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1700" tabRatio="546" firstSheet="5" activeTab="5"/>
  </bookViews>
  <sheets>
    <sheet name="22-31" sheetId="1" state="hidden" r:id="rId1"/>
    <sheet name="1-10" sheetId="2" state="hidden" r:id="rId2"/>
    <sheet name="11-20" sheetId="3" state="hidden" r:id="rId3"/>
    <sheet name="清点表" sheetId="4" state="hidden" r:id="rId4"/>
    <sheet name="采购单" sheetId="5" state="hidden" r:id="rId5"/>
    <sheet name="供应商信息表Vendor Master" sheetId="6" r:id="rId6"/>
    <sheet name="供应商评级Supplier Performance" sheetId="52" r:id="rId7"/>
    <sheet name="Quotation from Suppliers" sheetId="51" r:id="rId8"/>
    <sheet name="ULINE报价单  " sheetId="50" r:id="rId9"/>
    <sheet name="ARROW报价单 " sheetId="49" r:id="rId10"/>
    <sheet name="SOLID报价单  " sheetId="48" r:id="rId11"/>
    <sheet name="Dollar Shop报价单 " sheetId="45" r:id="rId12"/>
    <sheet name="Princess Auto报价单 " sheetId="44" r:id="rId13"/>
    <sheet name="CANADIAN TIRE 报价单" sheetId="43" r:id="rId14"/>
    <sheet name="HARDWOOD FLOORING报价单" sheetId="42" r:id="rId15"/>
    <sheet name="BEN DÉCOR报价单" sheetId="41" r:id="rId16"/>
    <sheet name="The House报价单" sheetId="7" r:id="rId17"/>
    <sheet name="Benjamin Moore报价单" sheetId="35" r:id="rId18"/>
    <sheet name="美高瓷砖报价单" sheetId="34" r:id="rId19"/>
    <sheet name="Hilti报价单" sheetId="33" r:id="rId20"/>
    <sheet name="Dulux报价单" sheetId="32" r:id="rId21"/>
    <sheet name="Olympia报价单" sheetId="31" r:id="rId22"/>
    <sheet name="Noble报价单" sheetId="30" r:id="rId23"/>
    <sheet name="Modern报价单" sheetId="29" r:id="rId24"/>
    <sheet name="Hong-Tex报价单 " sheetId="28" r:id="rId25"/>
    <sheet name="Durox报价单" sheetId="27" r:id="rId26"/>
    <sheet name="IHL报价单" sheetId="26" r:id="rId27"/>
    <sheet name="Brafasco报价单" sheetId="25" r:id="rId28"/>
    <sheet name="Silverland报价单" sheetId="23" r:id="rId29"/>
    <sheet name="Richelieu报价单" sheetId="22" r:id="rId30"/>
    <sheet name="Yorkdale Hardwood报价单" sheetId="21" r:id="rId31"/>
    <sheet name="Orion Gas报价单 " sheetId="20" r:id="rId32"/>
    <sheet name="Olympia Tile报价单" sheetId="19" r:id="rId33"/>
    <sheet name="Markham Industrial报价单" sheetId="18" r:id="rId34"/>
    <sheet name="ABCO报价单 " sheetId="17" r:id="rId35"/>
    <sheet name="Hon-Mark报价单" sheetId="16" r:id="rId36"/>
    <sheet name="Hanson报价单 " sheetId="15" r:id="rId37"/>
    <sheet name="Royal Wood报价单" sheetId="14" r:id="rId38"/>
    <sheet name="Amre报价单" sheetId="13" r:id="rId39"/>
    <sheet name="Lowes报价单" sheetId="12" r:id="rId40"/>
    <sheet name="Desco报价单" sheetId="11" r:id="rId41"/>
    <sheet name="Home Depot报价单" sheetId="10" r:id="rId42"/>
    <sheet name="Tool Academy报价单 " sheetId="38" r:id="rId43"/>
    <sheet name="Sheet32" sheetId="40" r:id="rId44"/>
    <sheet name="Sheet38" sheetId="46" r:id="rId45"/>
    <sheet name="Sheet2" sheetId="8" state="hidden" r:id="rId46"/>
  </sheets>
  <definedNames>
    <definedName name="_xlnm._FilterDatabase" localSheetId="1" hidden="1">'1-10'!$A$5:$AC$516</definedName>
    <definedName name="_xlnm._FilterDatabase" localSheetId="2" hidden="1">'11-20'!$A$5:$AE$516</definedName>
    <definedName name="_xlnm._FilterDatabase" localSheetId="0" hidden="1">'22-31'!$A$5:$AC$516</definedName>
    <definedName name="_xlnm._FilterDatabase" localSheetId="5" hidden="1">'供应商信息表Vendor Master'!$A$5:$AB$192</definedName>
    <definedName name="_xlnm._FilterDatabase" localSheetId="3" hidden="1">清点表!$A$5:$I$516</definedName>
    <definedName name="_xlnm._FilterDatabase" localSheetId="4" hidden="1">采购单!$A$4:$P$449</definedName>
    <definedName name="vendorall">Table1[[VendorKey]:[Percentage of incoming rejects (delivery accuracy)]]</definedName>
    <definedName name="vendorname">Table1[VendorKey]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54" i="6" l="1"/>
  <c r="D222" i="6" l="1"/>
  <c r="D47" i="6" l="1"/>
  <c r="D199" i="6" l="1"/>
  <c r="D151" i="6" l="1"/>
  <c r="D149" i="6"/>
  <c r="D67" i="6"/>
  <c r="D69" i="6"/>
  <c r="D105" i="6"/>
  <c r="D98" i="6"/>
  <c r="D8" i="6"/>
  <c r="D166" i="6"/>
  <c r="D92" i="6"/>
  <c r="D150" i="6"/>
  <c r="D99" i="6"/>
  <c r="D87" i="6"/>
  <c r="S260" i="2" l="1"/>
  <c r="S259" i="2"/>
  <c r="S258" i="2"/>
  <c r="S239" i="2"/>
  <c r="S316" i="2"/>
  <c r="S315" i="2"/>
  <c r="S314" i="2"/>
  <c r="S311" i="2"/>
  <c r="S307" i="2"/>
  <c r="S306" i="2"/>
  <c r="S312" i="2"/>
  <c r="S248" i="2"/>
  <c r="S219" i="2"/>
  <c r="S220" i="2"/>
  <c r="S218" i="2"/>
  <c r="S216" i="2"/>
  <c r="S157" i="2"/>
  <c r="S155" i="2"/>
  <c r="S146" i="2"/>
  <c r="T145" i="2"/>
  <c r="S143" i="2"/>
  <c r="S144" i="2"/>
  <c r="S145" i="2"/>
  <c r="S141" i="2"/>
  <c r="S142" i="2"/>
  <c r="S140" i="2"/>
  <c r="T151" i="2"/>
  <c r="S151" i="2"/>
  <c r="S148" i="2"/>
  <c r="T149" i="2"/>
  <c r="S149" i="2"/>
  <c r="T133" i="2"/>
  <c r="T132" i="2"/>
  <c r="S133" i="2"/>
  <c r="S132" i="2"/>
  <c r="T131" i="2"/>
  <c r="S131" i="2"/>
  <c r="S129" i="2"/>
  <c r="S127" i="2"/>
  <c r="S126" i="2"/>
  <c r="T120" i="2"/>
  <c r="S120" i="2"/>
  <c r="T119" i="2"/>
  <c r="S119" i="2"/>
  <c r="T118" i="2" l="1"/>
  <c r="S118" i="2"/>
  <c r="T116" i="2"/>
  <c r="T115" i="2"/>
  <c r="T114" i="2"/>
  <c r="T113" i="2"/>
  <c r="T112" i="2"/>
  <c r="S114" i="2"/>
  <c r="S116" i="2"/>
  <c r="S115" i="2"/>
  <c r="S113" i="2"/>
  <c r="S112" i="2"/>
  <c r="T111" i="2"/>
  <c r="S111" i="2"/>
  <c r="T110" i="2"/>
  <c r="S110" i="2"/>
  <c r="T108" i="2"/>
  <c r="T107" i="2"/>
  <c r="T106" i="2"/>
  <c r="S107" i="2"/>
  <c r="S108" i="2"/>
  <c r="S106" i="2"/>
  <c r="S63" i="2"/>
  <c r="S228" i="2"/>
  <c r="S93" i="2" l="1"/>
  <c r="S232" i="2"/>
  <c r="K207" i="1"/>
  <c r="R216" i="2" l="1"/>
  <c r="Q202" i="2"/>
  <c r="Q91" i="2"/>
  <c r="Q309" i="2" l="1"/>
  <c r="Q170" i="2"/>
  <c r="Q165" i="2"/>
  <c r="Q163" i="2"/>
  <c r="Q164" i="2"/>
  <c r="Q162" i="2"/>
  <c r="Q93" i="2"/>
  <c r="O228" i="2"/>
  <c r="O239" i="2"/>
  <c r="O220" i="2"/>
  <c r="N309" i="2" l="1"/>
  <c r="N252" i="2"/>
  <c r="N253" i="2"/>
  <c r="N231" i="2"/>
  <c r="N230" i="2"/>
  <c r="N220" i="2"/>
  <c r="N204" i="2"/>
  <c r="N200" i="2"/>
  <c r="N199" i="2"/>
  <c r="N157" i="2"/>
  <c r="N149" i="2"/>
  <c r="N120" i="2"/>
  <c r="N63" i="2"/>
  <c r="AA239" i="1"/>
  <c r="V228" i="1" l="1"/>
  <c r="V216" i="1"/>
  <c r="I287" i="3" l="1"/>
  <c r="I216" i="3"/>
  <c r="K196" i="3"/>
  <c r="I287" i="2"/>
  <c r="I216" i="2"/>
  <c r="K196" i="2"/>
  <c r="K196" i="1"/>
  <c r="H204" i="1" l="1"/>
  <c r="I287" i="1"/>
  <c r="I216" i="1"/>
  <c r="AC316" i="1" l="1"/>
  <c r="H316" i="2" s="1"/>
  <c r="AC316" i="2" s="1"/>
  <c r="H316" i="3" s="1"/>
  <c r="AC316" i="3" s="1"/>
  <c r="AC315" i="1"/>
  <c r="H315" i="2" s="1"/>
  <c r="AC315" i="2" s="1"/>
  <c r="H315" i="3" s="1"/>
  <c r="AC315" i="3" s="1"/>
  <c r="AC314" i="1"/>
  <c r="H314" i="2" s="1"/>
  <c r="AC314" i="2" s="1"/>
  <c r="H314" i="3" s="1"/>
  <c r="AC314" i="3" s="1"/>
  <c r="AC309" i="1"/>
  <c r="H309" i="2" s="1"/>
  <c r="AC309" i="2" s="1"/>
  <c r="H309" i="3" s="1"/>
  <c r="AC309" i="3" s="1"/>
  <c r="AC310" i="1"/>
  <c r="H310" i="2" s="1"/>
  <c r="AC310" i="2" s="1"/>
  <c r="H310" i="3" s="1"/>
  <c r="AC310" i="3" s="1"/>
  <c r="AC311" i="1"/>
  <c r="H311" i="2" s="1"/>
  <c r="AC311" i="2" s="1"/>
  <c r="H311" i="3" s="1"/>
  <c r="AC311" i="3" s="1"/>
  <c r="AC306" i="1"/>
  <c r="H306" i="2" s="1"/>
  <c r="AC306" i="2" s="1"/>
  <c r="H306" i="3" s="1"/>
  <c r="AC306" i="3" s="1"/>
  <c r="AC307" i="1"/>
  <c r="H307" i="2" s="1"/>
  <c r="AC307" i="2" s="1"/>
  <c r="H307" i="3" s="1"/>
  <c r="AC307" i="3" s="1"/>
  <c r="AC312" i="1"/>
  <c r="H312" i="2" s="1"/>
  <c r="AC312" i="2" s="1"/>
  <c r="H312" i="3" s="1"/>
  <c r="AC312" i="3" s="1"/>
  <c r="AC322" i="1"/>
  <c r="H322" i="2" s="1"/>
  <c r="AC322" i="2" s="1"/>
  <c r="H322" i="3" s="1"/>
  <c r="AC322" i="3" s="1"/>
  <c r="AC323" i="1"/>
  <c r="H323" i="2" s="1"/>
  <c r="AC323" i="2" s="1"/>
  <c r="H323" i="3" s="1"/>
  <c r="AC323" i="3" s="1"/>
  <c r="AC308" i="1"/>
  <c r="H308" i="2" s="1"/>
  <c r="AC308" i="2" s="1"/>
  <c r="H308" i="3" s="1"/>
  <c r="AC308" i="3" s="1"/>
  <c r="AC313" i="1"/>
  <c r="H313" i="2" s="1"/>
  <c r="AC313" i="2" s="1"/>
  <c r="H313" i="3" s="1"/>
  <c r="AC313" i="3" s="1"/>
  <c r="AC471" i="1"/>
  <c r="H471" i="2" s="1"/>
  <c r="AC471" i="2" s="1"/>
  <c r="H471" i="3" s="1"/>
  <c r="AC471" i="3" s="1"/>
  <c r="AE471" i="3" s="1"/>
  <c r="AC299" i="1"/>
  <c r="H299" i="2" s="1"/>
  <c r="AC299" i="2" s="1"/>
  <c r="H299" i="3" s="1"/>
  <c r="AC299" i="3" s="1"/>
  <c r="AC301" i="1"/>
  <c r="H301" i="2" s="1"/>
  <c r="AC301" i="2" s="1"/>
  <c r="H301" i="3" s="1"/>
  <c r="AC301" i="3" s="1"/>
  <c r="AC472" i="1"/>
  <c r="H472" i="2" s="1"/>
  <c r="AC472" i="2" s="1"/>
  <c r="H472" i="3" s="1"/>
  <c r="AC472" i="3" s="1"/>
  <c r="AE472" i="3" s="1"/>
  <c r="AC451" i="1"/>
  <c r="H451" i="2" s="1"/>
  <c r="AC451" i="2" s="1"/>
  <c r="H451" i="3" s="1"/>
  <c r="AC451" i="3" s="1"/>
  <c r="AE451" i="3" s="1"/>
  <c r="AC298" i="1"/>
  <c r="H298" i="2" s="1"/>
  <c r="AC298" i="2" s="1"/>
  <c r="H298" i="3" s="1"/>
  <c r="AC298" i="3" s="1"/>
  <c r="AC297" i="1"/>
  <c r="H297" i="2" s="1"/>
  <c r="AC297" i="2" s="1"/>
  <c r="H297" i="3" s="1"/>
  <c r="AC297" i="3" s="1"/>
  <c r="AC295" i="1"/>
  <c r="H295" i="2" s="1"/>
  <c r="AC295" i="2" s="1"/>
  <c r="H295" i="3" s="1"/>
  <c r="AC295" i="3" s="1"/>
  <c r="AC328" i="1"/>
  <c r="H328" i="2" s="1"/>
  <c r="AC328" i="2" s="1"/>
  <c r="H328" i="3" s="1"/>
  <c r="AC328" i="3" s="1"/>
  <c r="AC326" i="1"/>
  <c r="H326" i="2" s="1"/>
  <c r="AC326" i="2" s="1"/>
  <c r="H326" i="3" s="1"/>
  <c r="AC326" i="3" s="1"/>
  <c r="AC327" i="1"/>
  <c r="H327" i="2" s="1"/>
  <c r="AC327" i="2" s="1"/>
  <c r="H327" i="3" s="1"/>
  <c r="AC327" i="3" s="1"/>
  <c r="AC324" i="1"/>
  <c r="H324" i="2" s="1"/>
  <c r="AC324" i="2" s="1"/>
  <c r="H324" i="3" s="1"/>
  <c r="AC324" i="3" s="1"/>
  <c r="AC473" i="1"/>
  <c r="H473" i="2" s="1"/>
  <c r="AC473" i="2" s="1"/>
  <c r="H473" i="3" s="1"/>
  <c r="AC473" i="3" s="1"/>
  <c r="AE473" i="3" s="1"/>
  <c r="AC474" i="1"/>
  <c r="H474" i="2" s="1"/>
  <c r="AC474" i="2" s="1"/>
  <c r="H474" i="3" s="1"/>
  <c r="AC474" i="3" s="1"/>
  <c r="AE474" i="3" s="1"/>
  <c r="AC325" i="1"/>
  <c r="H325" i="2" s="1"/>
  <c r="AC325" i="2" s="1"/>
  <c r="H325" i="3" s="1"/>
  <c r="AC325" i="3" s="1"/>
  <c r="AC300" i="1"/>
  <c r="H300" i="2" s="1"/>
  <c r="AC300" i="2" s="1"/>
  <c r="H300" i="3" s="1"/>
  <c r="AC300" i="3" s="1"/>
  <c r="AC475" i="1"/>
  <c r="H475" i="2" s="1"/>
  <c r="AC475" i="2" s="1"/>
  <c r="H475" i="3" s="1"/>
  <c r="AC475" i="3" s="1"/>
  <c r="AE475" i="3" s="1"/>
  <c r="AC476" i="1"/>
  <c r="H476" i="2" s="1"/>
  <c r="AC476" i="2" s="1"/>
  <c r="H476" i="3" s="1"/>
  <c r="AC476" i="3" s="1"/>
  <c r="AE476" i="3" s="1"/>
  <c r="AC477" i="1"/>
  <c r="H477" i="2" s="1"/>
  <c r="AC477" i="2" s="1"/>
  <c r="H477" i="3" s="1"/>
  <c r="AC477" i="3" s="1"/>
  <c r="AE477" i="3" s="1"/>
  <c r="AC478" i="1"/>
  <c r="H478" i="2" s="1"/>
  <c r="AC478" i="2" s="1"/>
  <c r="H478" i="3" s="1"/>
  <c r="AC478" i="3" s="1"/>
  <c r="AE478" i="3" s="1"/>
  <c r="AC479" i="1"/>
  <c r="H479" i="2" s="1"/>
  <c r="AC479" i="2" s="1"/>
  <c r="H479" i="3" s="1"/>
  <c r="AC479" i="3" s="1"/>
  <c r="AE479" i="3" s="1"/>
  <c r="AC480" i="1"/>
  <c r="H480" i="2" s="1"/>
  <c r="AC480" i="2" s="1"/>
  <c r="H480" i="3" s="1"/>
  <c r="AC480" i="3" s="1"/>
  <c r="AE480" i="3" s="1"/>
  <c r="AC481" i="1"/>
  <c r="H481" i="2" s="1"/>
  <c r="AC481" i="2" s="1"/>
  <c r="H481" i="3" s="1"/>
  <c r="AC481" i="3" s="1"/>
  <c r="AE481" i="3" s="1"/>
  <c r="AC482" i="1"/>
  <c r="H482" i="2" s="1"/>
  <c r="AC482" i="2" s="1"/>
  <c r="H482" i="3" s="1"/>
  <c r="AC482" i="3" s="1"/>
  <c r="AE482" i="3" s="1"/>
  <c r="AC249" i="1"/>
  <c r="H249" i="2" s="1"/>
  <c r="AC249" i="2" s="1"/>
  <c r="H249" i="3" s="1"/>
  <c r="AC249" i="3" s="1"/>
  <c r="AC246" i="1"/>
  <c r="H246" i="2" s="1"/>
  <c r="AC246" i="2" s="1"/>
  <c r="H246" i="3" s="1"/>
  <c r="AC246" i="3" s="1"/>
  <c r="AC247" i="1"/>
  <c r="H247" i="2" s="1"/>
  <c r="AC247" i="2" s="1"/>
  <c r="H247" i="3" s="1"/>
  <c r="AC247" i="3" s="1"/>
  <c r="AC296" i="1"/>
  <c r="H296" i="2" s="1"/>
  <c r="AC296" i="2" s="1"/>
  <c r="H296" i="3" s="1"/>
  <c r="AC296" i="3" s="1"/>
  <c r="AC263" i="1"/>
  <c r="H263" i="2" s="1"/>
  <c r="AC263" i="2" s="1"/>
  <c r="H263" i="3" s="1"/>
  <c r="AC263" i="3" s="1"/>
  <c r="AC261" i="1"/>
  <c r="H261" i="2" s="1"/>
  <c r="AC261" i="2" s="1"/>
  <c r="H261" i="3" s="1"/>
  <c r="AC261" i="3" s="1"/>
  <c r="AC259" i="1"/>
  <c r="H259" i="2" s="1"/>
  <c r="AC259" i="2" s="1"/>
  <c r="H259" i="3" s="1"/>
  <c r="AC259" i="3" s="1"/>
  <c r="AC260" i="1"/>
  <c r="H260" i="2" s="1"/>
  <c r="AC260" i="2" s="1"/>
  <c r="H260" i="3" s="1"/>
  <c r="AC260" i="3" s="1"/>
  <c r="AC483" i="1"/>
  <c r="H483" i="2" s="1"/>
  <c r="AC483" i="2" s="1"/>
  <c r="H483" i="3" s="1"/>
  <c r="AC483" i="3" s="1"/>
  <c r="AE483" i="3" s="1"/>
  <c r="AC257" i="1"/>
  <c r="H257" i="2" s="1"/>
  <c r="AC257" i="2" s="1"/>
  <c r="H257" i="3" s="1"/>
  <c r="AC257" i="3" s="1"/>
  <c r="AC258" i="1"/>
  <c r="H258" i="2" s="1"/>
  <c r="AC258" i="2" s="1"/>
  <c r="H258" i="3" s="1"/>
  <c r="AC258" i="3" s="1"/>
  <c r="AC253" i="1"/>
  <c r="H253" i="2" s="1"/>
  <c r="AC253" i="2" s="1"/>
  <c r="H253" i="3" s="1"/>
  <c r="AC253" i="3" s="1"/>
  <c r="AC256" i="1"/>
  <c r="H256" i="2" s="1"/>
  <c r="AC256" i="2" s="1"/>
  <c r="H256" i="3" s="1"/>
  <c r="AC256" i="3" s="1"/>
  <c r="AC254" i="1"/>
  <c r="H254" i="2" s="1"/>
  <c r="AC254" i="2" s="1"/>
  <c r="H254" i="3" s="1"/>
  <c r="AC254" i="3" s="1"/>
  <c r="AC255" i="1"/>
  <c r="H255" i="2" s="1"/>
  <c r="AC255" i="2" s="1"/>
  <c r="H255" i="3" s="1"/>
  <c r="AC255" i="3" s="1"/>
  <c r="AC251" i="1"/>
  <c r="H251" i="2" s="1"/>
  <c r="AC251" i="2" s="1"/>
  <c r="H251" i="3" s="1"/>
  <c r="AC251" i="3" s="1"/>
  <c r="AC250" i="1"/>
  <c r="H250" i="2" s="1"/>
  <c r="AC250" i="2" s="1"/>
  <c r="H250" i="3" s="1"/>
  <c r="AC250" i="3" s="1"/>
  <c r="AC252" i="1"/>
  <c r="H252" i="2" s="1"/>
  <c r="AC252" i="2" s="1"/>
  <c r="H252" i="3" s="1"/>
  <c r="AC252" i="3" s="1"/>
  <c r="AC484" i="1"/>
  <c r="H484" i="2" s="1"/>
  <c r="AC484" i="2" s="1"/>
  <c r="H484" i="3" s="1"/>
  <c r="AC484" i="3" s="1"/>
  <c r="AE484" i="3" s="1"/>
  <c r="AC321" i="1"/>
  <c r="H321" i="2" s="1"/>
  <c r="AC321" i="2" s="1"/>
  <c r="H321" i="3" s="1"/>
  <c r="AC321" i="3" s="1"/>
  <c r="AC237" i="1"/>
  <c r="H237" i="2" s="1"/>
  <c r="AC237" i="2" s="1"/>
  <c r="H237" i="3" s="1"/>
  <c r="AC237" i="3" s="1"/>
  <c r="AC235" i="1"/>
  <c r="H235" i="2" s="1"/>
  <c r="AC235" i="2" s="1"/>
  <c r="H235" i="3" s="1"/>
  <c r="AC235" i="3" s="1"/>
  <c r="AC234" i="1"/>
  <c r="H234" i="2" s="1"/>
  <c r="AC234" i="2" s="1"/>
  <c r="H234" i="3" s="1"/>
  <c r="AC234" i="3" s="1"/>
  <c r="AC236" i="1"/>
  <c r="H236" i="2" s="1"/>
  <c r="AC236" i="2" s="1"/>
  <c r="H236" i="3" s="1"/>
  <c r="AC236" i="3" s="1"/>
  <c r="AC233" i="1"/>
  <c r="H233" i="2" s="1"/>
  <c r="AC233" i="2" s="1"/>
  <c r="H233" i="3" s="1"/>
  <c r="AC233" i="3" s="1"/>
  <c r="AC238" i="1"/>
  <c r="H238" i="2" s="1"/>
  <c r="AC238" i="2" s="1"/>
  <c r="H238" i="3" s="1"/>
  <c r="AC238" i="3" s="1"/>
  <c r="AC245" i="1"/>
  <c r="H245" i="2" s="1"/>
  <c r="AC245" i="2" s="1"/>
  <c r="H245" i="3" s="1"/>
  <c r="AC245" i="3" s="1"/>
  <c r="AC243" i="1"/>
  <c r="H243" i="2" s="1"/>
  <c r="AC243" i="2" s="1"/>
  <c r="H243" i="3" s="1"/>
  <c r="AC243" i="3" s="1"/>
  <c r="AC244" i="1"/>
  <c r="H244" i="2" s="1"/>
  <c r="AC244" i="2" s="1"/>
  <c r="H244" i="3" s="1"/>
  <c r="AC244" i="3" s="1"/>
  <c r="AC242" i="1"/>
  <c r="H242" i="2" s="1"/>
  <c r="AC242" i="2" s="1"/>
  <c r="H242" i="3" s="1"/>
  <c r="AC242" i="3" s="1"/>
  <c r="AC239" i="1"/>
  <c r="H239" i="2" s="1"/>
  <c r="AC239" i="2" s="1"/>
  <c r="H239" i="3" s="1"/>
  <c r="AC239" i="3" s="1"/>
  <c r="AC232" i="1"/>
  <c r="H232" i="2" s="1"/>
  <c r="AC232" i="2" s="1"/>
  <c r="H232" i="3" s="1"/>
  <c r="AC232" i="3" s="1"/>
  <c r="AC230" i="1"/>
  <c r="H230" i="2" s="1"/>
  <c r="AC230" i="2" s="1"/>
  <c r="H230" i="3" s="1"/>
  <c r="AC230" i="3" s="1"/>
  <c r="AC231" i="1"/>
  <c r="H231" i="2" s="1"/>
  <c r="AC231" i="2" s="1"/>
  <c r="H231" i="3" s="1"/>
  <c r="AC231" i="3" s="1"/>
  <c r="AC220" i="1"/>
  <c r="H220" i="2" s="1"/>
  <c r="AC220" i="2" s="1"/>
  <c r="H220" i="3" s="1"/>
  <c r="AC220" i="3" s="1"/>
  <c r="AC219" i="1"/>
  <c r="H219" i="2" s="1"/>
  <c r="AC219" i="2" s="1"/>
  <c r="H219" i="3" s="1"/>
  <c r="AC219" i="3" s="1"/>
  <c r="AC218" i="1"/>
  <c r="H218" i="2" s="1"/>
  <c r="AC218" i="2" s="1"/>
  <c r="H218" i="3" s="1"/>
  <c r="AC218" i="3" s="1"/>
  <c r="AC217" i="1"/>
  <c r="H217" i="2" s="1"/>
  <c r="AC217" i="2" s="1"/>
  <c r="H217" i="3" s="1"/>
  <c r="AC217" i="3" s="1"/>
  <c r="AC221" i="1"/>
  <c r="H221" i="2" s="1"/>
  <c r="AC221" i="2" s="1"/>
  <c r="H221" i="3" s="1"/>
  <c r="AC221" i="3" s="1"/>
  <c r="AC216" i="1"/>
  <c r="H216" i="2" s="1"/>
  <c r="AC216" i="2" s="1"/>
  <c r="H216" i="3" s="1"/>
  <c r="AC216" i="3" s="1"/>
  <c r="AC212" i="1"/>
  <c r="H212" i="2" s="1"/>
  <c r="AC212" i="2" s="1"/>
  <c r="H212" i="3" s="1"/>
  <c r="AC212" i="3" s="1"/>
  <c r="AC204" i="1"/>
  <c r="H204" i="2" s="1"/>
  <c r="AC204" i="2" s="1"/>
  <c r="H204" i="3" s="1"/>
  <c r="AC204" i="3" s="1"/>
  <c r="AC211" i="1"/>
  <c r="H211" i="2" s="1"/>
  <c r="AC211" i="2" s="1"/>
  <c r="H211" i="3" s="1"/>
  <c r="AC211" i="3" s="1"/>
  <c r="AC210" i="1"/>
  <c r="H210" i="2" s="1"/>
  <c r="AC210" i="2" s="1"/>
  <c r="H210" i="3" s="1"/>
  <c r="AC210" i="3" s="1"/>
  <c r="AC209" i="1"/>
  <c r="H209" i="2" s="1"/>
  <c r="AC209" i="2" s="1"/>
  <c r="H209" i="3" s="1"/>
  <c r="AC209" i="3" s="1"/>
  <c r="AC213" i="1"/>
  <c r="H213" i="2" s="1"/>
  <c r="AC213" i="2" s="1"/>
  <c r="H213" i="3" s="1"/>
  <c r="AC213" i="3" s="1"/>
  <c r="AC199" i="1"/>
  <c r="H199" i="2" s="1"/>
  <c r="AC199" i="2" s="1"/>
  <c r="H199" i="3" s="1"/>
  <c r="AC199" i="3" s="1"/>
  <c r="AC200" i="1"/>
  <c r="H200" i="2" s="1"/>
  <c r="AC200" i="2" s="1"/>
  <c r="H200" i="3" s="1"/>
  <c r="AC200" i="3" s="1"/>
  <c r="AC203" i="1"/>
  <c r="H203" i="2" s="1"/>
  <c r="AC203" i="2" s="1"/>
  <c r="H203" i="3" s="1"/>
  <c r="AC203" i="3" s="1"/>
  <c r="AC214" i="1"/>
  <c r="H214" i="2" s="1"/>
  <c r="AC214" i="2" s="1"/>
  <c r="H214" i="3" s="1"/>
  <c r="AC214" i="3" s="1"/>
  <c r="AC202" i="1"/>
  <c r="H202" i="2" s="1"/>
  <c r="AC202" i="2" s="1"/>
  <c r="H202" i="3" s="1"/>
  <c r="AC202" i="3" s="1"/>
  <c r="AC201" i="1"/>
  <c r="H201" i="2" s="1"/>
  <c r="AC201" i="2" s="1"/>
  <c r="H201" i="3" s="1"/>
  <c r="AC201" i="3" s="1"/>
  <c r="AC485" i="1"/>
  <c r="H485" i="2" s="1"/>
  <c r="AC485" i="2" s="1"/>
  <c r="H485" i="3" s="1"/>
  <c r="AC485" i="3" s="1"/>
  <c r="AE485" i="3" s="1"/>
  <c r="AC197" i="1"/>
  <c r="H197" i="2" s="1"/>
  <c r="AC197" i="2" s="1"/>
  <c r="H197" i="3" s="1"/>
  <c r="AC197" i="3" s="1"/>
  <c r="AC486" i="1"/>
  <c r="H486" i="2" s="1"/>
  <c r="AC486" i="2" s="1"/>
  <c r="H486" i="3" s="1"/>
  <c r="AC486" i="3" s="1"/>
  <c r="AE486" i="3" s="1"/>
  <c r="AC487" i="1"/>
  <c r="H487" i="2" s="1"/>
  <c r="AC487" i="2" s="1"/>
  <c r="H487" i="3" s="1"/>
  <c r="AC487" i="3" s="1"/>
  <c r="AE487" i="3" s="1"/>
  <c r="AC488" i="1"/>
  <c r="H488" i="2" s="1"/>
  <c r="AC488" i="2" s="1"/>
  <c r="H488" i="3" s="1"/>
  <c r="AC488" i="3" s="1"/>
  <c r="AE488" i="3" s="1"/>
  <c r="AC489" i="1"/>
  <c r="H489" i="2" s="1"/>
  <c r="AC489" i="2" s="1"/>
  <c r="H489" i="3" s="1"/>
  <c r="AC489" i="3" s="1"/>
  <c r="AE489" i="3" s="1"/>
  <c r="AC198" i="1"/>
  <c r="H198" i="2" s="1"/>
  <c r="AC198" i="2" s="1"/>
  <c r="H198" i="3" s="1"/>
  <c r="AC198" i="3" s="1"/>
  <c r="AC195" i="1"/>
  <c r="H195" i="2" s="1"/>
  <c r="AC195" i="2" s="1"/>
  <c r="H195" i="3" s="1"/>
  <c r="AC195" i="3" s="1"/>
  <c r="AC194" i="1"/>
  <c r="H194" i="2" s="1"/>
  <c r="AC194" i="2" s="1"/>
  <c r="H194" i="3" s="1"/>
  <c r="AC194" i="3" s="1"/>
  <c r="AC490" i="1"/>
  <c r="H490" i="2" s="1"/>
  <c r="AC490" i="2" s="1"/>
  <c r="H490" i="3" s="1"/>
  <c r="AC490" i="3" s="1"/>
  <c r="AE490" i="3" s="1"/>
  <c r="AC491" i="1"/>
  <c r="H491" i="2" s="1"/>
  <c r="AC491" i="2" s="1"/>
  <c r="H491" i="3" s="1"/>
  <c r="AC491" i="3" s="1"/>
  <c r="AE491" i="3" s="1"/>
  <c r="AC492" i="1"/>
  <c r="H492" i="2" s="1"/>
  <c r="AC492" i="2" s="1"/>
  <c r="H492" i="3" s="1"/>
  <c r="AC492" i="3" s="1"/>
  <c r="AE492" i="3" s="1"/>
  <c r="AC493" i="1"/>
  <c r="H493" i="2" s="1"/>
  <c r="AC493" i="2" s="1"/>
  <c r="H493" i="3" s="1"/>
  <c r="AC493" i="3" s="1"/>
  <c r="AE493" i="3" s="1"/>
  <c r="AC193" i="1"/>
  <c r="H193" i="2" s="1"/>
  <c r="AC193" i="2" s="1"/>
  <c r="H193" i="3" s="1"/>
  <c r="AC193" i="3" s="1"/>
  <c r="AC191" i="1"/>
  <c r="H191" i="2" s="1"/>
  <c r="AC191" i="2" s="1"/>
  <c r="H191" i="3" s="1"/>
  <c r="AC191" i="3" s="1"/>
  <c r="AC192" i="1"/>
  <c r="H192" i="2" s="1"/>
  <c r="AC192" i="2" s="1"/>
  <c r="H192" i="3" s="1"/>
  <c r="AC192" i="3" s="1"/>
  <c r="AC494" i="1"/>
  <c r="H494" i="2" s="1"/>
  <c r="AC494" i="2" s="1"/>
  <c r="H494" i="3" s="1"/>
  <c r="AC494" i="3" s="1"/>
  <c r="AE494" i="3" s="1"/>
  <c r="AC495" i="1"/>
  <c r="H495" i="2" s="1"/>
  <c r="AC495" i="2" s="1"/>
  <c r="H495" i="3" s="1"/>
  <c r="AC495" i="3" s="1"/>
  <c r="AE495" i="3" s="1"/>
  <c r="AC189" i="1"/>
  <c r="H189" i="2" s="1"/>
  <c r="AC189" i="2" s="1"/>
  <c r="H189" i="3" s="1"/>
  <c r="AC189" i="3" s="1"/>
  <c r="AC190" i="1"/>
  <c r="H190" i="2" s="1"/>
  <c r="AC190" i="2" s="1"/>
  <c r="H190" i="3" s="1"/>
  <c r="AC190" i="3" s="1"/>
  <c r="AC188" i="1"/>
  <c r="H188" i="2" s="1"/>
  <c r="AC188" i="2" s="1"/>
  <c r="H188" i="3" s="1"/>
  <c r="AC188" i="3" s="1"/>
  <c r="AC187" i="1"/>
  <c r="H187" i="2" s="1"/>
  <c r="AC187" i="2" s="1"/>
  <c r="H187" i="3" s="1"/>
  <c r="AC187" i="3" s="1"/>
  <c r="AC185" i="1"/>
  <c r="H185" i="2" s="1"/>
  <c r="AC185" i="2" s="1"/>
  <c r="H185" i="3" s="1"/>
  <c r="AC185" i="3" s="1"/>
  <c r="AC186" i="1"/>
  <c r="H186" i="2" s="1"/>
  <c r="AC186" i="2" s="1"/>
  <c r="H186" i="3" s="1"/>
  <c r="AC186" i="3" s="1"/>
  <c r="AC157" i="1"/>
  <c r="H157" i="2" s="1"/>
  <c r="AC157" i="2" s="1"/>
  <c r="H157" i="3" s="1"/>
  <c r="AC157" i="3" s="1"/>
  <c r="AC155" i="1"/>
  <c r="H155" i="2" s="1"/>
  <c r="AC155" i="2" s="1"/>
  <c r="H155" i="3" s="1"/>
  <c r="AC155" i="3" s="1"/>
  <c r="AC150" i="1"/>
  <c r="H150" i="2" s="1"/>
  <c r="AC150" i="2" s="1"/>
  <c r="H150" i="3" s="1"/>
  <c r="AC150" i="3" s="1"/>
  <c r="AC153" i="1"/>
  <c r="H153" i="2" s="1"/>
  <c r="AC153" i="2" s="1"/>
  <c r="H153" i="3" s="1"/>
  <c r="AC153" i="3" s="1"/>
  <c r="AC146" i="1"/>
  <c r="H146" i="2" s="1"/>
  <c r="AC146" i="2" s="1"/>
  <c r="H146" i="3" s="1"/>
  <c r="AC146" i="3" s="1"/>
  <c r="AC140" i="1"/>
  <c r="H140" i="2" s="1"/>
  <c r="AC140" i="2" s="1"/>
  <c r="H140" i="3" s="1"/>
  <c r="AC140" i="3" s="1"/>
  <c r="AC147" i="1"/>
  <c r="H147" i="2" s="1"/>
  <c r="AC147" i="2" s="1"/>
  <c r="H147" i="3" s="1"/>
  <c r="AC147" i="3" s="1"/>
  <c r="AC145" i="1"/>
  <c r="H145" i="2" s="1"/>
  <c r="AC145" i="2" s="1"/>
  <c r="H145" i="3" s="1"/>
  <c r="AC145" i="3" s="1"/>
  <c r="AC144" i="1"/>
  <c r="H144" i="2" s="1"/>
  <c r="AC144" i="2" s="1"/>
  <c r="H144" i="3" s="1"/>
  <c r="AC144" i="3" s="1"/>
  <c r="AC143" i="1"/>
  <c r="H143" i="2" s="1"/>
  <c r="AC143" i="2" s="1"/>
  <c r="H143" i="3" s="1"/>
  <c r="AC143" i="3" s="1"/>
  <c r="AC142" i="1"/>
  <c r="H142" i="2" s="1"/>
  <c r="AC142" i="2" s="1"/>
  <c r="H142" i="3" s="1"/>
  <c r="AC142" i="3" s="1"/>
  <c r="AC141" i="1"/>
  <c r="H141" i="2" s="1"/>
  <c r="AC141" i="2" s="1"/>
  <c r="H141" i="3" s="1"/>
  <c r="AC141" i="3" s="1"/>
  <c r="AC149" i="1"/>
  <c r="H149" i="2" s="1"/>
  <c r="AC149" i="2" s="1"/>
  <c r="H149" i="3" s="1"/>
  <c r="AC149" i="3" s="1"/>
  <c r="AC151" i="1"/>
  <c r="H151" i="2" s="1"/>
  <c r="AC151" i="2" s="1"/>
  <c r="H151" i="3" s="1"/>
  <c r="AC151" i="3" s="1"/>
  <c r="AC148" i="1"/>
  <c r="H148" i="2" s="1"/>
  <c r="AC148" i="2" s="1"/>
  <c r="H148" i="3" s="1"/>
  <c r="AC148" i="3" s="1"/>
  <c r="AC135" i="1"/>
  <c r="H135" i="2" s="1"/>
  <c r="AC135" i="2" s="1"/>
  <c r="H135" i="3" s="1"/>
  <c r="AC135" i="3" s="1"/>
  <c r="AC134" i="1"/>
  <c r="H134" i="2" s="1"/>
  <c r="AC134" i="2" s="1"/>
  <c r="H134" i="3" s="1"/>
  <c r="AC134" i="3" s="1"/>
  <c r="AC133" i="1"/>
  <c r="H133" i="2" s="1"/>
  <c r="AC133" i="2" s="1"/>
  <c r="H133" i="3" s="1"/>
  <c r="AC133" i="3" s="1"/>
  <c r="AC132" i="1"/>
  <c r="H132" i="2" s="1"/>
  <c r="AC132" i="2" s="1"/>
  <c r="H132" i="3" s="1"/>
  <c r="AC132" i="3" s="1"/>
  <c r="AC131" i="1"/>
  <c r="H131" i="2" s="1"/>
  <c r="AC131" i="2" s="1"/>
  <c r="H131" i="3" s="1"/>
  <c r="AC131" i="3" s="1"/>
  <c r="AC130" i="1"/>
  <c r="H130" i="2" s="1"/>
  <c r="AC130" i="2" s="1"/>
  <c r="H130" i="3" s="1"/>
  <c r="AC130" i="3" s="1"/>
  <c r="AC129" i="1"/>
  <c r="H129" i="2" s="1"/>
  <c r="AC129" i="2" s="1"/>
  <c r="H129" i="3" s="1"/>
  <c r="AC129" i="3" s="1"/>
  <c r="AC128" i="1"/>
  <c r="H128" i="2" s="1"/>
  <c r="AC128" i="2" s="1"/>
  <c r="H128" i="3" s="1"/>
  <c r="AC128" i="3" s="1"/>
  <c r="AC127" i="1"/>
  <c r="H127" i="2" s="1"/>
  <c r="AC127" i="2" s="1"/>
  <c r="H127" i="3" s="1"/>
  <c r="AC127" i="3" s="1"/>
  <c r="AC126" i="1"/>
  <c r="H126" i="2" s="1"/>
  <c r="AC126" i="2" s="1"/>
  <c r="H126" i="3" s="1"/>
  <c r="AC126" i="3" s="1"/>
  <c r="AC125" i="1"/>
  <c r="H125" i="2" s="1"/>
  <c r="AC125" i="2" s="1"/>
  <c r="H125" i="3" s="1"/>
  <c r="AC125" i="3" s="1"/>
  <c r="AC124" i="1"/>
  <c r="H124" i="2" s="1"/>
  <c r="AC124" i="2" s="1"/>
  <c r="H124" i="3" s="1"/>
  <c r="AC124" i="3" s="1"/>
  <c r="AC121" i="1"/>
  <c r="H121" i="2" s="1"/>
  <c r="AC121" i="2" s="1"/>
  <c r="H121" i="3" s="1"/>
  <c r="AC121" i="3" s="1"/>
  <c r="AC122" i="1"/>
  <c r="H122" i="2" s="1"/>
  <c r="AC122" i="2" s="1"/>
  <c r="H122" i="3" s="1"/>
  <c r="AC122" i="3" s="1"/>
  <c r="AC123" i="1"/>
  <c r="H123" i="2" s="1"/>
  <c r="AC123" i="2" s="1"/>
  <c r="H123" i="3" s="1"/>
  <c r="AC123" i="3" s="1"/>
  <c r="AC120" i="1"/>
  <c r="H120" i="2" s="1"/>
  <c r="AC120" i="2" s="1"/>
  <c r="H120" i="3" s="1"/>
  <c r="AC120" i="3" s="1"/>
  <c r="AC119" i="1"/>
  <c r="H119" i="2" s="1"/>
  <c r="AC119" i="2" s="1"/>
  <c r="H119" i="3" s="1"/>
  <c r="AC119" i="3" s="1"/>
  <c r="AC118" i="1"/>
  <c r="H118" i="2" s="1"/>
  <c r="AC118" i="2" s="1"/>
  <c r="H118" i="3" s="1"/>
  <c r="AC118" i="3" s="1"/>
  <c r="AC106" i="1"/>
  <c r="H106" i="2" s="1"/>
  <c r="AC106" i="2" s="1"/>
  <c r="H106" i="3" s="1"/>
  <c r="AC106" i="3" s="1"/>
  <c r="AC107" i="1"/>
  <c r="H107" i="2" s="1"/>
  <c r="AC107" i="2" s="1"/>
  <c r="H107" i="3" s="1"/>
  <c r="AC107" i="3" s="1"/>
  <c r="AC108" i="1"/>
  <c r="H108" i="2" s="1"/>
  <c r="AC108" i="2" s="1"/>
  <c r="H108" i="3" s="1"/>
  <c r="AC108" i="3" s="1"/>
  <c r="AC109" i="1"/>
  <c r="H109" i="2" s="1"/>
  <c r="AC109" i="2" s="1"/>
  <c r="H109" i="3" s="1"/>
  <c r="AC109" i="3" s="1"/>
  <c r="AC110" i="1"/>
  <c r="H110" i="2" s="1"/>
  <c r="AC110" i="2" s="1"/>
  <c r="H110" i="3" s="1"/>
  <c r="AC110" i="3" s="1"/>
  <c r="AC111" i="1"/>
  <c r="H111" i="2" s="1"/>
  <c r="AC111" i="2" s="1"/>
  <c r="H111" i="3" s="1"/>
  <c r="AC111" i="3" s="1"/>
  <c r="AC112" i="1"/>
  <c r="H112" i="2" s="1"/>
  <c r="AC112" i="2" s="1"/>
  <c r="H112" i="3" s="1"/>
  <c r="AC112" i="3" s="1"/>
  <c r="AC113" i="1"/>
  <c r="H113" i="2" s="1"/>
  <c r="AC113" i="2" s="1"/>
  <c r="H113" i="3" s="1"/>
  <c r="AC113" i="3" s="1"/>
  <c r="AC114" i="1"/>
  <c r="H114" i="2" s="1"/>
  <c r="AC114" i="2" s="1"/>
  <c r="H114" i="3" s="1"/>
  <c r="AC114" i="3" s="1"/>
  <c r="AC115" i="1"/>
  <c r="H115" i="2" s="1"/>
  <c r="AC115" i="2" s="1"/>
  <c r="H115" i="3" s="1"/>
  <c r="AC115" i="3" s="1"/>
  <c r="AC116" i="1"/>
  <c r="H116" i="2" s="1"/>
  <c r="AC116" i="2" s="1"/>
  <c r="H116" i="3" s="1"/>
  <c r="AC116" i="3" s="1"/>
  <c r="AC215" i="1"/>
  <c r="H215" i="2" s="1"/>
  <c r="AC215" i="2" s="1"/>
  <c r="H215" i="3" s="1"/>
  <c r="AC215" i="3" s="1"/>
  <c r="AC196" i="1"/>
  <c r="H196" i="2" s="1"/>
  <c r="AC196" i="2" s="1"/>
  <c r="H196" i="3" s="1"/>
  <c r="AC196" i="3" s="1"/>
  <c r="AC496" i="1"/>
  <c r="H496" i="2" s="1"/>
  <c r="AC496" i="2" s="1"/>
  <c r="H496" i="3" s="1"/>
  <c r="AC496" i="3" s="1"/>
  <c r="AE496" i="3" s="1"/>
  <c r="AC497" i="1"/>
  <c r="H497" i="2" s="1"/>
  <c r="AC497" i="2" s="1"/>
  <c r="H497" i="3" s="1"/>
  <c r="AC497" i="3" s="1"/>
  <c r="AE497" i="3" s="1"/>
  <c r="AC498" i="1"/>
  <c r="H498" i="2" s="1"/>
  <c r="AC498" i="2" s="1"/>
  <c r="H498" i="3" s="1"/>
  <c r="AC498" i="3" s="1"/>
  <c r="AE498" i="3" s="1"/>
  <c r="AC158" i="1"/>
  <c r="H158" i="2" s="1"/>
  <c r="AC158" i="2" s="1"/>
  <c r="H158" i="3" s="1"/>
  <c r="AC158" i="3" s="1"/>
  <c r="AC117" i="1"/>
  <c r="H117" i="2" s="1"/>
  <c r="AC117" i="2" s="1"/>
  <c r="H117" i="3" s="1"/>
  <c r="AC117" i="3" s="1"/>
  <c r="AC154" i="1"/>
  <c r="H154" i="2" s="1"/>
  <c r="AC154" i="2" s="1"/>
  <c r="H154" i="3" s="1"/>
  <c r="AC154" i="3" s="1"/>
  <c r="AC499" i="1"/>
  <c r="H499" i="2" s="1"/>
  <c r="AC499" i="2" s="1"/>
  <c r="H499" i="3" s="1"/>
  <c r="AC499" i="3" s="1"/>
  <c r="AE499" i="3" s="1"/>
  <c r="AC500" i="1"/>
  <c r="H500" i="2" s="1"/>
  <c r="AC500" i="2" s="1"/>
  <c r="H500" i="3" s="1"/>
  <c r="AC500" i="3" s="1"/>
  <c r="AE500" i="3" s="1"/>
  <c r="AC100" i="1"/>
  <c r="H100" i="2" s="1"/>
  <c r="AC100" i="2" s="1"/>
  <c r="H100" i="3" s="1"/>
  <c r="AC100" i="3" s="1"/>
  <c r="AC104" i="1"/>
  <c r="H104" i="2" s="1"/>
  <c r="AC104" i="2" s="1"/>
  <c r="H104" i="3" s="1"/>
  <c r="AC104" i="3" s="1"/>
  <c r="AC103" i="1"/>
  <c r="H103" i="2" s="1"/>
  <c r="AC103" i="2" s="1"/>
  <c r="H103" i="3" s="1"/>
  <c r="AC103" i="3" s="1"/>
  <c r="AC99" i="1"/>
  <c r="H99" i="2" s="1"/>
  <c r="AC99" i="2" s="1"/>
  <c r="H99" i="3" s="1"/>
  <c r="AC99" i="3" s="1"/>
  <c r="AC98" i="1"/>
  <c r="H98" i="2" s="1"/>
  <c r="AC98" i="2" s="1"/>
  <c r="H98" i="3" s="1"/>
  <c r="AC98" i="3" s="1"/>
  <c r="AC228" i="1"/>
  <c r="H228" i="2" s="1"/>
  <c r="AC228" i="2" s="1"/>
  <c r="H228" i="3" s="1"/>
  <c r="AC228" i="3" s="1"/>
  <c r="AC90" i="1"/>
  <c r="H90" i="2" s="1"/>
  <c r="AC90" i="2" s="1"/>
  <c r="H90" i="3" s="1"/>
  <c r="AC90" i="3" s="1"/>
  <c r="AC89" i="1"/>
  <c r="H89" i="2" s="1"/>
  <c r="AC89" i="2" s="1"/>
  <c r="H89" i="3" s="1"/>
  <c r="AC89" i="3" s="1"/>
  <c r="AC87" i="1"/>
  <c r="H87" i="2" s="1"/>
  <c r="AC87" i="2" s="1"/>
  <c r="H87" i="3" s="1"/>
  <c r="AC87" i="3" s="1"/>
  <c r="AC86" i="1"/>
  <c r="H86" i="2" s="1"/>
  <c r="AC86" i="2" s="1"/>
  <c r="H86" i="3" s="1"/>
  <c r="AC86" i="3" s="1"/>
  <c r="AC85" i="1"/>
  <c r="H85" i="2" s="1"/>
  <c r="AC85" i="2" s="1"/>
  <c r="H85" i="3" s="1"/>
  <c r="AC85" i="3" s="1"/>
  <c r="AC88" i="1"/>
  <c r="H88" i="2" s="1"/>
  <c r="AC88" i="2" s="1"/>
  <c r="H88" i="3" s="1"/>
  <c r="AC88" i="3" s="1"/>
  <c r="AC83" i="1"/>
  <c r="H83" i="2" s="1"/>
  <c r="AC83" i="2" s="1"/>
  <c r="H83" i="3" s="1"/>
  <c r="AC83" i="3" s="1"/>
  <c r="AC82" i="1"/>
  <c r="H82" i="2" s="1"/>
  <c r="AC82" i="2" s="1"/>
  <c r="H82" i="3" s="1"/>
  <c r="AC82" i="3" s="1"/>
  <c r="AC81" i="1"/>
  <c r="H81" i="2" s="1"/>
  <c r="AC81" i="2" s="1"/>
  <c r="H81" i="3" s="1"/>
  <c r="AC81" i="3" s="1"/>
  <c r="AC80" i="1"/>
  <c r="H80" i="2" s="1"/>
  <c r="AC80" i="2" s="1"/>
  <c r="H80" i="3" s="1"/>
  <c r="AC80" i="3" s="1"/>
  <c r="AC79" i="1"/>
  <c r="H79" i="2" s="1"/>
  <c r="AC79" i="2" s="1"/>
  <c r="H79" i="3" s="1"/>
  <c r="AC79" i="3" s="1"/>
  <c r="AC62" i="1"/>
  <c r="H62" i="2" s="1"/>
  <c r="AC62" i="2" s="1"/>
  <c r="H62" i="3" s="1"/>
  <c r="AC62" i="3" s="1"/>
  <c r="AC61" i="1"/>
  <c r="H61" i="2" s="1"/>
  <c r="AC61" i="2" s="1"/>
  <c r="H61" i="3" s="1"/>
  <c r="AC61" i="3" s="1"/>
  <c r="AC73" i="1"/>
  <c r="H73" i="2" s="1"/>
  <c r="AC73" i="2" s="1"/>
  <c r="H73" i="3" s="1"/>
  <c r="AC73" i="3" s="1"/>
  <c r="AC52" i="1"/>
  <c r="H52" i="2" s="1"/>
  <c r="AC52" i="2" s="1"/>
  <c r="H52" i="3" s="1"/>
  <c r="AC52" i="3" s="1"/>
  <c r="AC53" i="1"/>
  <c r="H53" i="2" s="1"/>
  <c r="AC53" i="2" s="1"/>
  <c r="H53" i="3" s="1"/>
  <c r="AC53" i="3" s="1"/>
  <c r="AC64" i="1"/>
  <c r="H64" i="2" s="1"/>
  <c r="AC64" i="2" s="1"/>
  <c r="H64" i="3" s="1"/>
  <c r="AC64" i="3" s="1"/>
  <c r="AC63" i="1"/>
  <c r="H63" i="2" s="1"/>
  <c r="AC63" i="2" s="1"/>
  <c r="H63" i="3" s="1"/>
  <c r="AC63" i="3" s="1"/>
  <c r="AC60" i="1"/>
  <c r="H60" i="2" s="1"/>
  <c r="AC60" i="2" s="1"/>
  <c r="H60" i="3" s="1"/>
  <c r="AC60" i="3" s="1"/>
  <c r="AC59" i="1"/>
  <c r="H59" i="2" s="1"/>
  <c r="AC59" i="2" s="1"/>
  <c r="H59" i="3" s="1"/>
  <c r="AC59" i="3" s="1"/>
  <c r="AC452" i="1"/>
  <c r="H452" i="2" s="1"/>
  <c r="AC452" i="2" s="1"/>
  <c r="H452" i="3" s="1"/>
  <c r="AC452" i="3" s="1"/>
  <c r="AE452" i="3" s="1"/>
  <c r="AC58" i="1"/>
  <c r="H58" i="2" s="1"/>
  <c r="AC58" i="2" s="1"/>
  <c r="H58" i="3" s="1"/>
  <c r="AC58" i="3" s="1"/>
  <c r="AC57" i="1"/>
  <c r="H57" i="2" s="1"/>
  <c r="AC57" i="2" s="1"/>
  <c r="H57" i="3" s="1"/>
  <c r="AC57" i="3" s="1"/>
  <c r="AC56" i="1"/>
  <c r="H56" i="2" s="1"/>
  <c r="AC56" i="2" s="1"/>
  <c r="H56" i="3" s="1"/>
  <c r="AC56" i="3" s="1"/>
  <c r="AC55" i="1"/>
  <c r="H55" i="2" s="1"/>
  <c r="AC55" i="2" s="1"/>
  <c r="H55" i="3" s="1"/>
  <c r="AC55" i="3" s="1"/>
  <c r="AC54" i="1"/>
  <c r="H54" i="2" s="1"/>
  <c r="AC54" i="2" s="1"/>
  <c r="H54" i="3" s="1"/>
  <c r="AC54" i="3" s="1"/>
  <c r="AC66" i="1"/>
  <c r="H66" i="2" s="1"/>
  <c r="AC66" i="2" s="1"/>
  <c r="H66" i="3" s="1"/>
  <c r="AC66" i="3" s="1"/>
  <c r="AC65" i="1"/>
  <c r="H65" i="2" s="1"/>
  <c r="AC65" i="2" s="1"/>
  <c r="H65" i="3" s="1"/>
  <c r="AC65" i="3" s="1"/>
  <c r="AC50" i="1"/>
  <c r="H50" i="2" s="1"/>
  <c r="AC50" i="2" s="1"/>
  <c r="H50" i="3" s="1"/>
  <c r="AC50" i="3" s="1"/>
  <c r="AC49" i="1"/>
  <c r="H49" i="2" s="1"/>
  <c r="AC49" i="2" s="1"/>
  <c r="H49" i="3" s="1"/>
  <c r="AC49" i="3" s="1"/>
  <c r="AC48" i="1"/>
  <c r="H48" i="2" s="1"/>
  <c r="AC48" i="2" s="1"/>
  <c r="H48" i="3" s="1"/>
  <c r="AC48" i="3" s="1"/>
  <c r="AC501" i="1"/>
  <c r="H501" i="2" s="1"/>
  <c r="AC501" i="2" s="1"/>
  <c r="H501" i="3" s="1"/>
  <c r="AC501" i="3" s="1"/>
  <c r="AE501" i="3" s="1"/>
  <c r="AC47" i="1"/>
  <c r="H47" i="2" s="1"/>
  <c r="AC47" i="2" s="1"/>
  <c r="H47" i="3" s="1"/>
  <c r="AC47" i="3" s="1"/>
  <c r="AC92" i="1"/>
  <c r="H92" i="2" s="1"/>
  <c r="AC92" i="2" s="1"/>
  <c r="H92" i="3" s="1"/>
  <c r="AC92" i="3" s="1"/>
  <c r="AC91" i="1"/>
  <c r="H91" i="2" s="1"/>
  <c r="AC91" i="2" s="1"/>
  <c r="H91" i="3" s="1"/>
  <c r="AC91" i="3" s="1"/>
  <c r="AC333" i="1"/>
  <c r="H333" i="2" s="1"/>
  <c r="AC333" i="2" s="1"/>
  <c r="H333" i="3" s="1"/>
  <c r="AC333" i="3" s="1"/>
  <c r="AC334" i="1"/>
  <c r="H334" i="2" s="1"/>
  <c r="AC334" i="2" s="1"/>
  <c r="H334" i="3" s="1"/>
  <c r="AC334" i="3" s="1"/>
  <c r="AC289" i="1"/>
  <c r="H289" i="2" s="1"/>
  <c r="AC289" i="2" s="1"/>
  <c r="H289" i="3" s="1"/>
  <c r="AC289" i="3" s="1"/>
  <c r="AC372" i="1"/>
  <c r="H372" i="2" s="1"/>
  <c r="AC372" i="2" s="1"/>
  <c r="H372" i="3" s="1"/>
  <c r="AC372" i="3" s="1"/>
  <c r="AC373" i="1"/>
  <c r="H373" i="2" s="1"/>
  <c r="AC373" i="2" s="1"/>
  <c r="H373" i="3" s="1"/>
  <c r="AC373" i="3" s="1"/>
  <c r="AC374" i="1"/>
  <c r="H374" i="2" s="1"/>
  <c r="AC374" i="2" s="1"/>
  <c r="H374" i="3" s="1"/>
  <c r="AC374" i="3" s="1"/>
  <c r="AC375" i="1"/>
  <c r="H375" i="2" s="1"/>
  <c r="AC375" i="2" s="1"/>
  <c r="H375" i="3" s="1"/>
  <c r="AC375" i="3" s="1"/>
  <c r="AC376" i="1"/>
  <c r="H376" i="2" s="1"/>
  <c r="AC376" i="2" s="1"/>
  <c r="H376" i="3" s="1"/>
  <c r="AC376" i="3" s="1"/>
  <c r="AC380" i="1"/>
  <c r="H380" i="2" s="1"/>
  <c r="AC380" i="2" s="1"/>
  <c r="H380" i="3" s="1"/>
  <c r="AC380" i="3" s="1"/>
  <c r="AC381" i="1"/>
  <c r="H381" i="2" s="1"/>
  <c r="AC381" i="2" s="1"/>
  <c r="H381" i="3" s="1"/>
  <c r="AC381" i="3" s="1"/>
  <c r="AC382" i="1"/>
  <c r="H382" i="2" s="1"/>
  <c r="AC382" i="2" s="1"/>
  <c r="H382" i="3" s="1"/>
  <c r="AC382" i="3" s="1"/>
  <c r="AC383" i="1"/>
  <c r="H383" i="2" s="1"/>
  <c r="AC383" i="2" s="1"/>
  <c r="H383" i="3" s="1"/>
  <c r="AC383" i="3" s="1"/>
  <c r="AC329" i="1"/>
  <c r="H329" i="2" s="1"/>
  <c r="AC329" i="2" s="1"/>
  <c r="H329" i="3" s="1"/>
  <c r="AC329" i="3" s="1"/>
  <c r="AC330" i="1"/>
  <c r="H330" i="2" s="1"/>
  <c r="AC330" i="2" s="1"/>
  <c r="H330" i="3" s="1"/>
  <c r="AC330" i="3" s="1"/>
  <c r="AC331" i="1"/>
  <c r="H331" i="2" s="1"/>
  <c r="AC331" i="2" s="1"/>
  <c r="H331" i="3" s="1"/>
  <c r="AC331" i="3" s="1"/>
  <c r="AC332" i="1"/>
  <c r="H332" i="2" s="1"/>
  <c r="AC332" i="2" s="1"/>
  <c r="H332" i="3" s="1"/>
  <c r="AC332" i="3" s="1"/>
  <c r="AC352" i="1"/>
  <c r="H352" i="2" s="1"/>
  <c r="AC352" i="2" s="1"/>
  <c r="H352" i="3" s="1"/>
  <c r="AC352" i="3" s="1"/>
  <c r="AC353" i="1"/>
  <c r="H353" i="2" s="1"/>
  <c r="AC353" i="2" s="1"/>
  <c r="H353" i="3" s="1"/>
  <c r="AC353" i="3" s="1"/>
  <c r="AC356" i="1"/>
  <c r="H356" i="2" s="1"/>
  <c r="AC356" i="2" s="1"/>
  <c r="H356" i="3" s="1"/>
  <c r="AC356" i="3" s="1"/>
  <c r="AC357" i="1"/>
  <c r="H357" i="2" s="1"/>
  <c r="AC357" i="2" s="1"/>
  <c r="H357" i="3" s="1"/>
  <c r="AC357" i="3" s="1"/>
  <c r="AC358" i="1"/>
  <c r="H358" i="2" s="1"/>
  <c r="AC358" i="2" s="1"/>
  <c r="H358" i="3" s="1"/>
  <c r="AC358" i="3" s="1"/>
  <c r="AC360" i="1"/>
  <c r="H360" i="2" s="1"/>
  <c r="AC360" i="2" s="1"/>
  <c r="H360" i="3" s="1"/>
  <c r="AC360" i="3" s="1"/>
  <c r="AC361" i="1"/>
  <c r="H361" i="2" s="1"/>
  <c r="AC361" i="2" s="1"/>
  <c r="H361" i="3" s="1"/>
  <c r="AC361" i="3" s="1"/>
  <c r="AC367" i="1"/>
  <c r="H367" i="2" s="1"/>
  <c r="AC367" i="2" s="1"/>
  <c r="H367" i="3" s="1"/>
  <c r="AC367" i="3" s="1"/>
  <c r="AC362" i="1"/>
  <c r="H362" i="2" s="1"/>
  <c r="AC362" i="2" s="1"/>
  <c r="H362" i="3" s="1"/>
  <c r="AC362" i="3" s="1"/>
  <c r="AC335" i="1"/>
  <c r="H335" i="2" s="1"/>
  <c r="AC335" i="2" s="1"/>
  <c r="H335" i="3" s="1"/>
  <c r="AC335" i="3" s="1"/>
  <c r="AC364" i="1"/>
  <c r="H364" i="2" s="1"/>
  <c r="AC364" i="2" s="1"/>
  <c r="H364" i="3" s="1"/>
  <c r="AC364" i="3" s="1"/>
  <c r="AC365" i="1"/>
  <c r="H365" i="2" s="1"/>
  <c r="AC365" i="2" s="1"/>
  <c r="H365" i="3" s="1"/>
  <c r="AC365" i="3" s="1"/>
  <c r="AC366" i="1"/>
  <c r="H366" i="2" s="1"/>
  <c r="AC366" i="2" s="1"/>
  <c r="H366" i="3" s="1"/>
  <c r="AC366" i="3" s="1"/>
  <c r="AC354" i="1"/>
  <c r="H354" i="2" s="1"/>
  <c r="AC354" i="2" s="1"/>
  <c r="H354" i="3" s="1"/>
  <c r="AC354" i="3" s="1"/>
  <c r="AC355" i="1"/>
  <c r="H355" i="2" s="1"/>
  <c r="AC355" i="2" s="1"/>
  <c r="H355" i="3" s="1"/>
  <c r="AC355" i="3" s="1"/>
  <c r="AC368" i="1"/>
  <c r="H368" i="2" s="1"/>
  <c r="AC368" i="2" s="1"/>
  <c r="H368" i="3" s="1"/>
  <c r="AC368" i="3" s="1"/>
  <c r="AC369" i="1"/>
  <c r="H369" i="2" s="1"/>
  <c r="AC369" i="2" s="1"/>
  <c r="H369" i="3" s="1"/>
  <c r="AC369" i="3" s="1"/>
  <c r="AC359" i="1"/>
  <c r="H359" i="2" s="1"/>
  <c r="AC359" i="2" s="1"/>
  <c r="H359" i="3" s="1"/>
  <c r="AC359" i="3" s="1"/>
  <c r="AC370" i="1"/>
  <c r="H370" i="2" s="1"/>
  <c r="AC370" i="2" s="1"/>
  <c r="H370" i="3" s="1"/>
  <c r="AC370" i="3" s="1"/>
  <c r="AC371" i="1"/>
  <c r="H371" i="2" s="1"/>
  <c r="AC371" i="2" s="1"/>
  <c r="H371" i="3" s="1"/>
  <c r="AC371" i="3" s="1"/>
  <c r="AC278" i="1"/>
  <c r="H278" i="2" s="1"/>
  <c r="AC278" i="2" s="1"/>
  <c r="H278" i="3" s="1"/>
  <c r="AC278" i="3" s="1"/>
  <c r="AC294" i="1"/>
  <c r="H294" i="2" s="1"/>
  <c r="AC294" i="2" s="1"/>
  <c r="H294" i="3" s="1"/>
  <c r="AC294" i="3" s="1"/>
  <c r="AC285" i="1"/>
  <c r="H285" i="2" s="1"/>
  <c r="AC285" i="2" s="1"/>
  <c r="H285" i="3" s="1"/>
  <c r="AC285" i="3" s="1"/>
  <c r="AC284" i="1"/>
  <c r="H284" i="2" s="1"/>
  <c r="AC284" i="2" s="1"/>
  <c r="H284" i="3" s="1"/>
  <c r="AC284" i="3" s="1"/>
  <c r="AC283" i="1"/>
  <c r="H283" i="2" s="1"/>
  <c r="AC283" i="2" s="1"/>
  <c r="H283" i="3" s="1"/>
  <c r="AC283" i="3" s="1"/>
  <c r="AC282" i="1"/>
  <c r="H282" i="2" s="1"/>
  <c r="AC282" i="2" s="1"/>
  <c r="H282" i="3" s="1"/>
  <c r="AC282" i="3" s="1"/>
  <c r="AC281" i="1"/>
  <c r="H281" i="2" s="1"/>
  <c r="AC281" i="2" s="1"/>
  <c r="H281" i="3" s="1"/>
  <c r="AC281" i="3" s="1"/>
  <c r="AC280" i="1"/>
  <c r="H280" i="2" s="1"/>
  <c r="AC280" i="2" s="1"/>
  <c r="H280" i="3" s="1"/>
  <c r="AC280" i="3" s="1"/>
  <c r="AC290" i="1"/>
  <c r="H290" i="2" s="1"/>
  <c r="AC290" i="2" s="1"/>
  <c r="H290" i="3" s="1"/>
  <c r="AC290" i="3" s="1"/>
  <c r="AC288" i="1"/>
  <c r="H288" i="2" s="1"/>
  <c r="AC288" i="2" s="1"/>
  <c r="H288" i="3" s="1"/>
  <c r="AC288" i="3" s="1"/>
  <c r="AC287" i="1"/>
  <c r="H287" i="2" s="1"/>
  <c r="AC287" i="2" s="1"/>
  <c r="H287" i="3" s="1"/>
  <c r="AC287" i="3" s="1"/>
  <c r="AC439" i="1"/>
  <c r="H439" i="2" s="1"/>
  <c r="AC439" i="2" s="1"/>
  <c r="H439" i="3" s="1"/>
  <c r="AC439" i="3" s="1"/>
  <c r="AC415" i="1"/>
  <c r="H415" i="2" s="1"/>
  <c r="AC415" i="2" s="1"/>
  <c r="H415" i="3" s="1"/>
  <c r="AC415" i="3" s="1"/>
  <c r="AC419" i="1"/>
  <c r="H419" i="2" s="1"/>
  <c r="AC419" i="2" s="1"/>
  <c r="H419" i="3" s="1"/>
  <c r="AC419" i="3" s="1"/>
  <c r="AC420" i="1"/>
  <c r="H420" i="2" s="1"/>
  <c r="AC420" i="2" s="1"/>
  <c r="H420" i="3" s="1"/>
  <c r="AC420" i="3" s="1"/>
  <c r="AC421" i="1"/>
  <c r="H421" i="2" s="1"/>
  <c r="AC421" i="2" s="1"/>
  <c r="H421" i="3" s="1"/>
  <c r="AC421" i="3" s="1"/>
  <c r="AC422" i="1"/>
  <c r="H422" i="2" s="1"/>
  <c r="AC422" i="2" s="1"/>
  <c r="H422" i="3" s="1"/>
  <c r="AC422" i="3" s="1"/>
  <c r="AC423" i="1"/>
  <c r="H423" i="2" s="1"/>
  <c r="AC423" i="2" s="1"/>
  <c r="H423" i="3" s="1"/>
  <c r="AC423" i="3" s="1"/>
  <c r="AC424" i="1"/>
  <c r="H424" i="2" s="1"/>
  <c r="AC424" i="2" s="1"/>
  <c r="H424" i="3" s="1"/>
  <c r="AC424" i="3" s="1"/>
  <c r="AC438" i="1"/>
  <c r="H438" i="2" s="1"/>
  <c r="AC438" i="2" s="1"/>
  <c r="H438" i="3" s="1"/>
  <c r="AC438" i="3" s="1"/>
  <c r="AC425" i="1"/>
  <c r="H425" i="2" s="1"/>
  <c r="AC425" i="2" s="1"/>
  <c r="H425" i="3" s="1"/>
  <c r="AC425" i="3" s="1"/>
  <c r="AC426" i="1"/>
  <c r="H426" i="2" s="1"/>
  <c r="AC426" i="2" s="1"/>
  <c r="H426" i="3" s="1"/>
  <c r="AC426" i="3" s="1"/>
  <c r="AC427" i="1"/>
  <c r="H427" i="2" s="1"/>
  <c r="AC427" i="2" s="1"/>
  <c r="H427" i="3" s="1"/>
  <c r="AC427" i="3" s="1"/>
  <c r="AC428" i="1"/>
  <c r="H428" i="2" s="1"/>
  <c r="AC428" i="2" s="1"/>
  <c r="H428" i="3" s="1"/>
  <c r="AC428" i="3" s="1"/>
  <c r="AC429" i="1"/>
  <c r="H429" i="2" s="1"/>
  <c r="AC429" i="2" s="1"/>
  <c r="H429" i="3" s="1"/>
  <c r="AC429" i="3" s="1"/>
  <c r="AC430" i="1"/>
  <c r="H430" i="2" s="1"/>
  <c r="AC430" i="2" s="1"/>
  <c r="H430" i="3" s="1"/>
  <c r="AC430" i="3" s="1"/>
  <c r="AC431" i="1"/>
  <c r="H431" i="2" s="1"/>
  <c r="AC431" i="2" s="1"/>
  <c r="H431" i="3" s="1"/>
  <c r="AC431" i="3" s="1"/>
  <c r="AC432" i="1"/>
  <c r="H432" i="2" s="1"/>
  <c r="AC432" i="2" s="1"/>
  <c r="H432" i="3" s="1"/>
  <c r="AC432" i="3" s="1"/>
  <c r="AC84" i="1"/>
  <c r="H84" i="2" s="1"/>
  <c r="AC84" i="2" s="1"/>
  <c r="H84" i="3" s="1"/>
  <c r="AC84" i="3" s="1"/>
  <c r="AC433" i="1"/>
  <c r="H433" i="2" s="1"/>
  <c r="AC433" i="2" s="1"/>
  <c r="H433" i="3" s="1"/>
  <c r="AC433" i="3" s="1"/>
  <c r="AC434" i="1"/>
  <c r="H434" i="2" s="1"/>
  <c r="AC434" i="2" s="1"/>
  <c r="H434" i="3" s="1"/>
  <c r="AC434" i="3" s="1"/>
  <c r="AC435" i="1"/>
  <c r="H435" i="2" s="1"/>
  <c r="AC435" i="2" s="1"/>
  <c r="H435" i="3" s="1"/>
  <c r="AC435" i="3" s="1"/>
  <c r="AC436" i="1"/>
  <c r="H436" i="2" s="1"/>
  <c r="AC436" i="2" s="1"/>
  <c r="H436" i="3" s="1"/>
  <c r="AC436" i="3" s="1"/>
  <c r="AC437" i="1"/>
  <c r="H437" i="2" s="1"/>
  <c r="AC437" i="2" s="1"/>
  <c r="H437" i="3" s="1"/>
  <c r="AC437" i="3" s="1"/>
  <c r="AC411" i="1"/>
  <c r="H411" i="2" s="1"/>
  <c r="AC411" i="2" s="1"/>
  <c r="H411" i="3" s="1"/>
  <c r="AC411" i="3" s="1"/>
  <c r="AC412" i="1"/>
  <c r="H412" i="2" s="1"/>
  <c r="AC412" i="2" s="1"/>
  <c r="H412" i="3" s="1"/>
  <c r="AC412" i="3" s="1"/>
  <c r="AC413" i="1"/>
  <c r="H413" i="2" s="1"/>
  <c r="AC413" i="2" s="1"/>
  <c r="H413" i="3" s="1"/>
  <c r="AC413" i="3" s="1"/>
  <c r="AC414" i="1"/>
  <c r="H414" i="2" s="1"/>
  <c r="AC414" i="2" s="1"/>
  <c r="H414" i="3" s="1"/>
  <c r="AC414" i="3" s="1"/>
  <c r="AC416" i="1"/>
  <c r="H416" i="2" s="1"/>
  <c r="AC416" i="2" s="1"/>
  <c r="H416" i="3" s="1"/>
  <c r="AC416" i="3" s="1"/>
  <c r="AC417" i="1"/>
  <c r="H417" i="2" s="1"/>
  <c r="AC417" i="2" s="1"/>
  <c r="H417" i="3" s="1"/>
  <c r="AC417" i="3" s="1"/>
  <c r="AC418" i="1"/>
  <c r="H418" i="2" s="1"/>
  <c r="AC418" i="2" s="1"/>
  <c r="H418" i="3" s="1"/>
  <c r="AC418" i="3" s="1"/>
  <c r="AC440" i="1"/>
  <c r="H440" i="2" s="1"/>
  <c r="AC440" i="2" s="1"/>
  <c r="H440" i="3" s="1"/>
  <c r="AC440" i="3" s="1"/>
  <c r="AC286" i="1"/>
  <c r="H286" i="2" s="1"/>
  <c r="AC286" i="2" s="1"/>
  <c r="H286" i="3" s="1"/>
  <c r="AC286" i="3" s="1"/>
  <c r="AC441" i="1"/>
  <c r="H441" i="2" s="1"/>
  <c r="AC441" i="2" s="1"/>
  <c r="H441" i="3" s="1"/>
  <c r="AC441" i="3" s="1"/>
  <c r="AC442" i="1"/>
  <c r="H442" i="2" s="1"/>
  <c r="AC442" i="2" s="1"/>
  <c r="H442" i="3" s="1"/>
  <c r="AC442" i="3" s="1"/>
  <c r="AC443" i="1"/>
  <c r="H443" i="2" s="1"/>
  <c r="AC443" i="2" s="1"/>
  <c r="H443" i="3" s="1"/>
  <c r="AC443" i="3" s="1"/>
  <c r="AC336" i="1"/>
  <c r="H336" i="2" s="1"/>
  <c r="AC336" i="2" s="1"/>
  <c r="H336" i="3" s="1"/>
  <c r="AC336" i="3" s="1"/>
  <c r="AC444" i="1"/>
  <c r="H444" i="2" s="1"/>
  <c r="AC444" i="2" s="1"/>
  <c r="H444" i="3" s="1"/>
  <c r="AC444" i="3" s="1"/>
  <c r="AC445" i="1"/>
  <c r="H445" i="2" s="1"/>
  <c r="AC445" i="2" s="1"/>
  <c r="H445" i="3" s="1"/>
  <c r="AC445" i="3" s="1"/>
  <c r="AC446" i="1"/>
  <c r="H446" i="2" s="1"/>
  <c r="AC446" i="2" s="1"/>
  <c r="H446" i="3" s="1"/>
  <c r="AC446" i="3" s="1"/>
  <c r="AC388" i="1"/>
  <c r="H388" i="2" s="1"/>
  <c r="AC388" i="2" s="1"/>
  <c r="H388" i="3" s="1"/>
  <c r="AC388" i="3" s="1"/>
  <c r="AC395" i="1"/>
  <c r="H395" i="2" s="1"/>
  <c r="AC395" i="2" s="1"/>
  <c r="H395" i="3" s="1"/>
  <c r="AC395" i="3" s="1"/>
  <c r="AC396" i="1"/>
  <c r="H396" i="2" s="1"/>
  <c r="AC396" i="2" s="1"/>
  <c r="H396" i="3" s="1"/>
  <c r="AC396" i="3" s="1"/>
  <c r="AC397" i="1"/>
  <c r="H397" i="2" s="1"/>
  <c r="AC397" i="2" s="1"/>
  <c r="H397" i="3" s="1"/>
  <c r="AC397" i="3" s="1"/>
  <c r="AC398" i="1"/>
  <c r="H398" i="2" s="1"/>
  <c r="AC398" i="2" s="1"/>
  <c r="H398" i="3" s="1"/>
  <c r="AC398" i="3" s="1"/>
  <c r="AC399" i="1"/>
  <c r="H399" i="2" s="1"/>
  <c r="AC399" i="2" s="1"/>
  <c r="H399" i="3" s="1"/>
  <c r="AC399" i="3" s="1"/>
  <c r="AC400" i="1"/>
  <c r="H400" i="2" s="1"/>
  <c r="AC400" i="2" s="1"/>
  <c r="H400" i="3" s="1"/>
  <c r="AC400" i="3" s="1"/>
  <c r="AC401" i="1"/>
  <c r="H401" i="2" s="1"/>
  <c r="AC401" i="2" s="1"/>
  <c r="H401" i="3" s="1"/>
  <c r="AC401" i="3" s="1"/>
  <c r="AC402" i="1"/>
  <c r="H402" i="2" s="1"/>
  <c r="AC402" i="2" s="1"/>
  <c r="H402" i="3" s="1"/>
  <c r="AC402" i="3" s="1"/>
  <c r="AC291" i="1"/>
  <c r="H291" i="2" s="1"/>
  <c r="AC291" i="2" s="1"/>
  <c r="H291" i="3" s="1"/>
  <c r="AC291" i="3" s="1"/>
  <c r="AC277" i="1"/>
  <c r="H277" i="2" s="1"/>
  <c r="AC277" i="2" s="1"/>
  <c r="H277" i="3" s="1"/>
  <c r="AC277" i="3" s="1"/>
  <c r="AC276" i="1"/>
  <c r="H276" i="2" s="1"/>
  <c r="AC276" i="2" s="1"/>
  <c r="H276" i="3" s="1"/>
  <c r="AC276" i="3" s="1"/>
  <c r="AC267" i="1"/>
  <c r="H267" i="2" s="1"/>
  <c r="AC267" i="2" s="1"/>
  <c r="H267" i="3" s="1"/>
  <c r="AC267" i="3" s="1"/>
  <c r="AC266" i="1"/>
  <c r="H266" i="2" s="1"/>
  <c r="AC266" i="2" s="1"/>
  <c r="H266" i="3" s="1"/>
  <c r="AC266" i="3" s="1"/>
  <c r="AC292" i="1"/>
  <c r="H292" i="2" s="1"/>
  <c r="AC292" i="2" s="1"/>
  <c r="H292" i="3" s="1"/>
  <c r="AC292" i="3" s="1"/>
  <c r="AC345" i="1"/>
  <c r="H345" i="2" s="1"/>
  <c r="AC345" i="2" s="1"/>
  <c r="H345" i="3" s="1"/>
  <c r="AC345" i="3" s="1"/>
  <c r="AC346" i="1"/>
  <c r="H346" i="2" s="1"/>
  <c r="AC346" i="2" s="1"/>
  <c r="H346" i="3" s="1"/>
  <c r="AC346" i="3" s="1"/>
  <c r="AC347" i="1"/>
  <c r="H347" i="2" s="1"/>
  <c r="AC347" i="2" s="1"/>
  <c r="H347" i="3" s="1"/>
  <c r="AC347" i="3" s="1"/>
  <c r="AC348" i="1"/>
  <c r="H348" i="2" s="1"/>
  <c r="AC348" i="2" s="1"/>
  <c r="H348" i="3" s="1"/>
  <c r="AC348" i="3" s="1"/>
  <c r="AC341" i="1"/>
  <c r="H341" i="2" s="1"/>
  <c r="AC341" i="2" s="1"/>
  <c r="H341" i="3" s="1"/>
  <c r="AC341" i="3" s="1"/>
  <c r="AC342" i="1"/>
  <c r="H342" i="2" s="1"/>
  <c r="AC342" i="2" s="1"/>
  <c r="H342" i="3" s="1"/>
  <c r="AC342" i="3" s="1"/>
  <c r="AC343" i="1"/>
  <c r="H343" i="2" s="1"/>
  <c r="AC343" i="2" s="1"/>
  <c r="H343" i="3" s="1"/>
  <c r="AC343" i="3" s="1"/>
  <c r="AC340" i="1"/>
  <c r="H340" i="2" s="1"/>
  <c r="AC340" i="2" s="1"/>
  <c r="H340" i="3" s="1"/>
  <c r="AC340" i="3" s="1"/>
  <c r="AC344" i="1"/>
  <c r="H344" i="2" s="1"/>
  <c r="AC344" i="2" s="1"/>
  <c r="H344" i="3" s="1"/>
  <c r="AC344" i="3" s="1"/>
  <c r="AC403" i="1"/>
  <c r="H403" i="2" s="1"/>
  <c r="AC403" i="2" s="1"/>
  <c r="H403" i="3" s="1"/>
  <c r="AC403" i="3" s="1"/>
  <c r="AC404" i="1"/>
  <c r="H404" i="2" s="1"/>
  <c r="AC404" i="2" s="1"/>
  <c r="H404" i="3" s="1"/>
  <c r="AC404" i="3" s="1"/>
  <c r="AC387" i="1"/>
  <c r="H387" i="2" s="1"/>
  <c r="AC387" i="2" s="1"/>
  <c r="H387" i="3" s="1"/>
  <c r="AC387" i="3" s="1"/>
  <c r="AC389" i="1"/>
  <c r="H389" i="2" s="1"/>
  <c r="AC389" i="2" s="1"/>
  <c r="H389" i="3" s="1"/>
  <c r="AC389" i="3" s="1"/>
  <c r="AC390" i="1"/>
  <c r="H390" i="2" s="1"/>
  <c r="AC390" i="2" s="1"/>
  <c r="H390" i="3" s="1"/>
  <c r="AC390" i="3" s="1"/>
  <c r="AC391" i="1"/>
  <c r="H391" i="2" s="1"/>
  <c r="AC391" i="2" s="1"/>
  <c r="H391" i="3" s="1"/>
  <c r="AC391" i="3" s="1"/>
  <c r="AC392" i="1"/>
  <c r="H392" i="2" s="1"/>
  <c r="AC392" i="2" s="1"/>
  <c r="H392" i="3" s="1"/>
  <c r="AC392" i="3" s="1"/>
  <c r="AC393" i="1"/>
  <c r="H393" i="2" s="1"/>
  <c r="AC393" i="2" s="1"/>
  <c r="H393" i="3" s="1"/>
  <c r="AC393" i="3" s="1"/>
  <c r="AC386" i="1"/>
  <c r="H386" i="2" s="1"/>
  <c r="AC386" i="2" s="1"/>
  <c r="H386" i="3" s="1"/>
  <c r="AC386" i="3" s="1"/>
  <c r="AC377" i="1"/>
  <c r="H377" i="2" s="1"/>
  <c r="AC377" i="2" s="1"/>
  <c r="H377" i="3" s="1"/>
  <c r="AC377" i="3" s="1"/>
  <c r="AC378" i="1"/>
  <c r="H378" i="2" s="1"/>
  <c r="AC378" i="2" s="1"/>
  <c r="H378" i="3" s="1"/>
  <c r="AC378" i="3" s="1"/>
  <c r="AC379" i="1"/>
  <c r="H379" i="2" s="1"/>
  <c r="AC379" i="2" s="1"/>
  <c r="H379" i="3" s="1"/>
  <c r="AC379" i="3" s="1"/>
  <c r="AC272" i="1"/>
  <c r="H272" i="2" s="1"/>
  <c r="AC272" i="2" s="1"/>
  <c r="H272" i="3" s="1"/>
  <c r="AC272" i="3" s="1"/>
  <c r="AC405" i="1"/>
  <c r="H405" i="2" s="1"/>
  <c r="AC405" i="2" s="1"/>
  <c r="H405" i="3" s="1"/>
  <c r="AC405" i="3" s="1"/>
  <c r="AC394" i="1"/>
  <c r="H394" i="2" s="1"/>
  <c r="AC394" i="2" s="1"/>
  <c r="H394" i="3" s="1"/>
  <c r="AC394" i="3" s="1"/>
  <c r="AC406" i="1"/>
  <c r="H406" i="2" s="1"/>
  <c r="AC406" i="2" s="1"/>
  <c r="H406" i="3" s="1"/>
  <c r="AC406" i="3" s="1"/>
  <c r="AC275" i="1"/>
  <c r="H275" i="2" s="1"/>
  <c r="AC275" i="2" s="1"/>
  <c r="H275" i="3" s="1"/>
  <c r="AC275" i="3" s="1"/>
  <c r="AC447" i="1"/>
  <c r="H447" i="2" s="1"/>
  <c r="AC447" i="2" s="1"/>
  <c r="H447" i="3" s="1"/>
  <c r="AC447" i="3" s="1"/>
  <c r="AC363" i="1"/>
  <c r="H363" i="2" s="1"/>
  <c r="AC363" i="2" s="1"/>
  <c r="H363" i="3" s="1"/>
  <c r="AC363" i="3" s="1"/>
  <c r="AC448" i="1"/>
  <c r="H448" i="2" s="1"/>
  <c r="AC448" i="2" s="1"/>
  <c r="H448" i="3" s="1"/>
  <c r="AC448" i="3" s="1"/>
  <c r="AC410" i="1"/>
  <c r="H410" i="2" s="1"/>
  <c r="AC410" i="2" s="1"/>
  <c r="H410" i="3" s="1"/>
  <c r="AC410" i="3" s="1"/>
  <c r="AC407" i="1"/>
  <c r="H407" i="2" s="1"/>
  <c r="AC407" i="2" s="1"/>
  <c r="H407" i="3" s="1"/>
  <c r="AC407" i="3" s="1"/>
  <c r="AC408" i="1"/>
  <c r="H408" i="2" s="1"/>
  <c r="AC408" i="2" s="1"/>
  <c r="H408" i="3" s="1"/>
  <c r="AC408" i="3" s="1"/>
  <c r="AC384" i="1"/>
  <c r="H384" i="2" s="1"/>
  <c r="AC384" i="2" s="1"/>
  <c r="H384" i="3" s="1"/>
  <c r="AC384" i="3" s="1"/>
  <c r="AC349" i="1"/>
  <c r="H349" i="2" s="1"/>
  <c r="AC349" i="2" s="1"/>
  <c r="H349" i="3" s="1"/>
  <c r="AC349" i="3" s="1"/>
  <c r="AC351" i="1"/>
  <c r="H351" i="2" s="1"/>
  <c r="AC351" i="2" s="1"/>
  <c r="H351" i="3" s="1"/>
  <c r="AC351" i="3" s="1"/>
  <c r="AC271" i="1"/>
  <c r="H271" i="2" s="1"/>
  <c r="AC271" i="2" s="1"/>
  <c r="H271" i="3" s="1"/>
  <c r="AC271" i="3" s="1"/>
  <c r="AC274" i="1"/>
  <c r="H274" i="2" s="1"/>
  <c r="AC274" i="2" s="1"/>
  <c r="H274" i="3" s="1"/>
  <c r="AC274" i="3" s="1"/>
  <c r="AC273" i="1"/>
  <c r="H273" i="2" s="1"/>
  <c r="AC273" i="2" s="1"/>
  <c r="H273" i="3" s="1"/>
  <c r="AC273" i="3" s="1"/>
  <c r="AC270" i="1"/>
  <c r="H270" i="2" s="1"/>
  <c r="AC270" i="2" s="1"/>
  <c r="H270" i="3" s="1"/>
  <c r="AC270" i="3" s="1"/>
  <c r="AC75" i="1"/>
  <c r="H75" i="2" s="1"/>
  <c r="AC75" i="2" s="1"/>
  <c r="H75" i="3" s="1"/>
  <c r="AC75" i="3" s="1"/>
  <c r="AC76" i="1"/>
  <c r="H76" i="2" s="1"/>
  <c r="AC76" i="2" s="1"/>
  <c r="H76" i="3" s="1"/>
  <c r="AC76" i="3" s="1"/>
  <c r="AC77" i="1"/>
  <c r="H77" i="2" s="1"/>
  <c r="AC77" i="2" s="1"/>
  <c r="H77" i="3" s="1"/>
  <c r="AC77" i="3" s="1"/>
  <c r="AC78" i="1"/>
  <c r="H78" i="2" s="1"/>
  <c r="AC78" i="2" s="1"/>
  <c r="H78" i="3" s="1"/>
  <c r="AC78" i="3" s="1"/>
  <c r="AC46" i="1"/>
  <c r="H46" i="2" s="1"/>
  <c r="AC46" i="2" s="1"/>
  <c r="H46" i="3" s="1"/>
  <c r="AC46" i="3" s="1"/>
  <c r="AC45" i="1"/>
  <c r="H45" i="2" s="1"/>
  <c r="AC45" i="2" s="1"/>
  <c r="H45" i="3" s="1"/>
  <c r="AC45" i="3" s="1"/>
  <c r="AC44" i="1"/>
  <c r="H44" i="2" s="1"/>
  <c r="AC44" i="2" s="1"/>
  <c r="H44" i="3" s="1"/>
  <c r="AC44" i="3" s="1"/>
  <c r="AC40" i="1"/>
  <c r="H40" i="2" s="1"/>
  <c r="AC40" i="2" s="1"/>
  <c r="H40" i="3" s="1"/>
  <c r="AC40" i="3" s="1"/>
  <c r="AC43" i="1"/>
  <c r="H43" i="2" s="1"/>
  <c r="AC43" i="2" s="1"/>
  <c r="H43" i="3" s="1"/>
  <c r="AC43" i="3" s="1"/>
  <c r="AC42" i="1"/>
  <c r="H42" i="2" s="1"/>
  <c r="AC42" i="2" s="1"/>
  <c r="H42" i="3" s="1"/>
  <c r="AC42" i="3" s="1"/>
  <c r="AC101" i="1"/>
  <c r="H101" i="2" s="1"/>
  <c r="AC101" i="2" s="1"/>
  <c r="H101" i="3" s="1"/>
  <c r="AC101" i="3" s="1"/>
  <c r="AC102" i="1"/>
  <c r="H102" i="2" s="1"/>
  <c r="AC102" i="2" s="1"/>
  <c r="H102" i="3" s="1"/>
  <c r="AC102" i="3" s="1"/>
  <c r="AC39" i="1"/>
  <c r="H39" i="2" s="1"/>
  <c r="AC39" i="2" s="1"/>
  <c r="H39" i="3" s="1"/>
  <c r="AC39" i="3" s="1"/>
  <c r="AC38" i="1"/>
  <c r="H38" i="2" s="1"/>
  <c r="AC38" i="2" s="1"/>
  <c r="H38" i="3" s="1"/>
  <c r="AC38" i="3" s="1"/>
  <c r="AC37" i="1"/>
  <c r="H37" i="2" s="1"/>
  <c r="AC37" i="2" s="1"/>
  <c r="H37" i="3" s="1"/>
  <c r="AC37" i="3" s="1"/>
  <c r="AC36" i="1"/>
  <c r="H36" i="2" s="1"/>
  <c r="AC36" i="2" s="1"/>
  <c r="H36" i="3" s="1"/>
  <c r="AC36" i="3" s="1"/>
  <c r="AC35" i="1"/>
  <c r="H35" i="2" s="1"/>
  <c r="AC35" i="2" s="1"/>
  <c r="H35" i="3" s="1"/>
  <c r="AC35" i="3" s="1"/>
  <c r="AC34" i="1"/>
  <c r="H34" i="2" s="1"/>
  <c r="AC34" i="2" s="1"/>
  <c r="H34" i="3" s="1"/>
  <c r="AC34" i="3" s="1"/>
  <c r="AC33" i="1"/>
  <c r="H33" i="2" s="1"/>
  <c r="AC33" i="2" s="1"/>
  <c r="H33" i="3" s="1"/>
  <c r="AC33" i="3" s="1"/>
  <c r="AC32" i="1"/>
  <c r="H32" i="2" s="1"/>
  <c r="AC32" i="2" s="1"/>
  <c r="H32" i="3" s="1"/>
  <c r="AC32" i="3" s="1"/>
  <c r="AC31" i="1"/>
  <c r="H31" i="2" s="1"/>
  <c r="AC31" i="2" s="1"/>
  <c r="H31" i="3" s="1"/>
  <c r="AC31" i="3" s="1"/>
  <c r="AC30" i="1"/>
  <c r="H30" i="2" s="1"/>
  <c r="AC30" i="2" s="1"/>
  <c r="H30" i="3" s="1"/>
  <c r="AC30" i="3" s="1"/>
  <c r="AC29" i="1"/>
  <c r="H29" i="2" s="1"/>
  <c r="AC29" i="2" s="1"/>
  <c r="H29" i="3" s="1"/>
  <c r="AC29" i="3" s="1"/>
  <c r="AC28" i="1"/>
  <c r="H28" i="2" s="1"/>
  <c r="AC28" i="2" s="1"/>
  <c r="H28" i="3" s="1"/>
  <c r="AC28" i="3" s="1"/>
  <c r="AC27" i="1"/>
  <c r="H27" i="2" s="1"/>
  <c r="AC27" i="2" s="1"/>
  <c r="H27" i="3" s="1"/>
  <c r="AC27" i="3" s="1"/>
  <c r="AC26" i="1"/>
  <c r="H26" i="2" s="1"/>
  <c r="AC26" i="2" s="1"/>
  <c r="H26" i="3" s="1"/>
  <c r="AC26" i="3" s="1"/>
  <c r="AC25" i="1"/>
  <c r="H25" i="2" s="1"/>
  <c r="AC25" i="2" s="1"/>
  <c r="H25" i="3" s="1"/>
  <c r="AC25" i="3" s="1"/>
  <c r="AC24" i="1"/>
  <c r="H24" i="2" s="1"/>
  <c r="AC24" i="2" s="1"/>
  <c r="H24" i="3" s="1"/>
  <c r="AC24" i="3" s="1"/>
  <c r="AC23" i="1"/>
  <c r="H23" i="2" s="1"/>
  <c r="AC23" i="2" s="1"/>
  <c r="H23" i="3" s="1"/>
  <c r="AC23" i="3" s="1"/>
  <c r="AC22" i="1"/>
  <c r="H22" i="2" s="1"/>
  <c r="AC22" i="2" s="1"/>
  <c r="H22" i="3" s="1"/>
  <c r="AC22" i="3" s="1"/>
  <c r="AC337" i="1"/>
  <c r="H337" i="2" s="1"/>
  <c r="AC337" i="2" s="1"/>
  <c r="H337" i="3" s="1"/>
  <c r="AC337" i="3" s="1"/>
  <c r="AC338" i="1"/>
  <c r="H338" i="2" s="1"/>
  <c r="AC338" i="2" s="1"/>
  <c r="H338" i="3" s="1"/>
  <c r="AC338" i="3" s="1"/>
  <c r="AC339" i="1"/>
  <c r="H339" i="2" s="1"/>
  <c r="AC339" i="2" s="1"/>
  <c r="H339" i="3" s="1"/>
  <c r="AC339" i="3" s="1"/>
  <c r="AC74" i="1"/>
  <c r="H74" i="2" s="1"/>
  <c r="AC74" i="2" s="1"/>
  <c r="H74" i="3" s="1"/>
  <c r="AC74" i="3" s="1"/>
  <c r="AC19" i="1"/>
  <c r="H19" i="2" s="1"/>
  <c r="AC19" i="2" s="1"/>
  <c r="H19" i="3" s="1"/>
  <c r="AC19" i="3" s="1"/>
  <c r="AC18" i="1"/>
  <c r="H18" i="2" s="1"/>
  <c r="AC18" i="2" s="1"/>
  <c r="H18" i="3" s="1"/>
  <c r="AC18" i="3" s="1"/>
  <c r="AC72" i="1"/>
  <c r="H72" i="2" s="1"/>
  <c r="AC72" i="2" s="1"/>
  <c r="H72" i="3" s="1"/>
  <c r="AC72" i="3" s="1"/>
  <c r="AC502" i="1"/>
  <c r="H502" i="2" s="1"/>
  <c r="AC502" i="2" s="1"/>
  <c r="H502" i="3" s="1"/>
  <c r="AC502" i="3" s="1"/>
  <c r="AE502" i="3" s="1"/>
  <c r="AC71" i="1"/>
  <c r="H71" i="2" s="1"/>
  <c r="AC71" i="2" s="1"/>
  <c r="H71" i="3" s="1"/>
  <c r="AC71" i="3" s="1"/>
  <c r="AC70" i="1"/>
  <c r="H70" i="2" s="1"/>
  <c r="AC70" i="2" s="1"/>
  <c r="H70" i="3" s="1"/>
  <c r="AC70" i="3" s="1"/>
  <c r="AC69" i="1"/>
  <c r="H69" i="2" s="1"/>
  <c r="AC69" i="2" s="1"/>
  <c r="H69" i="3" s="1"/>
  <c r="AC69" i="3" s="1"/>
  <c r="AC68" i="1"/>
  <c r="H68" i="2" s="1"/>
  <c r="AC68" i="2" s="1"/>
  <c r="H68" i="3" s="1"/>
  <c r="AC68" i="3" s="1"/>
  <c r="AC67" i="1"/>
  <c r="H67" i="2" s="1"/>
  <c r="AC67" i="2" s="1"/>
  <c r="H67" i="3" s="1"/>
  <c r="AC67" i="3" s="1"/>
  <c r="AC15" i="1"/>
  <c r="H15" i="2" s="1"/>
  <c r="AC15" i="2" s="1"/>
  <c r="H15" i="3" s="1"/>
  <c r="AC15" i="3" s="1"/>
  <c r="AC12" i="1"/>
  <c r="H12" i="2" s="1"/>
  <c r="AC12" i="2" s="1"/>
  <c r="H12" i="3" s="1"/>
  <c r="AC12" i="3" s="1"/>
  <c r="AC449" i="1"/>
  <c r="H449" i="2" s="1"/>
  <c r="AC449" i="2" s="1"/>
  <c r="H449" i="3" s="1"/>
  <c r="AC449" i="3" s="1"/>
  <c r="AC450" i="1"/>
  <c r="H450" i="2" s="1"/>
  <c r="AC450" i="2" s="1"/>
  <c r="H450" i="3" s="1"/>
  <c r="AC450" i="3" s="1"/>
  <c r="AC279" i="1"/>
  <c r="H279" i="2" s="1"/>
  <c r="AC279" i="2" s="1"/>
  <c r="H279" i="3" s="1"/>
  <c r="AC279" i="3" s="1"/>
  <c r="AC20" i="1"/>
  <c r="H20" i="2" s="1"/>
  <c r="AC20" i="2" s="1"/>
  <c r="H20" i="3" s="1"/>
  <c r="AC20" i="3" s="1"/>
  <c r="AC21" i="1"/>
  <c r="H21" i="2" s="1"/>
  <c r="AC21" i="2" s="1"/>
  <c r="H21" i="3" s="1"/>
  <c r="AC21" i="3" s="1"/>
  <c r="AC503" i="1"/>
  <c r="H503" i="2" s="1"/>
  <c r="AC503" i="2" s="1"/>
  <c r="H503" i="3" s="1"/>
  <c r="AC503" i="3" s="1"/>
  <c r="AE503" i="3" s="1"/>
  <c r="AC14" i="1"/>
  <c r="H14" i="2" s="1"/>
  <c r="AC14" i="2" s="1"/>
  <c r="H14" i="3" s="1"/>
  <c r="AC14" i="3" s="1"/>
  <c r="AC13" i="1"/>
  <c r="H13" i="2" s="1"/>
  <c r="AC13" i="2" s="1"/>
  <c r="H13" i="3" s="1"/>
  <c r="AC13" i="3" s="1"/>
  <c r="AC94" i="1"/>
  <c r="H94" i="2" s="1"/>
  <c r="AC94" i="2" s="1"/>
  <c r="H94" i="3" s="1"/>
  <c r="AC94" i="3" s="1"/>
  <c r="AC95" i="1"/>
  <c r="H95" i="2" s="1"/>
  <c r="AC95" i="2" s="1"/>
  <c r="H95" i="3" s="1"/>
  <c r="AC95" i="3" s="1"/>
  <c r="AC97" i="1"/>
  <c r="H97" i="2" s="1"/>
  <c r="AC97" i="2" s="1"/>
  <c r="H97" i="3" s="1"/>
  <c r="AC97" i="3" s="1"/>
  <c r="AC137" i="1"/>
  <c r="H137" i="2" s="1"/>
  <c r="AC137" i="2" s="1"/>
  <c r="H137" i="3" s="1"/>
  <c r="AC137" i="3" s="1"/>
  <c r="AC269" i="1"/>
  <c r="H269" i="2" s="1"/>
  <c r="AC269" i="2" s="1"/>
  <c r="H269" i="3" s="1"/>
  <c r="AC269" i="3" s="1"/>
  <c r="AC268" i="1"/>
  <c r="H268" i="2" s="1"/>
  <c r="AC268" i="2" s="1"/>
  <c r="H268" i="3" s="1"/>
  <c r="AC268" i="3" s="1"/>
  <c r="AC504" i="1"/>
  <c r="H504" i="2" s="1"/>
  <c r="AC504" i="2" s="1"/>
  <c r="H504" i="3" s="1"/>
  <c r="AC504" i="3" s="1"/>
  <c r="AE504" i="3" s="1"/>
  <c r="AC93" i="1"/>
  <c r="H93" i="2" s="1"/>
  <c r="AC93" i="2" s="1"/>
  <c r="H93" i="3" s="1"/>
  <c r="AC93" i="3" s="1"/>
  <c r="AC505" i="1"/>
  <c r="H505" i="2" s="1"/>
  <c r="AC505" i="2" s="1"/>
  <c r="H505" i="3" s="1"/>
  <c r="AC505" i="3" s="1"/>
  <c r="AE505" i="3" s="1"/>
  <c r="AC506" i="1"/>
  <c r="H506" i="2" s="1"/>
  <c r="AC506" i="2" s="1"/>
  <c r="H506" i="3" s="1"/>
  <c r="AC506" i="3" s="1"/>
  <c r="AE506" i="3" s="1"/>
  <c r="AC507" i="1"/>
  <c r="H507" i="2" s="1"/>
  <c r="AC507" i="2" s="1"/>
  <c r="H507" i="3" s="1"/>
  <c r="AC507" i="3" s="1"/>
  <c r="AE507" i="3" s="1"/>
  <c r="AC508" i="1"/>
  <c r="H508" i="2" s="1"/>
  <c r="AC508" i="2" s="1"/>
  <c r="H508" i="3" s="1"/>
  <c r="AC508" i="3" s="1"/>
  <c r="AE508" i="3" s="1"/>
  <c r="AC385" i="1"/>
  <c r="H385" i="2" s="1"/>
  <c r="AC385" i="2" s="1"/>
  <c r="H385" i="3" s="1"/>
  <c r="AC385" i="3" s="1"/>
  <c r="AC293" i="1"/>
  <c r="H293" i="2" s="1"/>
  <c r="AC293" i="2" s="1"/>
  <c r="H293" i="3" s="1"/>
  <c r="AC293" i="3" s="1"/>
  <c r="AC9" i="1"/>
  <c r="H9" i="2" s="1"/>
  <c r="AC9" i="2" s="1"/>
  <c r="H9" i="3" s="1"/>
  <c r="AC9" i="3" s="1"/>
  <c r="AC10" i="1"/>
  <c r="H10" i="2" s="1"/>
  <c r="AC10" i="2" s="1"/>
  <c r="H10" i="3" s="1"/>
  <c r="AC10" i="3" s="1"/>
  <c r="AC105" i="1"/>
  <c r="H105" i="2" s="1"/>
  <c r="AC105" i="2" s="1"/>
  <c r="H105" i="3" s="1"/>
  <c r="AC105" i="3" s="1"/>
  <c r="AC11" i="1"/>
  <c r="H11" i="2" s="1"/>
  <c r="AC11" i="2" s="1"/>
  <c r="H11" i="3" s="1"/>
  <c r="AC11" i="3" s="1"/>
  <c r="AC409" i="1"/>
  <c r="H409" i="2" s="1"/>
  <c r="AC409" i="2" s="1"/>
  <c r="H409" i="3" s="1"/>
  <c r="AC409" i="3" s="1"/>
  <c r="AC509" i="1"/>
  <c r="H509" i="2" s="1"/>
  <c r="AC509" i="2" s="1"/>
  <c r="H509" i="3" s="1"/>
  <c r="AC509" i="3" s="1"/>
  <c r="AE509" i="3" s="1"/>
  <c r="AC510" i="1"/>
  <c r="H510" i="2" s="1"/>
  <c r="AC510" i="2" s="1"/>
  <c r="H510" i="3" s="1"/>
  <c r="AC510" i="3" s="1"/>
  <c r="AE510" i="3" s="1"/>
  <c r="AC159" i="1"/>
  <c r="H159" i="2" s="1"/>
  <c r="AC159" i="2" s="1"/>
  <c r="H159" i="3" s="1"/>
  <c r="AC159" i="3" s="1"/>
  <c r="AC160" i="1"/>
  <c r="H160" i="2" s="1"/>
  <c r="AC160" i="2" s="1"/>
  <c r="H160" i="3" s="1"/>
  <c r="AC160" i="3" s="1"/>
  <c r="AC161" i="1"/>
  <c r="H161" i="2" s="1"/>
  <c r="AC161" i="2" s="1"/>
  <c r="H161" i="3" s="1"/>
  <c r="AC161" i="3" s="1"/>
  <c r="AC162" i="1"/>
  <c r="H162" i="2" s="1"/>
  <c r="AC162" i="2" s="1"/>
  <c r="H162" i="3" s="1"/>
  <c r="AC162" i="3" s="1"/>
  <c r="AC163" i="1"/>
  <c r="H163" i="2" s="1"/>
  <c r="AC163" i="2" s="1"/>
  <c r="H163" i="3" s="1"/>
  <c r="AC163" i="3" s="1"/>
  <c r="AC164" i="1"/>
  <c r="H164" i="2" s="1"/>
  <c r="AC164" i="2" s="1"/>
  <c r="H164" i="3" s="1"/>
  <c r="AC164" i="3" s="1"/>
  <c r="AC165" i="1"/>
  <c r="H165" i="2" s="1"/>
  <c r="AC165" i="2" s="1"/>
  <c r="H165" i="3" s="1"/>
  <c r="AC165" i="3" s="1"/>
  <c r="AC166" i="1"/>
  <c r="H166" i="2" s="1"/>
  <c r="AC166" i="2" s="1"/>
  <c r="H166" i="3" s="1"/>
  <c r="AC166" i="3" s="1"/>
  <c r="AC167" i="1"/>
  <c r="H167" i="2" s="1"/>
  <c r="AC167" i="2" s="1"/>
  <c r="H167" i="3" s="1"/>
  <c r="AC167" i="3" s="1"/>
  <c r="AC168" i="1"/>
  <c r="H168" i="2" s="1"/>
  <c r="AC168" i="2" s="1"/>
  <c r="H168" i="3" s="1"/>
  <c r="AC168" i="3" s="1"/>
  <c r="AC169" i="1"/>
  <c r="H169" i="2" s="1"/>
  <c r="AC169" i="2" s="1"/>
  <c r="H169" i="3" s="1"/>
  <c r="AC169" i="3" s="1"/>
  <c r="AC170" i="1"/>
  <c r="H170" i="2" s="1"/>
  <c r="AC170" i="2" s="1"/>
  <c r="H170" i="3" s="1"/>
  <c r="AC170" i="3" s="1"/>
  <c r="AC172" i="1"/>
  <c r="H172" i="2" s="1"/>
  <c r="AC172" i="2" s="1"/>
  <c r="H172" i="3" s="1"/>
  <c r="AC172" i="3" s="1"/>
  <c r="AC173" i="1"/>
  <c r="H173" i="2" s="1"/>
  <c r="AC173" i="2" s="1"/>
  <c r="H173" i="3" s="1"/>
  <c r="AC173" i="3" s="1"/>
  <c r="AC175" i="1"/>
  <c r="H175" i="2" s="1"/>
  <c r="AC175" i="2" s="1"/>
  <c r="H175" i="3" s="1"/>
  <c r="AC175" i="3" s="1"/>
  <c r="AC176" i="1"/>
  <c r="H176" i="2" s="1"/>
  <c r="AC176" i="2" s="1"/>
  <c r="H176" i="3" s="1"/>
  <c r="AC176" i="3" s="1"/>
  <c r="AC177" i="1"/>
  <c r="H177" i="2" s="1"/>
  <c r="AC177" i="2" s="1"/>
  <c r="H177" i="3" s="1"/>
  <c r="AC177" i="3" s="1"/>
  <c r="AC178" i="1"/>
  <c r="H178" i="2" s="1"/>
  <c r="AC178" i="2" s="1"/>
  <c r="H178" i="3" s="1"/>
  <c r="AC178" i="3" s="1"/>
  <c r="AC179" i="1"/>
  <c r="H179" i="2" s="1"/>
  <c r="AC179" i="2" s="1"/>
  <c r="H179" i="3" s="1"/>
  <c r="AC179" i="3" s="1"/>
  <c r="AC180" i="1"/>
  <c r="H180" i="2" s="1"/>
  <c r="AC180" i="2" s="1"/>
  <c r="H180" i="3" s="1"/>
  <c r="AC180" i="3" s="1"/>
  <c r="AC181" i="1"/>
  <c r="H181" i="2" s="1"/>
  <c r="AC181" i="2" s="1"/>
  <c r="H181" i="3" s="1"/>
  <c r="AC181" i="3" s="1"/>
  <c r="AC182" i="1"/>
  <c r="H182" i="2" s="1"/>
  <c r="AC182" i="2" s="1"/>
  <c r="H182" i="3" s="1"/>
  <c r="AC182" i="3" s="1"/>
  <c r="AC174" i="1"/>
  <c r="H174" i="2" s="1"/>
  <c r="AC174" i="2" s="1"/>
  <c r="H174" i="3" s="1"/>
  <c r="AC174" i="3" s="1"/>
  <c r="AC156" i="1"/>
  <c r="H156" i="2" s="1"/>
  <c r="AC156" i="2" s="1"/>
  <c r="H156" i="3" s="1"/>
  <c r="AC156" i="3" s="1"/>
  <c r="AC152" i="1"/>
  <c r="H152" i="2" s="1"/>
  <c r="AC152" i="2" s="1"/>
  <c r="H152" i="3" s="1"/>
  <c r="AC152" i="3" s="1"/>
  <c r="AC51" i="1"/>
  <c r="H51" i="2" s="1"/>
  <c r="AC51" i="2" s="1"/>
  <c r="H51" i="3" s="1"/>
  <c r="AC51" i="3" s="1"/>
  <c r="AC41" i="1"/>
  <c r="H41" i="2" s="1"/>
  <c r="AC41" i="2" s="1"/>
  <c r="H41" i="3" s="1"/>
  <c r="AC41" i="3" s="1"/>
  <c r="AC8" i="1"/>
  <c r="H8" i="2" s="1"/>
  <c r="AC8" i="2" s="1"/>
  <c r="H8" i="3" s="1"/>
  <c r="AC8" i="3" s="1"/>
  <c r="AC7" i="1"/>
  <c r="H7" i="2" s="1"/>
  <c r="AC7" i="2" s="1"/>
  <c r="H7" i="3" s="1"/>
  <c r="AC7" i="3" s="1"/>
  <c r="AC6" i="1"/>
  <c r="H6" i="2" s="1"/>
  <c r="AC6" i="2" s="1"/>
  <c r="H6" i="3" s="1"/>
  <c r="AC6" i="3" s="1"/>
  <c r="AC138" i="1"/>
  <c r="H138" i="2" s="1"/>
  <c r="AC138" i="2" s="1"/>
  <c r="H138" i="3" s="1"/>
  <c r="AC138" i="3" s="1"/>
  <c r="AC511" i="1"/>
  <c r="H511" i="2" s="1"/>
  <c r="AC511" i="2" s="1"/>
  <c r="H511" i="3" s="1"/>
  <c r="AC511" i="3" s="1"/>
  <c r="AE511" i="3" s="1"/>
  <c r="AC171" i="1"/>
  <c r="H171" i="2" s="1"/>
  <c r="AC171" i="2" s="1"/>
  <c r="H171" i="3" s="1"/>
  <c r="AC171" i="3" s="1"/>
  <c r="AC222" i="1"/>
  <c r="H222" i="2" s="1"/>
  <c r="AC222" i="2" s="1"/>
  <c r="H222" i="3" s="1"/>
  <c r="AC222" i="3" s="1"/>
  <c r="AC223" i="1"/>
  <c r="H223" i="2" s="1"/>
  <c r="AC223" i="2" s="1"/>
  <c r="H223" i="3" s="1"/>
  <c r="AC223" i="3" s="1"/>
  <c r="AC224" i="1"/>
  <c r="H224" i="2" s="1"/>
  <c r="AC224" i="2" s="1"/>
  <c r="H224" i="3" s="1"/>
  <c r="AC224" i="3" s="1"/>
  <c r="AC225" i="1"/>
  <c r="H225" i="2" s="1"/>
  <c r="AC225" i="2" s="1"/>
  <c r="H225" i="3" s="1"/>
  <c r="AC225" i="3" s="1"/>
  <c r="AC226" i="1"/>
  <c r="H226" i="2" s="1"/>
  <c r="AC226" i="2" s="1"/>
  <c r="H226" i="3" s="1"/>
  <c r="AC226" i="3" s="1"/>
  <c r="AC227" i="1"/>
  <c r="H227" i="2" s="1"/>
  <c r="AC227" i="2" s="1"/>
  <c r="H227" i="3" s="1"/>
  <c r="AC227" i="3" s="1"/>
  <c r="AC240" i="1"/>
  <c r="H240" i="2" s="1"/>
  <c r="AC240" i="2" s="1"/>
  <c r="H240" i="3" s="1"/>
  <c r="AC240" i="3" s="1"/>
  <c r="AC241" i="1"/>
  <c r="H241" i="2" s="1"/>
  <c r="AC241" i="2" s="1"/>
  <c r="H241" i="3" s="1"/>
  <c r="AC241" i="3" s="1"/>
  <c r="AC248" i="1"/>
  <c r="H248" i="2" s="1"/>
  <c r="AC248" i="2" s="1"/>
  <c r="H248" i="3" s="1"/>
  <c r="AC248" i="3" s="1"/>
  <c r="AC320" i="1"/>
  <c r="H320" i="2" s="1"/>
  <c r="AC320" i="2" s="1"/>
  <c r="H320" i="3" s="1"/>
  <c r="AC320" i="3" s="1"/>
  <c r="AC136" i="1"/>
  <c r="H136" i="2" s="1"/>
  <c r="AC136" i="2" s="1"/>
  <c r="H136" i="3" s="1"/>
  <c r="AC136" i="3" s="1"/>
  <c r="AC304" i="1"/>
  <c r="H304" i="2" s="1"/>
  <c r="AC304" i="2" s="1"/>
  <c r="H304" i="3" s="1"/>
  <c r="AC304" i="3" s="1"/>
  <c r="AC302" i="1"/>
  <c r="H302" i="2" s="1"/>
  <c r="AC302" i="2" s="1"/>
  <c r="H302" i="3" s="1"/>
  <c r="AC302" i="3" s="1"/>
  <c r="AC303" i="1"/>
  <c r="H303" i="2" s="1"/>
  <c r="AC303" i="2" s="1"/>
  <c r="H303" i="3" s="1"/>
  <c r="AC303" i="3" s="1"/>
  <c r="AC183" i="1"/>
  <c r="H183" i="2" s="1"/>
  <c r="AC183" i="2" s="1"/>
  <c r="H183" i="3" s="1"/>
  <c r="AC183" i="3" s="1"/>
  <c r="AC184" i="1"/>
  <c r="H184" i="2" s="1"/>
  <c r="AC184" i="2" s="1"/>
  <c r="H184" i="3" s="1"/>
  <c r="AC184" i="3" s="1"/>
  <c r="AC512" i="1"/>
  <c r="H512" i="2" s="1"/>
  <c r="AC512" i="2" s="1"/>
  <c r="H512" i="3" s="1"/>
  <c r="AC512" i="3" s="1"/>
  <c r="AE512" i="3" s="1"/>
  <c r="AC513" i="1"/>
  <c r="H513" i="2" s="1"/>
  <c r="AC513" i="2" s="1"/>
  <c r="H513" i="3" s="1"/>
  <c r="AC513" i="3" s="1"/>
  <c r="AE513" i="3" s="1"/>
  <c r="AC514" i="1"/>
  <c r="H514" i="2" s="1"/>
  <c r="AC514" i="2" s="1"/>
  <c r="H514" i="3" s="1"/>
  <c r="AC514" i="3" s="1"/>
  <c r="AE514" i="3" s="1"/>
  <c r="AC515" i="1"/>
  <c r="H515" i="2" s="1"/>
  <c r="AC515" i="2" s="1"/>
  <c r="H515" i="3" s="1"/>
  <c r="AC515" i="3" s="1"/>
  <c r="AE515" i="3" s="1"/>
  <c r="AC516" i="1"/>
  <c r="H516" i="2" s="1"/>
  <c r="AC516" i="2" s="1"/>
  <c r="H516" i="3" s="1"/>
  <c r="AC516" i="3" s="1"/>
  <c r="AE516" i="3" s="1"/>
  <c r="AC16" i="1"/>
  <c r="H16" i="2" s="1"/>
  <c r="AC16" i="2" s="1"/>
  <c r="H16" i="3" s="1"/>
  <c r="AC16" i="3" s="1"/>
  <c r="AC17" i="1"/>
  <c r="H17" i="2" s="1"/>
  <c r="AC17" i="2" s="1"/>
  <c r="H17" i="3" s="1"/>
  <c r="AC17" i="3" s="1"/>
  <c r="AC96" i="1"/>
  <c r="H96" i="2" s="1"/>
  <c r="AC96" i="2" s="1"/>
  <c r="H96" i="3" s="1"/>
  <c r="AC96" i="3" s="1"/>
  <c r="AC453" i="1"/>
  <c r="H453" i="2" s="1"/>
  <c r="AC453" i="2" s="1"/>
  <c r="H453" i="3" s="1"/>
  <c r="AC453" i="3" s="1"/>
  <c r="AE453" i="3" s="1"/>
  <c r="AC207" i="1"/>
  <c r="H207" i="2" s="1"/>
  <c r="AC207" i="2" s="1"/>
  <c r="H207" i="3" s="1"/>
  <c r="AC207" i="3" s="1"/>
  <c r="AC454" i="1"/>
  <c r="H454" i="2" s="1"/>
  <c r="AC454" i="2" s="1"/>
  <c r="H454" i="3" s="1"/>
  <c r="AC454" i="3" s="1"/>
  <c r="AE454" i="3" s="1"/>
  <c r="AC318" i="1"/>
  <c r="H318" i="2" s="1"/>
  <c r="AC318" i="2" s="1"/>
  <c r="H318" i="3" s="1"/>
  <c r="AC318" i="3" s="1"/>
  <c r="AC319" i="1"/>
  <c r="H319" i="2" s="1"/>
  <c r="AC319" i="2" s="1"/>
  <c r="H319" i="3" s="1"/>
  <c r="AC319" i="3" s="1"/>
  <c r="AC455" i="1"/>
  <c r="H455" i="2" s="1"/>
  <c r="AC455" i="2" s="1"/>
  <c r="H455" i="3" s="1"/>
  <c r="AC455" i="3" s="1"/>
  <c r="AE455" i="3" s="1"/>
  <c r="AC456" i="1"/>
  <c r="H456" i="2" s="1"/>
  <c r="AC456" i="2" s="1"/>
  <c r="H456" i="3" s="1"/>
  <c r="AC456" i="3" s="1"/>
  <c r="AE456" i="3" s="1"/>
  <c r="AC457" i="1"/>
  <c r="H457" i="2" s="1"/>
  <c r="AC457" i="2" s="1"/>
  <c r="H457" i="3" s="1"/>
  <c r="AC457" i="3" s="1"/>
  <c r="AE457" i="3" s="1"/>
  <c r="AC458" i="1"/>
  <c r="H458" i="2" s="1"/>
  <c r="AC458" i="2" s="1"/>
  <c r="H458" i="3" s="1"/>
  <c r="AC458" i="3" s="1"/>
  <c r="AE458" i="3" s="1"/>
  <c r="AC459" i="1"/>
  <c r="H459" i="2" s="1"/>
  <c r="AC459" i="2" s="1"/>
  <c r="H459" i="3" s="1"/>
  <c r="AC459" i="3" s="1"/>
  <c r="AE459" i="3" s="1"/>
  <c r="AC460" i="1"/>
  <c r="H460" i="2" s="1"/>
  <c r="AC460" i="2" s="1"/>
  <c r="H460" i="3" s="1"/>
  <c r="AC460" i="3" s="1"/>
  <c r="AE460" i="3" s="1"/>
  <c r="AC461" i="1"/>
  <c r="H461" i="2" s="1"/>
  <c r="AC461" i="2" s="1"/>
  <c r="H461" i="3" s="1"/>
  <c r="AC461" i="3" s="1"/>
  <c r="AE461" i="3" s="1"/>
  <c r="AC462" i="1"/>
  <c r="H462" i="2" s="1"/>
  <c r="AC462" i="2" s="1"/>
  <c r="H462" i="3" s="1"/>
  <c r="AC462" i="3" s="1"/>
  <c r="AE462" i="3" s="1"/>
  <c r="AC139" i="1"/>
  <c r="H139" i="2" s="1"/>
  <c r="AC139" i="2" s="1"/>
  <c r="H139" i="3" s="1"/>
  <c r="AC139" i="3" s="1"/>
  <c r="AC317" i="1"/>
  <c r="H317" i="2" s="1"/>
  <c r="AC317" i="2" s="1"/>
  <c r="H317" i="3" s="1"/>
  <c r="AC317" i="3" s="1"/>
  <c r="AC463" i="1"/>
  <c r="H463" i="2" s="1"/>
  <c r="AC463" i="2" s="1"/>
  <c r="H463" i="3" s="1"/>
  <c r="AC463" i="3" s="1"/>
  <c r="AE463" i="3" s="1"/>
  <c r="AC464" i="1"/>
  <c r="H464" i="2" s="1"/>
  <c r="AC464" i="2" s="1"/>
  <c r="H464" i="3" s="1"/>
  <c r="AC464" i="3" s="1"/>
  <c r="AE464" i="3" s="1"/>
  <c r="AC465" i="1"/>
  <c r="H465" i="2" s="1"/>
  <c r="AC465" i="2" s="1"/>
  <c r="H465" i="3" s="1"/>
  <c r="AC465" i="3" s="1"/>
  <c r="AE465" i="3" s="1"/>
  <c r="AC466" i="1"/>
  <c r="H466" i="2" s="1"/>
  <c r="AC466" i="2" s="1"/>
  <c r="H466" i="3" s="1"/>
  <c r="AC466" i="3" s="1"/>
  <c r="AE466" i="3" s="1"/>
  <c r="AC467" i="1"/>
  <c r="H467" i="2" s="1"/>
  <c r="AC467" i="2" s="1"/>
  <c r="H467" i="3" s="1"/>
  <c r="AC467" i="3" s="1"/>
  <c r="AE467" i="3" s="1"/>
  <c r="AC468" i="1"/>
  <c r="H468" i="2" s="1"/>
  <c r="AC468" i="2" s="1"/>
  <c r="H468" i="3" s="1"/>
  <c r="AC468" i="3" s="1"/>
  <c r="AE468" i="3" s="1"/>
  <c r="AC469" i="1"/>
  <c r="H469" i="2" s="1"/>
  <c r="AC469" i="2" s="1"/>
  <c r="H469" i="3" s="1"/>
  <c r="AC469" i="3" s="1"/>
  <c r="AE469" i="3" s="1"/>
  <c r="AC350" i="1"/>
  <c r="H350" i="2" s="1"/>
  <c r="AC350" i="2" s="1"/>
  <c r="H350" i="3" s="1"/>
  <c r="AC350" i="3" s="1"/>
  <c r="AC262" i="1"/>
  <c r="H262" i="2" s="1"/>
  <c r="AC262" i="2" s="1"/>
  <c r="H262" i="3" s="1"/>
  <c r="AC262" i="3" s="1"/>
  <c r="AC305" i="1"/>
  <c r="H305" i="2" s="1"/>
  <c r="AC305" i="2" s="1"/>
  <c r="H305" i="3" s="1"/>
  <c r="AC305" i="3" s="1"/>
  <c r="AC229" i="1"/>
  <c r="H229" i="2" s="1"/>
  <c r="AC229" i="2" s="1"/>
  <c r="H229" i="3" s="1"/>
  <c r="AC229" i="3" s="1"/>
  <c r="AC470" i="1"/>
  <c r="H470" i="2" s="1"/>
  <c r="AC470" i="2" s="1"/>
  <c r="H470" i="3" s="1"/>
  <c r="AC470" i="3" s="1"/>
  <c r="AE470" i="3" s="1"/>
  <c r="AC208" i="1"/>
  <c r="H208" i="2" s="1"/>
  <c r="AC208" i="2" s="1"/>
  <c r="H208" i="3" s="1"/>
  <c r="AC208" i="3" s="1"/>
  <c r="AC205" i="1"/>
  <c r="H205" i="2" s="1"/>
  <c r="AC205" i="2" s="1"/>
  <c r="H205" i="3" s="1"/>
  <c r="AC205" i="3" s="1"/>
  <c r="AC265" i="1"/>
  <c r="H265" i="2" s="1"/>
  <c r="AC265" i="2" s="1"/>
  <c r="H265" i="3" s="1"/>
  <c r="AC265" i="3" s="1"/>
  <c r="AC264" i="1"/>
  <c r="H264" i="2" s="1"/>
  <c r="AC264" i="2" s="1"/>
  <c r="H264" i="3" s="1"/>
  <c r="AC264" i="3" s="1"/>
  <c r="AC206" i="1"/>
  <c r="H206" i="2" s="1"/>
  <c r="AC206" i="2" s="1"/>
  <c r="H206" i="3" s="1"/>
  <c r="AC206" i="3" s="1"/>
  <c r="AE264" i="3" l="1"/>
  <c r="I263" i="5"/>
  <c r="N263" i="5" s="1"/>
  <c r="AE265" i="3"/>
  <c r="I264" i="5"/>
  <c r="N264" i="5" s="1"/>
  <c r="AE139" i="3"/>
  <c r="I138" i="5"/>
  <c r="N138" i="5" s="1"/>
  <c r="AE205" i="3"/>
  <c r="I204" i="5"/>
  <c r="N204" i="5" s="1"/>
  <c r="AE305" i="3"/>
  <c r="I304" i="5"/>
  <c r="N304" i="5" s="1"/>
  <c r="AE302" i="3"/>
  <c r="I301" i="5"/>
  <c r="N301" i="5" s="1"/>
  <c r="AE226" i="3"/>
  <c r="I225" i="5"/>
  <c r="N225" i="5" s="1"/>
  <c r="AE51" i="3"/>
  <c r="I50" i="5"/>
  <c r="AE182" i="3"/>
  <c r="I181" i="5"/>
  <c r="N181" i="5" s="1"/>
  <c r="AE178" i="3"/>
  <c r="I177" i="5"/>
  <c r="N177" i="5" s="1"/>
  <c r="AE173" i="3"/>
  <c r="I172" i="5"/>
  <c r="N172" i="5" s="1"/>
  <c r="AE168" i="3"/>
  <c r="I167" i="5"/>
  <c r="N167" i="5" s="1"/>
  <c r="AE164" i="3"/>
  <c r="I163" i="5"/>
  <c r="N163" i="5" s="1"/>
  <c r="AE160" i="3"/>
  <c r="I159" i="5"/>
  <c r="N159" i="5" s="1"/>
  <c r="AE409" i="3"/>
  <c r="I408" i="5"/>
  <c r="N408" i="5" s="1"/>
  <c r="AE9" i="3"/>
  <c r="I8" i="5"/>
  <c r="N8" i="5" s="1"/>
  <c r="AE97" i="3"/>
  <c r="I96" i="5"/>
  <c r="N96" i="5" s="1"/>
  <c r="AE14" i="3"/>
  <c r="I13" i="5"/>
  <c r="N13" i="5" s="1"/>
  <c r="AE279" i="3"/>
  <c r="I278" i="5"/>
  <c r="AE15" i="3"/>
  <c r="I14" i="5"/>
  <c r="N14" i="5" s="1"/>
  <c r="AE70" i="3"/>
  <c r="I69" i="5"/>
  <c r="N69" i="5" s="1"/>
  <c r="AE18" i="3"/>
  <c r="I17" i="5"/>
  <c r="N17" i="5" s="1"/>
  <c r="AE338" i="3"/>
  <c r="I337" i="5"/>
  <c r="N337" i="5" s="1"/>
  <c r="AE24" i="3"/>
  <c r="I23" i="5"/>
  <c r="N23" i="5" s="1"/>
  <c r="AE28" i="3"/>
  <c r="I27" i="5"/>
  <c r="N27" i="5" s="1"/>
  <c r="AE32" i="3"/>
  <c r="I31" i="5"/>
  <c r="N31" i="5" s="1"/>
  <c r="AE36" i="3"/>
  <c r="I35" i="5"/>
  <c r="N35" i="5" s="1"/>
  <c r="AE102" i="3"/>
  <c r="I101" i="5"/>
  <c r="AE40" i="3"/>
  <c r="I39" i="5"/>
  <c r="N39" i="5" s="1"/>
  <c r="AE78" i="3"/>
  <c r="I77" i="5"/>
  <c r="N77" i="5" s="1"/>
  <c r="AE270" i="3"/>
  <c r="I269" i="5"/>
  <c r="N269" i="5" s="1"/>
  <c r="AE407" i="3"/>
  <c r="I406" i="5"/>
  <c r="N406" i="5" s="1"/>
  <c r="AE447" i="3"/>
  <c r="I446" i="5"/>
  <c r="N446" i="5" s="1"/>
  <c r="AE377" i="3"/>
  <c r="I376" i="5"/>
  <c r="N376" i="5" s="1"/>
  <c r="AE391" i="3"/>
  <c r="I390" i="5"/>
  <c r="N390" i="5" s="1"/>
  <c r="AE404" i="3"/>
  <c r="I403" i="5"/>
  <c r="N403" i="5" s="1"/>
  <c r="AE343" i="3"/>
  <c r="I342" i="5"/>
  <c r="N342" i="5" s="1"/>
  <c r="AE266" i="3"/>
  <c r="I265" i="5"/>
  <c r="N265" i="5" s="1"/>
  <c r="AE291" i="3"/>
  <c r="I290" i="5"/>
  <c r="N290" i="5" s="1"/>
  <c r="AE395" i="3"/>
  <c r="I394" i="5"/>
  <c r="N394" i="5" s="1"/>
  <c r="AE441" i="3"/>
  <c r="I440" i="5"/>
  <c r="N440" i="5" s="1"/>
  <c r="AE417" i="3"/>
  <c r="I416" i="5"/>
  <c r="N416" i="5" s="1"/>
  <c r="AE412" i="3"/>
  <c r="I411" i="5"/>
  <c r="N411" i="5" s="1"/>
  <c r="AE435" i="3"/>
  <c r="I434" i="5"/>
  <c r="N434" i="5" s="1"/>
  <c r="AE428" i="3"/>
  <c r="I427" i="5"/>
  <c r="N427" i="5" s="1"/>
  <c r="AE438" i="3"/>
  <c r="I437" i="5"/>
  <c r="AE421" i="3"/>
  <c r="I420" i="5"/>
  <c r="N420" i="5" s="1"/>
  <c r="AE439" i="3"/>
  <c r="I438" i="5"/>
  <c r="AE357" i="3"/>
  <c r="I356" i="5"/>
  <c r="N356" i="5" s="1"/>
  <c r="AE372" i="3"/>
  <c r="I371" i="5"/>
  <c r="N371" i="5" s="1"/>
  <c r="AE48" i="3"/>
  <c r="I47" i="5"/>
  <c r="N47" i="5" s="1"/>
  <c r="AE66" i="3"/>
  <c r="I65" i="5"/>
  <c r="N65" i="5" s="1"/>
  <c r="AE57" i="3"/>
  <c r="I56" i="5"/>
  <c r="N56" i="5" s="1"/>
  <c r="AE60" i="3"/>
  <c r="I59" i="5"/>
  <c r="N59" i="5" s="1"/>
  <c r="AE79" i="3"/>
  <c r="I78" i="5"/>
  <c r="N78" i="5" s="1"/>
  <c r="AE83" i="3"/>
  <c r="I82" i="5"/>
  <c r="AE87" i="3"/>
  <c r="I86" i="5"/>
  <c r="N86" i="5" s="1"/>
  <c r="AE98" i="3"/>
  <c r="I97" i="5"/>
  <c r="AE120" i="3"/>
  <c r="I119" i="5"/>
  <c r="N119" i="5" s="1"/>
  <c r="AE128" i="3"/>
  <c r="I127" i="5"/>
  <c r="N127" i="5" s="1"/>
  <c r="AE132" i="3"/>
  <c r="I131" i="5"/>
  <c r="N131" i="5" s="1"/>
  <c r="AE148" i="3"/>
  <c r="I147" i="5"/>
  <c r="N147" i="5" s="1"/>
  <c r="AE150" i="3"/>
  <c r="I149" i="5"/>
  <c r="N149" i="5" s="1"/>
  <c r="AE185" i="3"/>
  <c r="I184" i="5"/>
  <c r="N184" i="5" s="1"/>
  <c r="AE189" i="3"/>
  <c r="I188" i="5"/>
  <c r="N188" i="5" s="1"/>
  <c r="AE191" i="3"/>
  <c r="I190" i="5"/>
  <c r="N190" i="5" s="1"/>
  <c r="AE202" i="3"/>
  <c r="I201" i="5"/>
  <c r="N201" i="5" s="1"/>
  <c r="AE211" i="3"/>
  <c r="I210" i="5"/>
  <c r="N210" i="5" s="1"/>
  <c r="AE221" i="3"/>
  <c r="I220" i="5"/>
  <c r="N220" i="5" s="1"/>
  <c r="AE220" i="3"/>
  <c r="I219" i="5"/>
  <c r="N219" i="5" s="1"/>
  <c r="AE245" i="3"/>
  <c r="I244" i="5"/>
  <c r="N244" i="5" s="1"/>
  <c r="AE247" i="3"/>
  <c r="I246" i="5"/>
  <c r="N246" i="5" s="1"/>
  <c r="AE325" i="3"/>
  <c r="I324" i="5"/>
  <c r="N324" i="5" s="1"/>
  <c r="AE327" i="3"/>
  <c r="I326" i="5"/>
  <c r="N326" i="5" s="1"/>
  <c r="AE297" i="3"/>
  <c r="I296" i="5"/>
  <c r="N296" i="5" s="1"/>
  <c r="AE301" i="3"/>
  <c r="I300" i="5"/>
  <c r="N300" i="5" s="1"/>
  <c r="AE208" i="3"/>
  <c r="I207" i="5"/>
  <c r="N207" i="5" s="1"/>
  <c r="AE184" i="3"/>
  <c r="I183" i="5"/>
  <c r="N183" i="5" s="1"/>
  <c r="AE304" i="3"/>
  <c r="I303" i="5"/>
  <c r="N303" i="5" s="1"/>
  <c r="AE241" i="3"/>
  <c r="I240" i="5"/>
  <c r="N240" i="5" s="1"/>
  <c r="AE225" i="3"/>
  <c r="I224" i="5"/>
  <c r="N224" i="5" s="1"/>
  <c r="AE171" i="3"/>
  <c r="I170" i="5"/>
  <c r="N170" i="5" s="1"/>
  <c r="AE7" i="3"/>
  <c r="I6" i="5"/>
  <c r="N6" i="5" s="1"/>
  <c r="AE152" i="3"/>
  <c r="I151" i="5"/>
  <c r="N151" i="5" s="1"/>
  <c r="AE181" i="3"/>
  <c r="I180" i="5"/>
  <c r="N180" i="5" s="1"/>
  <c r="AE177" i="3"/>
  <c r="I176" i="5"/>
  <c r="N176" i="5" s="1"/>
  <c r="AE172" i="3"/>
  <c r="I171" i="5"/>
  <c r="N171" i="5" s="1"/>
  <c r="AE167" i="3"/>
  <c r="I166" i="5"/>
  <c r="N166" i="5" s="1"/>
  <c r="AE163" i="3"/>
  <c r="I162" i="5"/>
  <c r="N162" i="5" s="1"/>
  <c r="AE159" i="3"/>
  <c r="I158" i="5"/>
  <c r="N158" i="5" s="1"/>
  <c r="AE11" i="3"/>
  <c r="I10" i="5"/>
  <c r="N10" i="5" s="1"/>
  <c r="AE268" i="3"/>
  <c r="I267" i="5"/>
  <c r="AE95" i="3"/>
  <c r="I94" i="5"/>
  <c r="AE450" i="3"/>
  <c r="I449" i="5"/>
  <c r="N449" i="5" s="1"/>
  <c r="AE67" i="3"/>
  <c r="I66" i="5"/>
  <c r="N66" i="5" s="1"/>
  <c r="AE71" i="3"/>
  <c r="I70" i="5"/>
  <c r="N70" i="5" s="1"/>
  <c r="AE19" i="3"/>
  <c r="I18" i="5"/>
  <c r="N18" i="5" s="1"/>
  <c r="AE337" i="3"/>
  <c r="I336" i="5"/>
  <c r="N336" i="5" s="1"/>
  <c r="AE25" i="3"/>
  <c r="I24" i="5"/>
  <c r="N24" i="5" s="1"/>
  <c r="AE29" i="3"/>
  <c r="I28" i="5"/>
  <c r="N28" i="5" s="1"/>
  <c r="AE33" i="3"/>
  <c r="I32" i="5"/>
  <c r="N32" i="5" s="1"/>
  <c r="AE37" i="3"/>
  <c r="I36" i="5"/>
  <c r="N36" i="5" s="1"/>
  <c r="AE101" i="3"/>
  <c r="I100" i="5"/>
  <c r="N100" i="5" s="1"/>
  <c r="AE44" i="3"/>
  <c r="I43" i="5"/>
  <c r="N43" i="5" s="1"/>
  <c r="AE77" i="3"/>
  <c r="I76" i="5"/>
  <c r="N76" i="5" s="1"/>
  <c r="AE273" i="3"/>
  <c r="I272" i="5"/>
  <c r="N272" i="5" s="1"/>
  <c r="AE410" i="3"/>
  <c r="I409" i="5"/>
  <c r="N409" i="5" s="1"/>
  <c r="AE275" i="3"/>
  <c r="I274" i="5"/>
  <c r="N274" i="5" s="1"/>
  <c r="AE272" i="3"/>
  <c r="I271" i="5"/>
  <c r="N271" i="5" s="1"/>
  <c r="AE386" i="3"/>
  <c r="I385" i="5"/>
  <c r="N385" i="5" s="1"/>
  <c r="AE390" i="3"/>
  <c r="I389" i="5"/>
  <c r="N389" i="5" s="1"/>
  <c r="AE403" i="3"/>
  <c r="I402" i="5"/>
  <c r="N402" i="5" s="1"/>
  <c r="AE342" i="3"/>
  <c r="I341" i="5"/>
  <c r="N341" i="5" s="1"/>
  <c r="AE267" i="3"/>
  <c r="I266" i="5"/>
  <c r="N266" i="5" s="1"/>
  <c r="AE402" i="3"/>
  <c r="I401" i="5"/>
  <c r="N401" i="5" s="1"/>
  <c r="AE336" i="3"/>
  <c r="I335" i="5"/>
  <c r="N335" i="5" s="1"/>
  <c r="AE286" i="3"/>
  <c r="I285" i="5"/>
  <c r="N285" i="5" s="1"/>
  <c r="AE411" i="3"/>
  <c r="I410" i="5"/>
  <c r="N410" i="5" s="1"/>
  <c r="AE431" i="3"/>
  <c r="I430" i="5"/>
  <c r="N430" i="5" s="1"/>
  <c r="AE427" i="3"/>
  <c r="I426" i="5"/>
  <c r="N426" i="5" s="1"/>
  <c r="AE424" i="3"/>
  <c r="I423" i="5"/>
  <c r="N423" i="5" s="1"/>
  <c r="AE420" i="3"/>
  <c r="I419" i="5"/>
  <c r="N419" i="5" s="1"/>
  <c r="AE287" i="3"/>
  <c r="I286" i="5"/>
  <c r="N286" i="5" s="1"/>
  <c r="AE281" i="3"/>
  <c r="I280" i="5"/>
  <c r="N280" i="5" s="1"/>
  <c r="AE361" i="3"/>
  <c r="I360" i="5"/>
  <c r="N360" i="5" s="1"/>
  <c r="AE331" i="3"/>
  <c r="I330" i="5"/>
  <c r="N330" i="5" s="1"/>
  <c r="AE382" i="3"/>
  <c r="I381" i="5"/>
  <c r="N381" i="5" s="1"/>
  <c r="AE289" i="3"/>
  <c r="I288" i="5"/>
  <c r="N288" i="5" s="1"/>
  <c r="AE92" i="3"/>
  <c r="I91" i="5"/>
  <c r="N91" i="5" s="1"/>
  <c r="AE49" i="3"/>
  <c r="I48" i="5"/>
  <c r="N48" i="5" s="1"/>
  <c r="AE58" i="3"/>
  <c r="I57" i="5"/>
  <c r="AE63" i="3"/>
  <c r="I62" i="5"/>
  <c r="N62" i="5" s="1"/>
  <c r="AE80" i="3"/>
  <c r="I79" i="5"/>
  <c r="N79" i="5" s="1"/>
  <c r="AE88" i="3"/>
  <c r="I87" i="5"/>
  <c r="N87" i="5" s="1"/>
  <c r="AE89" i="3"/>
  <c r="I88" i="5"/>
  <c r="N88" i="5" s="1"/>
  <c r="AE99" i="3"/>
  <c r="I98" i="5"/>
  <c r="N98" i="5" s="1"/>
  <c r="AE158" i="3"/>
  <c r="I157" i="5"/>
  <c r="N157" i="5" s="1"/>
  <c r="AE196" i="3"/>
  <c r="I195" i="5"/>
  <c r="N195" i="5" s="1"/>
  <c r="AE123" i="3"/>
  <c r="I122" i="5"/>
  <c r="N122" i="5" s="1"/>
  <c r="AE125" i="3"/>
  <c r="I124" i="5"/>
  <c r="N124" i="5" s="1"/>
  <c r="AE129" i="3"/>
  <c r="I128" i="5"/>
  <c r="N128" i="5" s="1"/>
  <c r="AE133" i="3"/>
  <c r="I132" i="5"/>
  <c r="N132" i="5" s="1"/>
  <c r="AE151" i="3"/>
  <c r="I150" i="5"/>
  <c r="N150" i="5" s="1"/>
  <c r="AE155" i="3"/>
  <c r="I154" i="5"/>
  <c r="N154" i="5" s="1"/>
  <c r="AE187" i="3"/>
  <c r="I186" i="5"/>
  <c r="N186" i="5" s="1"/>
  <c r="AE193" i="3"/>
  <c r="I192" i="5"/>
  <c r="N192" i="5" s="1"/>
  <c r="AE197" i="3"/>
  <c r="I196" i="5"/>
  <c r="N196" i="5" s="1"/>
  <c r="AE214" i="3"/>
  <c r="I213" i="5"/>
  <c r="N213" i="5" s="1"/>
  <c r="AE213" i="3"/>
  <c r="I212" i="5"/>
  <c r="N212" i="5" s="1"/>
  <c r="AE217" i="3"/>
  <c r="I216" i="5"/>
  <c r="N216" i="5" s="1"/>
  <c r="AE238" i="3"/>
  <c r="I237" i="5"/>
  <c r="N237" i="5" s="1"/>
  <c r="AE235" i="3"/>
  <c r="I234" i="5"/>
  <c r="N234" i="5" s="1"/>
  <c r="AE252" i="3"/>
  <c r="I251" i="5"/>
  <c r="N251" i="5" s="1"/>
  <c r="AE257" i="3"/>
  <c r="I256" i="5"/>
  <c r="N256" i="5" s="1"/>
  <c r="AE261" i="3"/>
  <c r="I260" i="5"/>
  <c r="N260" i="5" s="1"/>
  <c r="AE246" i="3"/>
  <c r="I245" i="5"/>
  <c r="N245" i="5" s="1"/>
  <c r="AE326" i="3"/>
  <c r="I325" i="5"/>
  <c r="N325" i="5" s="1"/>
  <c r="AE298" i="3"/>
  <c r="I297" i="5"/>
  <c r="N297" i="5" s="1"/>
  <c r="AE299" i="3"/>
  <c r="I298" i="5"/>
  <c r="N298" i="5" s="1"/>
  <c r="AE323" i="3"/>
  <c r="I322" i="5"/>
  <c r="N322" i="5" s="1"/>
  <c r="AE306" i="3"/>
  <c r="I305" i="5"/>
  <c r="N305" i="5" s="1"/>
  <c r="AE206" i="3"/>
  <c r="I205" i="5"/>
  <c r="N205" i="5" s="1"/>
  <c r="AE350" i="3"/>
  <c r="I349" i="5"/>
  <c r="N349" i="5" s="1"/>
  <c r="AE17" i="3"/>
  <c r="I16" i="5"/>
  <c r="N16" i="5" s="1"/>
  <c r="AE183" i="3"/>
  <c r="I182" i="5"/>
  <c r="N182" i="5" s="1"/>
  <c r="AE136" i="3"/>
  <c r="I135" i="5"/>
  <c r="N135" i="5" s="1"/>
  <c r="AE240" i="3"/>
  <c r="I239" i="5"/>
  <c r="N239" i="5" s="1"/>
  <c r="AE224" i="3"/>
  <c r="I223" i="5"/>
  <c r="N223" i="5" s="1"/>
  <c r="AE156" i="3"/>
  <c r="I155" i="5"/>
  <c r="N155" i="5" s="1"/>
  <c r="AE180" i="3"/>
  <c r="I179" i="5"/>
  <c r="N179" i="5" s="1"/>
  <c r="AE176" i="3"/>
  <c r="I175" i="5"/>
  <c r="N175" i="5" s="1"/>
  <c r="AE170" i="3"/>
  <c r="I169" i="5"/>
  <c r="N169" i="5" s="1"/>
  <c r="AE166" i="3"/>
  <c r="I165" i="5"/>
  <c r="N165" i="5" s="1"/>
  <c r="AE162" i="3"/>
  <c r="I161" i="5"/>
  <c r="N161" i="5" s="1"/>
  <c r="AE105" i="3"/>
  <c r="I104" i="5"/>
  <c r="N104" i="5" s="1"/>
  <c r="AE269" i="3"/>
  <c r="I268" i="5"/>
  <c r="N268" i="5" s="1"/>
  <c r="AE94" i="3"/>
  <c r="I93" i="5"/>
  <c r="AE21" i="3"/>
  <c r="I20" i="5"/>
  <c r="N20" i="5" s="1"/>
  <c r="AE68" i="3"/>
  <c r="I67" i="5"/>
  <c r="N67" i="5" s="1"/>
  <c r="AE74" i="3"/>
  <c r="I73" i="5"/>
  <c r="N73" i="5" s="1"/>
  <c r="AE22" i="3"/>
  <c r="I21" i="5"/>
  <c r="N21" i="5" s="1"/>
  <c r="AE26" i="3"/>
  <c r="I25" i="5"/>
  <c r="N25" i="5" s="1"/>
  <c r="AE30" i="3"/>
  <c r="I29" i="5"/>
  <c r="N29" i="5" s="1"/>
  <c r="AE34" i="3"/>
  <c r="I33" i="5"/>
  <c r="N33" i="5" s="1"/>
  <c r="AE38" i="3"/>
  <c r="I37" i="5"/>
  <c r="N37" i="5" s="1"/>
  <c r="AE42" i="3"/>
  <c r="I41" i="5"/>
  <c r="N41" i="5" s="1"/>
  <c r="AE45" i="3"/>
  <c r="I44" i="5"/>
  <c r="N44" i="5" s="1"/>
  <c r="AE76" i="3"/>
  <c r="I75" i="5"/>
  <c r="N75" i="5" s="1"/>
  <c r="AE274" i="3"/>
  <c r="I273" i="5"/>
  <c r="N273" i="5" s="1"/>
  <c r="AE406" i="3"/>
  <c r="I405" i="5"/>
  <c r="N405" i="5" s="1"/>
  <c r="I378" i="5"/>
  <c r="N378" i="5" s="1"/>
  <c r="AE379" i="3"/>
  <c r="AE389" i="3"/>
  <c r="I388" i="5"/>
  <c r="N388" i="5" s="1"/>
  <c r="AE344" i="3"/>
  <c r="I343" i="5"/>
  <c r="N343" i="5" s="1"/>
  <c r="AE276" i="3"/>
  <c r="I275" i="5"/>
  <c r="N275" i="5" s="1"/>
  <c r="AE401" i="3"/>
  <c r="I400" i="5"/>
  <c r="N400" i="5" s="1"/>
  <c r="AE397" i="3"/>
  <c r="I396" i="5"/>
  <c r="N396" i="5" s="1"/>
  <c r="AE446" i="3"/>
  <c r="I445" i="5"/>
  <c r="N445" i="5" s="1"/>
  <c r="AE440" i="3"/>
  <c r="I439" i="5"/>
  <c r="N439" i="5" s="1"/>
  <c r="AE414" i="3"/>
  <c r="I413" i="5"/>
  <c r="N413" i="5" s="1"/>
  <c r="AE437" i="3"/>
  <c r="I436" i="5"/>
  <c r="N436" i="5" s="1"/>
  <c r="AE433" i="3"/>
  <c r="I432" i="5"/>
  <c r="AE426" i="3"/>
  <c r="I425" i="5"/>
  <c r="N425" i="5" s="1"/>
  <c r="AE423" i="3"/>
  <c r="I422" i="5"/>
  <c r="N422" i="5" s="1"/>
  <c r="AE419" i="3"/>
  <c r="I418" i="5"/>
  <c r="N418" i="5" s="1"/>
  <c r="AE282" i="3"/>
  <c r="I281" i="5"/>
  <c r="N281" i="5" s="1"/>
  <c r="AE334" i="3"/>
  <c r="I333" i="5"/>
  <c r="N333" i="5" s="1"/>
  <c r="AE47" i="3"/>
  <c r="I46" i="5"/>
  <c r="N46" i="5" s="1"/>
  <c r="AE50" i="3"/>
  <c r="I49" i="5"/>
  <c r="N49" i="5" s="1"/>
  <c r="AE64" i="3"/>
  <c r="I63" i="5"/>
  <c r="N63" i="5" s="1"/>
  <c r="AE61" i="3"/>
  <c r="I60" i="5"/>
  <c r="N60" i="5" s="1"/>
  <c r="AE81" i="3"/>
  <c r="I80" i="5"/>
  <c r="AE85" i="3"/>
  <c r="I84" i="5"/>
  <c r="N84" i="5" s="1"/>
  <c r="AE90" i="3"/>
  <c r="I89" i="5"/>
  <c r="N89" i="5" s="1"/>
  <c r="AE130" i="3"/>
  <c r="I129" i="5"/>
  <c r="N129" i="5" s="1"/>
  <c r="AE134" i="3"/>
  <c r="I133" i="5"/>
  <c r="N133" i="5" s="1"/>
  <c r="AE144" i="3"/>
  <c r="I143" i="5"/>
  <c r="N143" i="5" s="1"/>
  <c r="AE146" i="3"/>
  <c r="I145" i="5"/>
  <c r="N145" i="5" s="1"/>
  <c r="AE188" i="3"/>
  <c r="I187" i="5"/>
  <c r="N187" i="5" s="1"/>
  <c r="AE194" i="3"/>
  <c r="I193" i="5"/>
  <c r="N193" i="5" s="1"/>
  <c r="AE203" i="3"/>
  <c r="I202" i="5"/>
  <c r="N202" i="5" s="1"/>
  <c r="AE212" i="3"/>
  <c r="I211" i="5"/>
  <c r="N211" i="5" s="1"/>
  <c r="AE218" i="3"/>
  <c r="I217" i="5"/>
  <c r="N217" i="5" s="1"/>
  <c r="AE237" i="3"/>
  <c r="I236" i="5"/>
  <c r="N236" i="5" s="1"/>
  <c r="AE263" i="3"/>
  <c r="I262" i="5"/>
  <c r="N262" i="5" s="1"/>
  <c r="AE328" i="3"/>
  <c r="I327" i="5"/>
  <c r="N327" i="5" s="1"/>
  <c r="AE311" i="3"/>
  <c r="I310" i="5"/>
  <c r="N310" i="5" s="1"/>
  <c r="AE262" i="3"/>
  <c r="I261" i="5"/>
  <c r="N261" i="5" s="1"/>
  <c r="AE96" i="3"/>
  <c r="I95" i="5"/>
  <c r="N95" i="5" s="1"/>
  <c r="AE317" i="3"/>
  <c r="I316" i="5"/>
  <c r="N316" i="5" s="1"/>
  <c r="AE229" i="3"/>
  <c r="I228" i="5"/>
  <c r="N228" i="5" s="1"/>
  <c r="AE16" i="3"/>
  <c r="I15" i="5"/>
  <c r="N15" i="5" s="1"/>
  <c r="AE303" i="3"/>
  <c r="I302" i="5"/>
  <c r="N302" i="5" s="1"/>
  <c r="AE320" i="3"/>
  <c r="I319" i="5"/>
  <c r="N319" i="5" s="1"/>
  <c r="AE227" i="3"/>
  <c r="I226" i="5"/>
  <c r="N226" i="5" s="1"/>
  <c r="AE138" i="3"/>
  <c r="I137" i="5"/>
  <c r="N137" i="5" s="1"/>
  <c r="AE174" i="3"/>
  <c r="I173" i="5"/>
  <c r="N173" i="5" s="1"/>
  <c r="AE179" i="3"/>
  <c r="I178" i="5"/>
  <c r="N178" i="5" s="1"/>
  <c r="AE175" i="3"/>
  <c r="I174" i="5"/>
  <c r="N174" i="5" s="1"/>
  <c r="AE169" i="3"/>
  <c r="I168" i="5"/>
  <c r="AE165" i="3"/>
  <c r="I164" i="5"/>
  <c r="N164" i="5" s="1"/>
  <c r="AE161" i="3"/>
  <c r="I160" i="5"/>
  <c r="N160" i="5" s="1"/>
  <c r="AE10" i="3"/>
  <c r="I9" i="5"/>
  <c r="N9" i="5" s="1"/>
  <c r="AE137" i="3"/>
  <c r="I136" i="5"/>
  <c r="AE12" i="3"/>
  <c r="I11" i="5"/>
  <c r="N11" i="5" s="1"/>
  <c r="AE69" i="3"/>
  <c r="I68" i="5"/>
  <c r="N68" i="5" s="1"/>
  <c r="AE72" i="3"/>
  <c r="I71" i="5"/>
  <c r="N71" i="5" s="1"/>
  <c r="AE339" i="3"/>
  <c r="I338" i="5"/>
  <c r="N338" i="5" s="1"/>
  <c r="AE23" i="3"/>
  <c r="I22" i="5"/>
  <c r="N22" i="5" s="1"/>
  <c r="AE27" i="3"/>
  <c r="I26" i="5"/>
  <c r="N26" i="5" s="1"/>
  <c r="AE31" i="3"/>
  <c r="I30" i="5"/>
  <c r="N30" i="5" s="1"/>
  <c r="AE35" i="3"/>
  <c r="I34" i="5"/>
  <c r="N34" i="5" s="1"/>
  <c r="AE39" i="3"/>
  <c r="I38" i="5"/>
  <c r="N38" i="5" s="1"/>
  <c r="AE43" i="3"/>
  <c r="I42" i="5"/>
  <c r="N42" i="5" s="1"/>
  <c r="AE46" i="3"/>
  <c r="I45" i="5"/>
  <c r="N45" i="5" s="1"/>
  <c r="AE75" i="3"/>
  <c r="I74" i="5"/>
  <c r="N74" i="5" s="1"/>
  <c r="AE271" i="3"/>
  <c r="I270" i="5"/>
  <c r="N270" i="5" s="1"/>
  <c r="AE408" i="3"/>
  <c r="I407" i="5"/>
  <c r="N407" i="5" s="1"/>
  <c r="AE363" i="3"/>
  <c r="I362" i="5"/>
  <c r="N362" i="5" s="1"/>
  <c r="AE378" i="3"/>
  <c r="I377" i="5"/>
  <c r="N377" i="5" s="1"/>
  <c r="AE392" i="3"/>
  <c r="I391" i="5"/>
  <c r="N391" i="5" s="1"/>
  <c r="AE387" i="3"/>
  <c r="I386" i="5"/>
  <c r="N386" i="5" s="1"/>
  <c r="AE292" i="3"/>
  <c r="I291" i="5"/>
  <c r="N291" i="5" s="1"/>
  <c r="AE277" i="3"/>
  <c r="I276" i="5"/>
  <c r="N276" i="5" s="1"/>
  <c r="AE396" i="3"/>
  <c r="I395" i="5"/>
  <c r="N395" i="5" s="1"/>
  <c r="AE445" i="3"/>
  <c r="I444" i="5"/>
  <c r="N444" i="5" s="1"/>
  <c r="AE442" i="3"/>
  <c r="I441" i="5"/>
  <c r="N441" i="5" s="1"/>
  <c r="AE413" i="3"/>
  <c r="I412" i="5"/>
  <c r="N412" i="5" s="1"/>
  <c r="AE436" i="3"/>
  <c r="I435" i="5"/>
  <c r="N435" i="5" s="1"/>
  <c r="AE84" i="3"/>
  <c r="I83" i="5"/>
  <c r="N83" i="5" s="1"/>
  <c r="AE429" i="3"/>
  <c r="I428" i="5"/>
  <c r="N428" i="5" s="1"/>
  <c r="AE425" i="3"/>
  <c r="I424" i="5"/>
  <c r="N424" i="5" s="1"/>
  <c r="AE422" i="3"/>
  <c r="I421" i="5"/>
  <c r="N421" i="5" s="1"/>
  <c r="AE415" i="3"/>
  <c r="I414" i="5"/>
  <c r="N414" i="5" s="1"/>
  <c r="AE290" i="3"/>
  <c r="I289" i="5"/>
  <c r="N289" i="5" s="1"/>
  <c r="AE283" i="3"/>
  <c r="I282" i="5"/>
  <c r="N282" i="5" s="1"/>
  <c r="AE358" i="3"/>
  <c r="I357" i="5"/>
  <c r="N357" i="5" s="1"/>
  <c r="AE329" i="3"/>
  <c r="I328" i="5"/>
  <c r="N328" i="5" s="1"/>
  <c r="AE333" i="3"/>
  <c r="I332" i="5"/>
  <c r="N332" i="5" s="1"/>
  <c r="AE56" i="3"/>
  <c r="I55" i="5"/>
  <c r="N55" i="5" s="1"/>
  <c r="AE59" i="3"/>
  <c r="I58" i="5"/>
  <c r="N58" i="5" s="1"/>
  <c r="AE62" i="3"/>
  <c r="I61" i="5"/>
  <c r="N61" i="5" s="1"/>
  <c r="AE82" i="3"/>
  <c r="I81" i="5"/>
  <c r="AE86" i="3"/>
  <c r="I85" i="5"/>
  <c r="N85" i="5" s="1"/>
  <c r="AE104" i="3"/>
  <c r="I103" i="5"/>
  <c r="N103" i="5" s="1"/>
  <c r="AE154" i="3"/>
  <c r="I153" i="5"/>
  <c r="N153" i="5" s="1"/>
  <c r="AE121" i="3"/>
  <c r="I120" i="5"/>
  <c r="N120" i="5" s="1"/>
  <c r="AE131" i="3"/>
  <c r="I130" i="5"/>
  <c r="N130" i="5" s="1"/>
  <c r="AE135" i="3"/>
  <c r="I134" i="5"/>
  <c r="N134" i="5" s="1"/>
  <c r="AE141" i="3"/>
  <c r="I140" i="5"/>
  <c r="N140" i="5" s="1"/>
  <c r="AE145" i="3"/>
  <c r="I144" i="5"/>
  <c r="N144" i="5" s="1"/>
  <c r="AE153" i="3"/>
  <c r="I152" i="5"/>
  <c r="N152" i="5" s="1"/>
  <c r="AE186" i="3"/>
  <c r="I185" i="5"/>
  <c r="N185" i="5" s="1"/>
  <c r="AE190" i="3"/>
  <c r="I189" i="5"/>
  <c r="N189" i="5" s="1"/>
  <c r="AE192" i="3"/>
  <c r="I191" i="5"/>
  <c r="N191" i="5" s="1"/>
  <c r="AE195" i="3"/>
  <c r="I194" i="5"/>
  <c r="N194" i="5" s="1"/>
  <c r="AE201" i="3"/>
  <c r="I200" i="5"/>
  <c r="N200" i="5" s="1"/>
  <c r="AE219" i="3"/>
  <c r="I218" i="5"/>
  <c r="N218" i="5" s="1"/>
  <c r="AE243" i="3"/>
  <c r="I242" i="5"/>
  <c r="N242" i="5" s="1"/>
  <c r="AE236" i="3"/>
  <c r="I235" i="5"/>
  <c r="N235" i="5" s="1"/>
  <c r="AE251" i="3"/>
  <c r="I250" i="5"/>
  <c r="N250" i="5" s="1"/>
  <c r="AE253" i="3"/>
  <c r="I252" i="5"/>
  <c r="N252" i="5" s="1"/>
  <c r="AE260" i="3"/>
  <c r="I259" i="5"/>
  <c r="N259" i="5" s="1"/>
  <c r="AE300" i="3"/>
  <c r="I299" i="5"/>
  <c r="N299" i="5" s="1"/>
  <c r="AE324" i="3"/>
  <c r="I323" i="5"/>
  <c r="N323" i="5" s="1"/>
  <c r="AE295" i="3"/>
  <c r="I294" i="5"/>
  <c r="N294" i="5" s="1"/>
  <c r="AE313" i="3"/>
  <c r="I312" i="5"/>
  <c r="N312" i="5" s="1"/>
  <c r="AE448" i="3"/>
  <c r="I447" i="5"/>
  <c r="N447" i="5" s="1"/>
  <c r="I443" i="5"/>
  <c r="N443" i="5" s="1"/>
  <c r="AE444" i="3"/>
  <c r="I442" i="5"/>
  <c r="AE443" i="3"/>
  <c r="AE418" i="3"/>
  <c r="I417" i="5"/>
  <c r="N417" i="5" s="1"/>
  <c r="AE416" i="3"/>
  <c r="I415" i="5"/>
  <c r="N415" i="5" s="1"/>
  <c r="I404" i="5"/>
  <c r="N404" i="5" s="1"/>
  <c r="AE405" i="3"/>
  <c r="I399" i="5"/>
  <c r="N399" i="5" s="1"/>
  <c r="AE400" i="3"/>
  <c r="AE398" i="3"/>
  <c r="I397" i="5"/>
  <c r="N397" i="5" s="1"/>
  <c r="I398" i="5"/>
  <c r="N398" i="5" s="1"/>
  <c r="AE399" i="3"/>
  <c r="I393" i="5"/>
  <c r="N393" i="5" s="1"/>
  <c r="AE394" i="3"/>
  <c r="I387" i="5"/>
  <c r="N387" i="5" s="1"/>
  <c r="AE388" i="3"/>
  <c r="AE393" i="3"/>
  <c r="I392" i="5"/>
  <c r="N392" i="5" s="1"/>
  <c r="AE385" i="3"/>
  <c r="I384" i="5"/>
  <c r="N384" i="5" s="1"/>
  <c r="AE384" i="3"/>
  <c r="I383" i="5"/>
  <c r="N383" i="5" s="1"/>
  <c r="AE381" i="3"/>
  <c r="I380" i="5"/>
  <c r="N380" i="5" s="1"/>
  <c r="AE380" i="3"/>
  <c r="I379" i="5"/>
  <c r="N379" i="5" s="1"/>
  <c r="AE375" i="3"/>
  <c r="I374" i="5"/>
  <c r="N374" i="5" s="1"/>
  <c r="AE370" i="3"/>
  <c r="I369" i="5"/>
  <c r="N369" i="5" s="1"/>
  <c r="AE366" i="3"/>
  <c r="I365" i="5"/>
  <c r="N365" i="5" s="1"/>
  <c r="AE367" i="3"/>
  <c r="I366" i="5"/>
  <c r="N366" i="5" s="1"/>
  <c r="AE364" i="3"/>
  <c r="I363" i="5"/>
  <c r="N363" i="5" s="1"/>
  <c r="I359" i="5"/>
  <c r="N359" i="5" s="1"/>
  <c r="AE360" i="3"/>
  <c r="AE355" i="3"/>
  <c r="I354" i="5"/>
  <c r="N354" i="5" s="1"/>
  <c r="AE354" i="3"/>
  <c r="I353" i="5"/>
  <c r="N353" i="5" s="1"/>
  <c r="AE351" i="3"/>
  <c r="I350" i="5"/>
  <c r="N350" i="5" s="1"/>
  <c r="AE335" i="3"/>
  <c r="I334" i="5"/>
  <c r="N334" i="5" s="1"/>
  <c r="AE296" i="3"/>
  <c r="I295" i="5"/>
  <c r="I293" i="5"/>
  <c r="N293" i="5" s="1"/>
  <c r="AE294" i="3"/>
  <c r="AE117" i="3"/>
  <c r="I116" i="5"/>
  <c r="N116" i="5" s="1"/>
  <c r="AE20" i="3"/>
  <c r="I19" i="5"/>
  <c r="N19" i="5" s="1"/>
  <c r="AE103" i="3"/>
  <c r="I102" i="5"/>
  <c r="N102" i="5" s="1"/>
  <c r="AE100" i="3"/>
  <c r="I99" i="5"/>
  <c r="N99" i="5" s="1"/>
  <c r="AE73" i="3"/>
  <c r="I72" i="5"/>
  <c r="I92" i="5"/>
  <c r="AE93" i="3"/>
  <c r="AE91" i="3"/>
  <c r="I90" i="5"/>
  <c r="N90" i="5" s="1"/>
  <c r="AE65" i="3"/>
  <c r="I64" i="5"/>
  <c r="AE8" i="3"/>
  <c r="I7" i="5"/>
  <c r="N7" i="5" s="1"/>
  <c r="AE6" i="3"/>
  <c r="I5" i="5"/>
  <c r="N5" i="5" s="1"/>
  <c r="I12" i="5"/>
  <c r="AE13" i="3"/>
  <c r="AE41" i="3"/>
  <c r="I40" i="5"/>
  <c r="AE54" i="3"/>
  <c r="I53" i="5"/>
  <c r="N53" i="5" s="1"/>
  <c r="I54" i="5"/>
  <c r="AE55" i="3"/>
  <c r="I52" i="5"/>
  <c r="AE53" i="3"/>
  <c r="AE52" i="3"/>
  <c r="I51" i="5"/>
  <c r="AE280" i="3"/>
  <c r="I279" i="5"/>
  <c r="N279" i="5" s="1"/>
  <c r="AE285" i="3"/>
  <c r="I284" i="5"/>
  <c r="N284" i="5" s="1"/>
  <c r="AE278" i="3"/>
  <c r="I277" i="5"/>
  <c r="AE330" i="3"/>
  <c r="I329" i="5"/>
  <c r="N329" i="5" s="1"/>
  <c r="AE434" i="3"/>
  <c r="I433" i="5"/>
  <c r="N433" i="5" s="1"/>
  <c r="I431" i="5"/>
  <c r="N431" i="5" s="1"/>
  <c r="AE432" i="3"/>
  <c r="AE430" i="3"/>
  <c r="I429" i="5"/>
  <c r="N429" i="5" s="1"/>
  <c r="AE376" i="3"/>
  <c r="I375" i="5"/>
  <c r="N375" i="5" s="1"/>
  <c r="I382" i="5"/>
  <c r="N382" i="5" s="1"/>
  <c r="AE383" i="3"/>
  <c r="I373" i="5"/>
  <c r="N373" i="5" s="1"/>
  <c r="AE374" i="3"/>
  <c r="I372" i="5"/>
  <c r="N372" i="5" s="1"/>
  <c r="AE373" i="3"/>
  <c r="AE371" i="3"/>
  <c r="I370" i="5"/>
  <c r="N370" i="5" s="1"/>
  <c r="AE369" i="3"/>
  <c r="I368" i="5"/>
  <c r="N368" i="5" s="1"/>
  <c r="AE368" i="3"/>
  <c r="I367" i="5"/>
  <c r="N367" i="5" s="1"/>
  <c r="AE365" i="3"/>
  <c r="I364" i="5"/>
  <c r="N364" i="5" s="1"/>
  <c r="AE362" i="3"/>
  <c r="I361" i="5"/>
  <c r="N361" i="5" s="1"/>
  <c r="I358" i="5"/>
  <c r="N358" i="5" s="1"/>
  <c r="AE359" i="3"/>
  <c r="I351" i="5"/>
  <c r="N351" i="5" s="1"/>
  <c r="AE352" i="3"/>
  <c r="AE353" i="3"/>
  <c r="I352" i="5"/>
  <c r="N352" i="5" s="1"/>
  <c r="AE356" i="3"/>
  <c r="I355" i="5"/>
  <c r="N355" i="5" s="1"/>
  <c r="AE349" i="3"/>
  <c r="I348" i="5"/>
  <c r="N348" i="5" s="1"/>
  <c r="AE347" i="3"/>
  <c r="I346" i="5"/>
  <c r="N346" i="5" s="1"/>
  <c r="I344" i="5"/>
  <c r="N344" i="5" s="1"/>
  <c r="AE345" i="3"/>
  <c r="AE340" i="3"/>
  <c r="I339" i="5"/>
  <c r="N339" i="5" s="1"/>
  <c r="I331" i="5"/>
  <c r="N331" i="5" s="1"/>
  <c r="AE332" i="3"/>
  <c r="I292" i="5"/>
  <c r="N292" i="5" s="1"/>
  <c r="AE293" i="3"/>
  <c r="I287" i="5"/>
  <c r="N287" i="5" s="1"/>
  <c r="AE288" i="3"/>
  <c r="AE284" i="3"/>
  <c r="I283" i="5"/>
  <c r="N283" i="5" s="1"/>
  <c r="I203" i="5"/>
  <c r="N203" i="5" s="1"/>
  <c r="AE204" i="3"/>
  <c r="I321" i="5"/>
  <c r="N321" i="5" s="1"/>
  <c r="AE322" i="3"/>
  <c r="I320" i="5"/>
  <c r="N320" i="5" s="1"/>
  <c r="AE321" i="3"/>
  <c r="AE316" i="3"/>
  <c r="I315" i="5"/>
  <c r="AE315" i="3"/>
  <c r="I314" i="5"/>
  <c r="AE314" i="3"/>
  <c r="I313" i="5"/>
  <c r="AE312" i="3"/>
  <c r="I311" i="5"/>
  <c r="N311" i="5" s="1"/>
  <c r="AE310" i="3"/>
  <c r="I309" i="5"/>
  <c r="N309" i="5" s="1"/>
  <c r="AE309" i="3"/>
  <c r="I308" i="5"/>
  <c r="N308" i="5" s="1"/>
  <c r="I258" i="5"/>
  <c r="N258" i="5" s="1"/>
  <c r="AE259" i="3"/>
  <c r="I257" i="5"/>
  <c r="N257" i="5" s="1"/>
  <c r="AE258" i="3"/>
  <c r="AE256" i="3"/>
  <c r="I255" i="5"/>
  <c r="N255" i="5" s="1"/>
  <c r="AE255" i="3"/>
  <c r="I254" i="5"/>
  <c r="N254" i="5" s="1"/>
  <c r="I253" i="5"/>
  <c r="N253" i="5" s="1"/>
  <c r="AE254" i="3"/>
  <c r="I248" i="5"/>
  <c r="N248" i="5" s="1"/>
  <c r="AE249" i="3"/>
  <c r="AE248" i="3"/>
  <c r="I247" i="5"/>
  <c r="N247" i="5" s="1"/>
  <c r="I241" i="5"/>
  <c r="N241" i="5" s="1"/>
  <c r="AE242" i="3"/>
  <c r="I238" i="5"/>
  <c r="N238" i="5" s="1"/>
  <c r="AE239" i="3"/>
  <c r="I243" i="5"/>
  <c r="N243" i="5" s="1"/>
  <c r="AE244" i="3"/>
  <c r="AE234" i="3"/>
  <c r="I233" i="5"/>
  <c r="N233" i="5" s="1"/>
  <c r="AE233" i="3"/>
  <c r="I232" i="5"/>
  <c r="N232" i="5" s="1"/>
  <c r="AE232" i="3"/>
  <c r="I231" i="5"/>
  <c r="N231" i="5" s="1"/>
  <c r="I230" i="5"/>
  <c r="N230" i="5" s="1"/>
  <c r="AE231" i="3"/>
  <c r="AE230" i="3"/>
  <c r="I229" i="5"/>
  <c r="N229" i="5" s="1"/>
  <c r="AE228" i="3"/>
  <c r="I227" i="5"/>
  <c r="AE223" i="3"/>
  <c r="I222" i="5"/>
  <c r="N222" i="5" s="1"/>
  <c r="AE222" i="3"/>
  <c r="I221" i="5"/>
  <c r="N221" i="5" s="1"/>
  <c r="AE200" i="3"/>
  <c r="I199" i="5"/>
  <c r="N199" i="5" s="1"/>
  <c r="AE199" i="3"/>
  <c r="I198" i="5"/>
  <c r="N198" i="5" s="1"/>
  <c r="AE198" i="3"/>
  <c r="I197" i="5"/>
  <c r="N197" i="5" s="1"/>
  <c r="AE157" i="3"/>
  <c r="I156" i="5"/>
  <c r="N156" i="5" s="1"/>
  <c r="AE149" i="3"/>
  <c r="I148" i="5"/>
  <c r="N148" i="5" s="1"/>
  <c r="AE147" i="3"/>
  <c r="I146" i="5"/>
  <c r="N146" i="5" s="1"/>
  <c r="AE143" i="3"/>
  <c r="I142" i="5"/>
  <c r="N142" i="5" s="1"/>
  <c r="I141" i="5"/>
  <c r="N141" i="5" s="1"/>
  <c r="AE142" i="3"/>
  <c r="AE127" i="3"/>
  <c r="I126" i="5"/>
  <c r="N126" i="5" s="1"/>
  <c r="AE126" i="3"/>
  <c r="I125" i="5"/>
  <c r="N125" i="5" s="1"/>
  <c r="I121" i="5"/>
  <c r="N121" i="5" s="1"/>
  <c r="AE122" i="3"/>
  <c r="AE124" i="3"/>
  <c r="I123" i="5"/>
  <c r="N123" i="5" s="1"/>
  <c r="AE119" i="3"/>
  <c r="I118" i="5"/>
  <c r="N118" i="5" s="1"/>
  <c r="AE118" i="3"/>
  <c r="I117" i="5"/>
  <c r="N117" i="5" s="1"/>
  <c r="AE116" i="3"/>
  <c r="I115" i="5"/>
  <c r="N115" i="5" s="1"/>
  <c r="I114" i="5"/>
  <c r="N114" i="5" s="1"/>
  <c r="AE115" i="3"/>
  <c r="AE114" i="3"/>
  <c r="I113" i="5"/>
  <c r="N113" i="5" s="1"/>
  <c r="I112" i="5"/>
  <c r="N112" i="5" s="1"/>
  <c r="AE113" i="3"/>
  <c r="I111" i="5"/>
  <c r="N111" i="5" s="1"/>
  <c r="AE112" i="3"/>
  <c r="I110" i="5"/>
  <c r="N110" i="5" s="1"/>
  <c r="AE111" i="3"/>
  <c r="I109" i="5"/>
  <c r="N109" i="5" s="1"/>
  <c r="AE110" i="3"/>
  <c r="I108" i="5"/>
  <c r="N108" i="5" s="1"/>
  <c r="AE109" i="3"/>
  <c r="I107" i="5"/>
  <c r="N107" i="5" s="1"/>
  <c r="AE108" i="3"/>
  <c r="I106" i="5"/>
  <c r="N106" i="5" s="1"/>
  <c r="AE107" i="3"/>
  <c r="AE106" i="3"/>
  <c r="I105" i="5"/>
  <c r="N105" i="5" s="1"/>
  <c r="I345" i="5"/>
  <c r="N345" i="5" s="1"/>
  <c r="AE346" i="3"/>
  <c r="AE348" i="3"/>
  <c r="I347" i="5"/>
  <c r="N347" i="5" s="1"/>
  <c r="I340" i="5"/>
  <c r="N340" i="5" s="1"/>
  <c r="AE341" i="3"/>
  <c r="AE449" i="3"/>
  <c r="I448" i="5"/>
  <c r="N448" i="5" s="1"/>
  <c r="AE319" i="3"/>
  <c r="I318" i="5"/>
  <c r="N318" i="5" s="1"/>
  <c r="I317" i="5"/>
  <c r="N317" i="5" s="1"/>
  <c r="AE318" i="3"/>
  <c r="I306" i="5"/>
  <c r="N306" i="5" s="1"/>
  <c r="AE307" i="3"/>
  <c r="AE308" i="3"/>
  <c r="I307" i="5"/>
  <c r="N307" i="5" s="1"/>
  <c r="AE250" i="3"/>
  <c r="I249" i="5"/>
  <c r="N249" i="5" s="1"/>
  <c r="AE216" i="3"/>
  <c r="I215" i="5"/>
  <c r="N215" i="5" s="1"/>
  <c r="AE215" i="3"/>
  <c r="I214" i="5"/>
  <c r="N214" i="5" s="1"/>
  <c r="AE210" i="3"/>
  <c r="I209" i="5"/>
  <c r="N209" i="5" s="1"/>
  <c r="AE209" i="3"/>
  <c r="I208" i="5"/>
  <c r="N208" i="5" s="1"/>
  <c r="I206" i="5"/>
  <c r="N206" i="5" s="1"/>
  <c r="AE207" i="3"/>
  <c r="I139" i="5"/>
  <c r="N139" i="5" s="1"/>
  <c r="AE140" i="3"/>
  <c r="P267" i="5" l="1"/>
  <c r="N267" i="5"/>
  <c r="P97" i="5"/>
  <c r="N97" i="5"/>
  <c r="N82" i="5"/>
  <c r="P82" i="5"/>
  <c r="P438" i="5"/>
  <c r="N438" i="5"/>
  <c r="P437" i="5"/>
  <c r="N437" i="5"/>
  <c r="N101" i="5"/>
  <c r="P101" i="5"/>
  <c r="N50" i="5"/>
  <c r="P50" i="5"/>
  <c r="P81" i="5"/>
  <c r="N81" i="5"/>
  <c r="P432" i="5"/>
  <c r="N432" i="5"/>
  <c r="P93" i="5"/>
  <c r="N93" i="5"/>
  <c r="P57" i="5"/>
  <c r="N57" i="5"/>
  <c r="N94" i="5"/>
  <c r="P94" i="5"/>
  <c r="N278" i="5"/>
  <c r="P278" i="5"/>
  <c r="P136" i="5"/>
  <c r="N136" i="5"/>
  <c r="P168" i="5"/>
  <c r="N168" i="5"/>
  <c r="N80" i="5"/>
  <c r="P80" i="5"/>
  <c r="P442" i="5"/>
  <c r="N442" i="5"/>
  <c r="P295" i="5"/>
  <c r="N295" i="5"/>
  <c r="P72" i="5"/>
  <c r="N72" i="5"/>
  <c r="P92" i="5"/>
  <c r="N92" i="5"/>
  <c r="N64" i="5"/>
  <c r="P64" i="5"/>
  <c r="N12" i="5"/>
  <c r="P12" i="5"/>
  <c r="P40" i="5"/>
  <c r="N40" i="5"/>
  <c r="P54" i="5"/>
  <c r="N54" i="5"/>
  <c r="P52" i="5"/>
  <c r="N52" i="5"/>
  <c r="P51" i="5"/>
  <c r="N51" i="5"/>
  <c r="P277" i="5"/>
  <c r="N277" i="5"/>
  <c r="P315" i="5"/>
  <c r="N315" i="5"/>
  <c r="N314" i="5"/>
  <c r="P314" i="5"/>
  <c r="N313" i="5"/>
  <c r="P313" i="5"/>
  <c r="N227" i="5"/>
  <c r="P227" i="5"/>
</calcChain>
</file>

<file path=xl/sharedStrings.xml><?xml version="1.0" encoding="utf-8"?>
<sst xmlns="http://schemas.openxmlformats.org/spreadsheetml/2006/main" count="20400" uniqueCount="4648">
  <si>
    <t>保护膜</t>
    <phoneticPr fontId="0" type="noConversion"/>
  </si>
  <si>
    <t>制表日期</t>
    <phoneticPr fontId="0" type="noConversion"/>
  </si>
  <si>
    <t>行政部</t>
  </si>
  <si>
    <t>审核人</t>
    <phoneticPr fontId="0" type="noConversion"/>
  </si>
  <si>
    <t>Simon</t>
  </si>
  <si>
    <t>序号</t>
    <phoneticPr fontId="0" type="noConversion"/>
  </si>
  <si>
    <t>编号</t>
    <phoneticPr fontId="0" type="noConversion"/>
  </si>
  <si>
    <t>位置</t>
    <phoneticPr fontId="0" type="noConversion"/>
  </si>
  <si>
    <t>名称</t>
    <phoneticPr fontId="0" type="noConversion"/>
  </si>
  <si>
    <t>尺寸</t>
    <phoneticPr fontId="0" type="noConversion"/>
  </si>
  <si>
    <t>单位</t>
    <phoneticPr fontId="0" type="noConversion"/>
  </si>
  <si>
    <t>WM0001</t>
  </si>
  <si>
    <t>N23-01</t>
  </si>
  <si>
    <t>铁锒         
Metal Stud</t>
  </si>
  <si>
    <t>墙体工程类</t>
  </si>
  <si>
    <t>1-5/8"x8'</t>
  </si>
  <si>
    <t>条</t>
  </si>
  <si>
    <t>WM0002</t>
  </si>
  <si>
    <t>N22-01</t>
  </si>
  <si>
    <t>角铁    
Cornerbead</t>
  </si>
  <si>
    <t>1-1/4"x10'</t>
  </si>
  <si>
    <t>WM0003</t>
  </si>
  <si>
    <t>N21-01</t>
  </si>
  <si>
    <t>铁槽         
Metal Track</t>
  </si>
  <si>
    <t>墙体工程类</t>
    <phoneticPr fontId="0" type="noConversion"/>
  </si>
  <si>
    <t>PM0001</t>
  </si>
  <si>
    <t>N20-01</t>
  </si>
  <si>
    <t xml:space="preserve">  排水管    
Copper Pipe                  </t>
  </si>
  <si>
    <t>给排水工程类</t>
  </si>
  <si>
    <t>1-1/2"x12'</t>
  </si>
  <si>
    <t>根</t>
  </si>
  <si>
    <t>PM0002</t>
  </si>
  <si>
    <t>N20-02</t>
  </si>
  <si>
    <t>1-1/4"x12'</t>
  </si>
  <si>
    <t xml:space="preserve">根 </t>
  </si>
  <si>
    <t>PM0003</t>
  </si>
  <si>
    <t>N20-03</t>
  </si>
  <si>
    <t>1/2"x12'</t>
  </si>
  <si>
    <t>WM0004</t>
  </si>
  <si>
    <t>N19-01</t>
  </si>
  <si>
    <t>墙收口条  
Wall Tile Edge</t>
    <phoneticPr fontId="0" type="noConversion"/>
  </si>
  <si>
    <t>1/2"x8'</t>
  </si>
  <si>
    <t>WM0005</t>
  </si>
  <si>
    <t>N19-02</t>
  </si>
  <si>
    <t>墙收口条  
Wall Tile Edge</t>
  </si>
  <si>
    <t>3/8"x8'</t>
  </si>
  <si>
    <t>FM0001</t>
  </si>
  <si>
    <t>N2-01</t>
  </si>
  <si>
    <t>地面收口条
Floor Reducer</t>
  </si>
  <si>
    <t>地面工程类</t>
  </si>
  <si>
    <t>7/8"x5/16"x8"</t>
    <phoneticPr fontId="0" type="noConversion"/>
  </si>
  <si>
    <t>TM0001</t>
  </si>
  <si>
    <t>N5-01</t>
  </si>
  <si>
    <t>圆弧收口线 
Quarter Round</t>
  </si>
  <si>
    <t>门窗线工程类</t>
  </si>
  <si>
    <t>11/16"x11/16"x8'</t>
    <phoneticPr fontId="0" type="noConversion"/>
  </si>
  <si>
    <t>TM0002</t>
  </si>
  <si>
    <t>N5-02</t>
  </si>
  <si>
    <t xml:space="preserve">直角收口线    
Shoe Moulding </t>
  </si>
  <si>
    <t>7/16" x11/16"x8'</t>
  </si>
  <si>
    <t>个</t>
  </si>
  <si>
    <t>WM0022</t>
  </si>
  <si>
    <t>N19-03</t>
  </si>
  <si>
    <t>3/8"x8'</t>
    <phoneticPr fontId="0" type="noConversion"/>
  </si>
  <si>
    <t>FM0008</t>
  </si>
  <si>
    <t>N2-02</t>
  </si>
  <si>
    <t>地面收口条             Floor Tile Edge</t>
    <phoneticPr fontId="0" type="noConversion"/>
  </si>
  <si>
    <t>1/2"x8'</t>
    <phoneticPr fontId="0" type="noConversion"/>
  </si>
  <si>
    <t>FM0009</t>
  </si>
  <si>
    <t>云石条      
Marble Tile Edge</t>
  </si>
  <si>
    <t>2"x12"</t>
  </si>
  <si>
    <t>TM0003</t>
  </si>
  <si>
    <t>N13-01</t>
  </si>
  <si>
    <t>轨道推拉门     
Bifold Door</t>
  </si>
  <si>
    <t>36"x78"x1-3/8"</t>
  </si>
  <si>
    <t>扇</t>
  </si>
  <si>
    <t>TM0004</t>
  </si>
  <si>
    <t>N16-01</t>
  </si>
  <si>
    <t>24"x78"x1-3/8"</t>
  </si>
  <si>
    <t>TM0005</t>
  </si>
  <si>
    <t>33"x78"x1-3/8"</t>
  </si>
  <si>
    <t>TM0006</t>
  </si>
  <si>
    <t>轨道推拉门     
Bifold Door</t>
    <phoneticPr fontId="0" type="noConversion"/>
  </si>
  <si>
    <t>30"x78"x1-3/8"</t>
  </si>
  <si>
    <t>TM0007</t>
  </si>
  <si>
    <t>N11-02</t>
  </si>
  <si>
    <t>门             
Door</t>
  </si>
  <si>
    <t>14"x78"x1-3/8"</t>
  </si>
  <si>
    <t>TM0008</t>
  </si>
  <si>
    <t>N11-01</t>
  </si>
  <si>
    <t>18"x78"x1-3/8"</t>
  </si>
  <si>
    <t>TM0009</t>
  </si>
  <si>
    <t>N10-01</t>
  </si>
  <si>
    <t>TM0010</t>
  </si>
  <si>
    <t>N9-01</t>
  </si>
  <si>
    <t>26"x78"x1-3/8"</t>
  </si>
  <si>
    <t>TM0011</t>
  </si>
  <si>
    <t>N8-01</t>
  </si>
  <si>
    <t>28"x78"x1-3/8"</t>
  </si>
  <si>
    <t>TM0012</t>
  </si>
  <si>
    <t>N8-02</t>
  </si>
  <si>
    <t>30"x78"x1-3/8"</t>
    <phoneticPr fontId="0" type="noConversion"/>
  </si>
  <si>
    <t>TM0013</t>
  </si>
  <si>
    <t>N6-01</t>
  </si>
  <si>
    <t>32"x78"x1-3/8"</t>
    <phoneticPr fontId="0" type="noConversion"/>
  </si>
  <si>
    <t>TM0014</t>
  </si>
  <si>
    <t>12"x78"x1-3/8"</t>
  </si>
  <si>
    <t>TM0015</t>
  </si>
  <si>
    <t>轨道推拉门     
Sliding Door</t>
  </si>
  <si>
    <t>72"x78"x1-3/8"</t>
  </si>
  <si>
    <t>TM0018</t>
  </si>
  <si>
    <t>N7-01</t>
  </si>
  <si>
    <t>30"x80"x1-3/8"</t>
    <phoneticPr fontId="0" type="noConversion"/>
  </si>
  <si>
    <t>TM0019</t>
  </si>
  <si>
    <t>N13-02</t>
  </si>
  <si>
    <t>轨道推拉门     Bifold door</t>
  </si>
  <si>
    <t>36"x77"x1-3/8"</t>
  </si>
  <si>
    <t>TM0021</t>
  </si>
  <si>
    <t>12"x80"x1-3/8"</t>
  </si>
  <si>
    <t>TM0022</t>
  </si>
  <si>
    <t>14"x80"x1-3/8"</t>
  </si>
  <si>
    <t>TM0023</t>
  </si>
  <si>
    <t>18"x80"x1-3/8"</t>
  </si>
  <si>
    <t>TM0024</t>
  </si>
  <si>
    <t>24"x80"x1-3/8"</t>
  </si>
  <si>
    <t>TM0025</t>
  </si>
  <si>
    <t>26"x80"x1-3/8"</t>
  </si>
  <si>
    <t>TM0026</t>
  </si>
  <si>
    <t>28"x80"x1-3/8"</t>
  </si>
  <si>
    <t>TM0027</t>
  </si>
  <si>
    <t>32"x80"x1-3/8"</t>
  </si>
  <si>
    <t>TM0029</t>
  </si>
  <si>
    <t>30"x80"x1-3/8"</t>
  </si>
  <si>
    <t>TM0016</t>
  </si>
  <si>
    <t>H1-03</t>
  </si>
  <si>
    <t>层板         
Shelf</t>
  </si>
  <si>
    <t>5/8"x15-1/4"x8'</t>
  </si>
  <si>
    <t>块</t>
  </si>
  <si>
    <t>TM0017</t>
  </si>
  <si>
    <t>H1-01</t>
  </si>
  <si>
    <t>地脚线       
Baseboard</t>
  </si>
  <si>
    <t>5/8"x5-1/4"x8'</t>
  </si>
  <si>
    <t>TM0028</t>
  </si>
  <si>
    <t>H1-01</t>
    <phoneticPr fontId="0" type="noConversion"/>
  </si>
  <si>
    <t>WM0006</t>
  </si>
  <si>
    <t>N1-01</t>
  </si>
  <si>
    <t>木条          
Wood Stud</t>
  </si>
  <si>
    <t>1"x3"x8'</t>
    <phoneticPr fontId="0" type="noConversion"/>
  </si>
  <si>
    <t>DM0001</t>
    <phoneticPr fontId="0" type="noConversion"/>
  </si>
  <si>
    <t>K2-02</t>
  </si>
  <si>
    <t>地毯保护薄膜
Carpet Protector</t>
    <phoneticPr fontId="0" type="noConversion"/>
  </si>
  <si>
    <t>综合工程类</t>
  </si>
  <si>
    <t>36"x250'</t>
  </si>
  <si>
    <t>卷</t>
  </si>
  <si>
    <t>DM0002</t>
  </si>
  <si>
    <t>K1-05</t>
  </si>
  <si>
    <t>垃圾袋     
Garbage Bag</t>
  </si>
  <si>
    <t>26"x36"</t>
  </si>
  <si>
    <t>箱</t>
  </si>
  <si>
    <t>WM0007</t>
  </si>
  <si>
    <t>J-01</t>
    <phoneticPr fontId="0" type="noConversion"/>
  </si>
  <si>
    <t>灰板       
Drywall</t>
  </si>
  <si>
    <t>4'x8'x1/2"</t>
  </si>
  <si>
    <t>WM0008</t>
  </si>
  <si>
    <t>J-02</t>
    <phoneticPr fontId="0" type="noConversion"/>
  </si>
  <si>
    <t>WM0027</t>
    <phoneticPr fontId="0" type="noConversion"/>
  </si>
  <si>
    <t>防水板
Cement Board</t>
  </si>
  <si>
    <t>32"x5'x1/2"</t>
  </si>
  <si>
    <t>WM0009</t>
  </si>
  <si>
    <t>I2-01</t>
  </si>
  <si>
    <t xml:space="preserve"> 填缝灰       
Dust Control Sheetrock</t>
  </si>
  <si>
    <t>23KG</t>
  </si>
  <si>
    <t>WM0010</t>
  </si>
  <si>
    <t>I2-03</t>
  </si>
  <si>
    <t xml:space="preserve">填缝灰   
Sheetrock 20 </t>
  </si>
  <si>
    <t>11KG</t>
  </si>
  <si>
    <t>包</t>
  </si>
  <si>
    <t>WM0011</t>
  </si>
  <si>
    <t>H2-06</t>
  </si>
  <si>
    <t>油漆         
Paint</t>
  </si>
  <si>
    <t>3.3L</t>
  </si>
  <si>
    <t>桶</t>
  </si>
  <si>
    <t>WM0012</t>
  </si>
  <si>
    <t>H3-06</t>
  </si>
  <si>
    <t>3.6L</t>
  </si>
  <si>
    <t>WM0013</t>
  </si>
  <si>
    <t>H3-03</t>
  </si>
  <si>
    <t>18.5L</t>
  </si>
  <si>
    <t>WM0014</t>
  </si>
  <si>
    <t>H3-05</t>
  </si>
  <si>
    <t>3.7L</t>
  </si>
  <si>
    <t>WM0023</t>
  </si>
  <si>
    <t>H2-04</t>
  </si>
  <si>
    <t>WM0024</t>
  </si>
  <si>
    <t>H2-01</t>
  </si>
  <si>
    <t>WM0025</t>
  </si>
  <si>
    <t>H2-05</t>
    <phoneticPr fontId="0" type="noConversion"/>
  </si>
  <si>
    <t>厕所油漆         
Paint</t>
    <phoneticPr fontId="0" type="noConversion"/>
  </si>
  <si>
    <t>WM0028</t>
    <phoneticPr fontId="0" type="noConversion"/>
  </si>
  <si>
    <t>油漆
Paint</t>
  </si>
  <si>
    <t>IM0044</t>
  </si>
  <si>
    <t>N4-02</t>
  </si>
  <si>
    <t>橱柜收口条
Cabinet Filler</t>
  </si>
  <si>
    <t>安装工程类</t>
  </si>
  <si>
    <t>N/A</t>
  </si>
  <si>
    <t>4.5"x8'</t>
    <phoneticPr fontId="0" type="noConversion"/>
  </si>
  <si>
    <t>WM0018</t>
  </si>
  <si>
    <t>F3-05</t>
    <phoneticPr fontId="0" type="noConversion"/>
  </si>
  <si>
    <t xml:space="preserve">马赛克瓷砖      
Mosaic Tile </t>
  </si>
  <si>
    <t>12"x12"</t>
  </si>
  <si>
    <t>WM0019</t>
  </si>
  <si>
    <t>F3-03</t>
  </si>
  <si>
    <t xml:space="preserve">马赛克瓷砖      
Mosaic Tile </t>
    <phoneticPr fontId="0" type="noConversion"/>
  </si>
  <si>
    <t>FM0003</t>
  </si>
  <si>
    <t>F3-02</t>
  </si>
  <si>
    <t>地砖            
Floor Tile</t>
  </si>
  <si>
    <t xml:space="preserve">平方尺 </t>
  </si>
  <si>
    <t>FM0004</t>
  </si>
  <si>
    <t>F3-04</t>
    <phoneticPr fontId="0" type="noConversion"/>
  </si>
  <si>
    <t>平方尺</t>
  </si>
  <si>
    <t>FM0005</t>
  </si>
  <si>
    <t>F3-01</t>
  </si>
  <si>
    <t>FM0006</t>
  </si>
  <si>
    <t>F3-06</t>
  </si>
  <si>
    <t>WM0026</t>
  </si>
  <si>
    <t>G3-05</t>
  </si>
  <si>
    <t>浴缸墙体挡水瓷
Tub Surround Tile</t>
  </si>
  <si>
    <t>6"x18"</t>
  </si>
  <si>
    <t>WM0015</t>
  </si>
  <si>
    <t>G3-03</t>
  </si>
  <si>
    <t>墙体瓷砖      
Wall Tile</t>
    <phoneticPr fontId="0" type="noConversion"/>
  </si>
  <si>
    <t>3"x6"</t>
  </si>
  <si>
    <t>WM0016</t>
  </si>
  <si>
    <t>G3-04</t>
  </si>
  <si>
    <t>墙体瓷砖      
 Wall Tile</t>
    <phoneticPr fontId="0" type="noConversion"/>
  </si>
  <si>
    <t>WM0017</t>
  </si>
  <si>
    <t>G3-01</t>
  </si>
  <si>
    <t>墙体瓷砖
Wall Tile</t>
    <phoneticPr fontId="0" type="noConversion"/>
  </si>
  <si>
    <t>6"x24"</t>
  </si>
  <si>
    <t>FM0002</t>
  </si>
  <si>
    <t>G2-01</t>
    <phoneticPr fontId="0" type="noConversion"/>
  </si>
  <si>
    <t>水泥         
 Tile Mortar</t>
  </si>
  <si>
    <t>50Lb</t>
  </si>
  <si>
    <t>WM0020</t>
  </si>
  <si>
    <t>F2-03</t>
  </si>
  <si>
    <t>瓷砖胶        
Tile Adhesive</t>
  </si>
  <si>
    <t>19L</t>
  </si>
  <si>
    <t>WM0021</t>
  </si>
  <si>
    <t>F2-01</t>
  </si>
  <si>
    <t>瓷砖填缝灰                  Grout</t>
  </si>
  <si>
    <t>25LB</t>
  </si>
  <si>
    <t>FM0007</t>
  </si>
  <si>
    <t>F2-02</t>
  </si>
  <si>
    <t>瓷砖填缝灰       
Grout</t>
  </si>
  <si>
    <t>50LB</t>
  </si>
  <si>
    <t>DM0003</t>
  </si>
  <si>
    <t>E2-05</t>
  </si>
  <si>
    <t>大力胶 
PL Construction Adhesive</t>
  </si>
  <si>
    <t>300ML</t>
  </si>
  <si>
    <t>支</t>
  </si>
  <si>
    <t>PM0004</t>
  </si>
  <si>
    <t>E2-04</t>
  </si>
  <si>
    <t>防水填缝胶
Silicone</t>
  </si>
  <si>
    <t>290ML</t>
  </si>
  <si>
    <t>PM0005</t>
  </si>
  <si>
    <t>E2-03</t>
  </si>
  <si>
    <t>DM0004</t>
    <phoneticPr fontId="0" type="noConversion"/>
  </si>
  <si>
    <t>E2-02</t>
  </si>
  <si>
    <t>PM0053</t>
  </si>
  <si>
    <t>E2-06</t>
  </si>
  <si>
    <t>防水填缝胶    
Silicone</t>
  </si>
  <si>
    <t>300ML</t>
    <phoneticPr fontId="0" type="noConversion"/>
  </si>
  <si>
    <t>DM0005</t>
  </si>
  <si>
    <t>E2-01</t>
  </si>
  <si>
    <t>填缝胶    
Caulking</t>
  </si>
  <si>
    <t>IM0001</t>
  </si>
  <si>
    <t>E1-05</t>
  </si>
  <si>
    <t xml:space="preserve">镜子  
Mirror </t>
  </si>
  <si>
    <t>18"x26-3/4"</t>
    <phoneticPr fontId="0" type="noConversion"/>
  </si>
  <si>
    <t>IM0002</t>
  </si>
  <si>
    <t>D3-04</t>
  </si>
  <si>
    <t>衣柜棍支架   
Closet Rod Holder</t>
  </si>
  <si>
    <t>10"x11"</t>
  </si>
  <si>
    <t>IM0003</t>
  </si>
  <si>
    <t>E1-04</t>
    <phoneticPr fontId="0" type="noConversion"/>
  </si>
  <si>
    <t>浴帘架      
Shower Rod</t>
    <phoneticPr fontId="0" type="noConversion"/>
  </si>
  <si>
    <t>5FT</t>
  </si>
  <si>
    <t>IM0004</t>
  </si>
  <si>
    <t>E1-03</t>
    <phoneticPr fontId="0" type="noConversion"/>
  </si>
  <si>
    <t>衣柜棍      
Closet Rod</t>
    <phoneticPr fontId="0" type="noConversion"/>
  </si>
  <si>
    <t>48"-72"</t>
    <phoneticPr fontId="0" type="noConversion"/>
  </si>
  <si>
    <t>IM0005</t>
  </si>
  <si>
    <t>E1-02</t>
    <phoneticPr fontId="0" type="noConversion"/>
  </si>
  <si>
    <t>72"-96"</t>
    <phoneticPr fontId="0" type="noConversion"/>
  </si>
  <si>
    <t>IM0006</t>
  </si>
  <si>
    <t>E1-06</t>
  </si>
  <si>
    <t>卫生间挂件四件套         Bathroom Set</t>
  </si>
  <si>
    <t>24"</t>
  </si>
  <si>
    <t>套</t>
  </si>
  <si>
    <t>IM0007</t>
  </si>
  <si>
    <t>D2-11</t>
  </si>
  <si>
    <t>橱柜把手    
Handle</t>
  </si>
  <si>
    <t>8"</t>
  </si>
  <si>
    <t>IM0008</t>
  </si>
  <si>
    <t>D2-12</t>
  </si>
  <si>
    <t>7"</t>
  </si>
  <si>
    <t>PM0006</t>
  </si>
  <si>
    <t>D3-03</t>
    <phoneticPr fontId="0" type="noConversion"/>
  </si>
  <si>
    <t>水龙头      
Faceut</t>
  </si>
  <si>
    <t>PM0007</t>
  </si>
  <si>
    <t>E1-07</t>
  </si>
  <si>
    <t>给排水工程类</t>
    <phoneticPr fontId="0" type="noConversion"/>
  </si>
  <si>
    <t>14-5/8"</t>
  </si>
  <si>
    <t>IM0009</t>
  </si>
  <si>
    <t>D3-02</t>
  </si>
  <si>
    <t>4"</t>
  </si>
  <si>
    <t>IM0010</t>
  </si>
  <si>
    <t>D3-01</t>
  </si>
  <si>
    <t xml:space="preserve">  淋浴开关套装
Shower Trim Kit</t>
  </si>
  <si>
    <t>5-1/2"</t>
  </si>
  <si>
    <t>IM0011</t>
  </si>
  <si>
    <t>回风口    
Sidewall Grille</t>
  </si>
  <si>
    <t>8"x6"</t>
  </si>
  <si>
    <t>IM0012</t>
  </si>
  <si>
    <t>D2-09</t>
  </si>
  <si>
    <t>8"x10"</t>
  </si>
  <si>
    <t>IM0036</t>
  </si>
  <si>
    <t>8"x8"</t>
  </si>
  <si>
    <t>IM0037</t>
  </si>
  <si>
    <t>10"x10"</t>
  </si>
  <si>
    <t>IM0041</t>
  </si>
  <si>
    <t>IM0042</t>
  </si>
  <si>
    <t>10"x6"</t>
  </si>
  <si>
    <t>IM0043</t>
  </si>
  <si>
    <t>D2-10</t>
  </si>
  <si>
    <t>8"x14"</t>
  </si>
  <si>
    <t>IM0013</t>
  </si>
  <si>
    <t>D2-05</t>
  </si>
  <si>
    <t>小门     
Access Door</t>
  </si>
  <si>
    <t>IM0014</t>
  </si>
  <si>
    <t>D2-04</t>
  </si>
  <si>
    <t>6"x6"</t>
  </si>
  <si>
    <t>IM0032</t>
  </si>
  <si>
    <t>IM0033</t>
  </si>
  <si>
    <t>IM0034</t>
  </si>
  <si>
    <t>IM0035</t>
  </si>
  <si>
    <t>9"x9"</t>
    <phoneticPr fontId="0" type="noConversion"/>
  </si>
  <si>
    <t>IM0015</t>
  </si>
  <si>
    <t>D2-03</t>
  </si>
  <si>
    <t>门锁      
Door Lock</t>
  </si>
  <si>
    <t xml:space="preserve">4.1"                  </t>
  </si>
  <si>
    <t>IM0016</t>
  </si>
  <si>
    <t>D2-01</t>
  </si>
  <si>
    <t>门锁     
Door Lock</t>
  </si>
  <si>
    <t xml:space="preserve">4.1"                </t>
  </si>
  <si>
    <t>IM0017</t>
    <phoneticPr fontId="0" type="noConversion"/>
  </si>
  <si>
    <t>D2-02</t>
  </si>
  <si>
    <t>门锁  
Door Lock</t>
  </si>
  <si>
    <t>4.1"</t>
  </si>
  <si>
    <t>IM0030</t>
  </si>
  <si>
    <t>IM0031</t>
  </si>
  <si>
    <t>门锁    
Door Lock</t>
  </si>
  <si>
    <t>PM0008</t>
    <phoneticPr fontId="0" type="noConversion"/>
  </si>
  <si>
    <t>D1-05</t>
  </si>
  <si>
    <t>洗手盆
 Sink</t>
  </si>
  <si>
    <t>PM0009</t>
  </si>
  <si>
    <t>D1-06</t>
    <phoneticPr fontId="0" type="noConversion"/>
  </si>
  <si>
    <t>立式洗手盆     Pedestral Sink</t>
  </si>
  <si>
    <t>23-7/8"Wx19-1/4"Dx
33-5/8"H</t>
  </si>
  <si>
    <t>PM0010</t>
  </si>
  <si>
    <t>D1-04</t>
  </si>
  <si>
    <t>洗碗盘  
Steel Sink</t>
  </si>
  <si>
    <t>20"</t>
  </si>
  <si>
    <t>PM0011</t>
  </si>
  <si>
    <t>D1-03</t>
  </si>
  <si>
    <t>洗碗盘   
Steel Sink</t>
  </si>
  <si>
    <t>28"</t>
  </si>
  <si>
    <t>PM0012</t>
  </si>
  <si>
    <t>D1-01</t>
  </si>
  <si>
    <t>浴缸   
Bathtub</t>
  </si>
  <si>
    <t>5'</t>
    <phoneticPr fontId="0" type="noConversion"/>
  </si>
  <si>
    <t>PM0013</t>
  </si>
  <si>
    <t>D1-02</t>
  </si>
  <si>
    <t>5'</t>
  </si>
  <si>
    <t>PM0014</t>
  </si>
  <si>
    <t>B53</t>
  </si>
  <si>
    <t>洗手盆排水套装                 P.O. Plug</t>
  </si>
  <si>
    <t>1-1/4"</t>
  </si>
  <si>
    <t>IM0018</t>
  </si>
  <si>
    <t>B51</t>
  </si>
  <si>
    <t>马桶腊圈    
Toilet Wax</t>
  </si>
  <si>
    <t>3"-4"</t>
  </si>
  <si>
    <t>IM0019</t>
  </si>
  <si>
    <t>B47</t>
  </si>
  <si>
    <t>水龙头来水软管           Faucet Supply</t>
  </si>
  <si>
    <t>3/8"x18"</t>
  </si>
  <si>
    <t>PM0015</t>
  </si>
  <si>
    <t>B50</t>
  </si>
  <si>
    <t>PVC马桶座圈       
Toilet Flange</t>
  </si>
  <si>
    <t>3"</t>
  </si>
  <si>
    <t>PM0016</t>
  </si>
  <si>
    <t>B43</t>
  </si>
  <si>
    <t>洗碗机排水分流管   Dishwasher Tailpiece</t>
  </si>
  <si>
    <t>1-1/2"x6"</t>
  </si>
  <si>
    <t>PM0017</t>
  </si>
  <si>
    <t>B37</t>
  </si>
  <si>
    <t>排水套装
Continuous Waste</t>
  </si>
  <si>
    <t>1-1/2"x16"</t>
    <phoneticPr fontId="0" type="noConversion"/>
  </si>
  <si>
    <t>PM0018</t>
  </si>
  <si>
    <t>B44</t>
  </si>
  <si>
    <t>PM0019</t>
  </si>
  <si>
    <t>B42</t>
  </si>
  <si>
    <t xml:space="preserve">排水管延长管 Extension Pipe         </t>
  </si>
  <si>
    <t>PM0020</t>
  </si>
  <si>
    <t>B41</t>
  </si>
  <si>
    <t>1-1/4"x6"</t>
  </si>
  <si>
    <t>PM0021</t>
  </si>
  <si>
    <t>B40</t>
  </si>
  <si>
    <t xml:space="preserve"> P型排水管       
P Trap</t>
  </si>
  <si>
    <t>1-1/2"x13"</t>
  </si>
  <si>
    <t>PM0022</t>
  </si>
  <si>
    <t>B39</t>
  </si>
  <si>
    <t>1-1/4"x13"</t>
  </si>
  <si>
    <t>PM0023</t>
  </si>
  <si>
    <t>B38</t>
  </si>
  <si>
    <t>浴缸排水套装  
Bath Waste OverfLow</t>
    <phoneticPr fontId="0" type="noConversion"/>
  </si>
  <si>
    <t>1-1/2"</t>
  </si>
  <si>
    <t>14"</t>
  </si>
  <si>
    <t>IM0020</t>
  </si>
  <si>
    <t>B46</t>
  </si>
  <si>
    <t>水龙头来水软管      Faucet Supply</t>
  </si>
  <si>
    <t>3/8"x12"</t>
  </si>
  <si>
    <t>IM0021</t>
  </si>
  <si>
    <t>B48</t>
  </si>
  <si>
    <t>马桶来水软管
Toilet Supply</t>
  </si>
  <si>
    <t>PM0024</t>
  </si>
  <si>
    <t>B45</t>
  </si>
  <si>
    <t>洗碗机来水接驳软管
Dishwasher Connector</t>
  </si>
  <si>
    <t>3/8"x60"</t>
  </si>
  <si>
    <t>PM0025</t>
  </si>
  <si>
    <t>B30</t>
  </si>
  <si>
    <t>铁管铜管转换器 (螺帽) Bar Stock Female Adapter</t>
  </si>
  <si>
    <t>3/8"x1/2"</t>
  </si>
  <si>
    <t>PM0026</t>
  </si>
  <si>
    <t>B29</t>
  </si>
  <si>
    <t>铁管铜管转换器 (螺丝) 
Bar Stock Male Adapter</t>
    <phoneticPr fontId="0" type="noConversion"/>
  </si>
  <si>
    <t>3/8"x1/2"</t>
    <phoneticPr fontId="0" type="noConversion"/>
  </si>
  <si>
    <t>IM0022</t>
  </si>
  <si>
    <t>B28</t>
  </si>
  <si>
    <t>马桶螺丝套  
Toilet Bolt Caps</t>
    <phoneticPr fontId="0" type="noConversion"/>
  </si>
  <si>
    <t>IM0023</t>
  </si>
  <si>
    <t>B27</t>
  </si>
  <si>
    <t>马桶螺丝  
Toilet Bolt</t>
    <phoneticPr fontId="0" type="noConversion"/>
  </si>
  <si>
    <t>5/16"x2-1/4"</t>
    <phoneticPr fontId="0" type="noConversion"/>
  </si>
  <si>
    <t>IM0024</t>
  </si>
  <si>
    <t>B26</t>
  </si>
  <si>
    <t>门顶防撞      
Door Stop</t>
    <phoneticPr fontId="0" type="noConversion"/>
  </si>
  <si>
    <t>3"</t>
    <phoneticPr fontId="0" type="noConversion"/>
  </si>
  <si>
    <t>PM0027</t>
  </si>
  <si>
    <t>B25</t>
  </si>
  <si>
    <t>洗碗机接驳口L型  Dishwasher Elbow</t>
    <phoneticPr fontId="0" type="noConversion"/>
  </si>
  <si>
    <t>3/8"x3/8"</t>
    <phoneticPr fontId="0" type="noConversion"/>
  </si>
  <si>
    <t>PM0028</t>
  </si>
  <si>
    <t>B24</t>
  </si>
  <si>
    <t>洗碗机接驳口
Dishwasher Elbow</t>
    <phoneticPr fontId="0" type="noConversion"/>
  </si>
  <si>
    <t>3/4"x3/8"</t>
    <phoneticPr fontId="0" type="noConversion"/>
  </si>
  <si>
    <t>PM0029</t>
    <phoneticPr fontId="0" type="noConversion"/>
  </si>
  <si>
    <t>B23</t>
  </si>
  <si>
    <t>来水直管接头
Straight Sweat Fitting</t>
    <phoneticPr fontId="0" type="noConversion"/>
  </si>
  <si>
    <t>N/A</t>
    <phoneticPr fontId="0" type="noConversion"/>
  </si>
  <si>
    <t>PM0030</t>
  </si>
  <si>
    <t>B22</t>
  </si>
  <si>
    <t>铁管铜管转换器 (螺帽) Bar Stock Female Adapter</t>
    <phoneticPr fontId="0" type="noConversion"/>
  </si>
  <si>
    <t>3/4"x1/2"</t>
    <phoneticPr fontId="0" type="noConversion"/>
  </si>
  <si>
    <t>PM0031</t>
  </si>
  <si>
    <t>B21</t>
  </si>
  <si>
    <t>PM0032</t>
  </si>
  <si>
    <t>B20</t>
  </si>
  <si>
    <t>浴缸来水开关内胆         Tub &amp; Shower Rough In Valve</t>
    <phoneticPr fontId="0" type="noConversion"/>
  </si>
  <si>
    <t>1/2"</t>
    <phoneticPr fontId="0" type="noConversion"/>
  </si>
  <si>
    <t>PM0033</t>
  </si>
  <si>
    <t>B19</t>
  </si>
  <si>
    <t>来水开关心
Partition Stop</t>
    <phoneticPr fontId="0" type="noConversion"/>
  </si>
  <si>
    <t>PM0036</t>
    <phoneticPr fontId="0" type="noConversion"/>
  </si>
  <si>
    <t>B16</t>
    <phoneticPr fontId="0" type="noConversion"/>
  </si>
  <si>
    <t>来水开关直通 
Supply Valve</t>
    <phoneticPr fontId="0" type="noConversion"/>
  </si>
  <si>
    <t>PM0035</t>
  </si>
  <si>
    <t>B17</t>
  </si>
  <si>
    <t>来水开关
Angle Supply Valve</t>
    <phoneticPr fontId="0" type="noConversion"/>
  </si>
  <si>
    <t>3/8"x3/4"</t>
    <phoneticPr fontId="0" type="noConversion"/>
  </si>
  <si>
    <t>PM0034</t>
    <phoneticPr fontId="0" type="noConversion"/>
  </si>
  <si>
    <t>B18</t>
    <phoneticPr fontId="0" type="noConversion"/>
  </si>
  <si>
    <t>来水开关直通
Supply Valve</t>
    <phoneticPr fontId="0" type="noConversion"/>
  </si>
  <si>
    <t>PM0037</t>
  </si>
  <si>
    <t>B15</t>
  </si>
  <si>
    <t>来水开关 
Angle Supply Valve</t>
    <phoneticPr fontId="0" type="noConversion"/>
  </si>
  <si>
    <t>PM0038</t>
  </si>
  <si>
    <t>B14</t>
  </si>
  <si>
    <t xml:space="preserve"> 来水总开关   
Ball Valve</t>
    <phoneticPr fontId="0" type="noConversion"/>
  </si>
  <si>
    <t>PM0039</t>
  </si>
  <si>
    <t>B13</t>
  </si>
  <si>
    <t xml:space="preserve">  淋浴头接头    
Wingback Brass Fitting</t>
    <phoneticPr fontId="0" type="noConversion"/>
  </si>
  <si>
    <t>PM0040</t>
  </si>
  <si>
    <t>B01</t>
  </si>
  <si>
    <t xml:space="preserve"> 来水管直接管 Coupling</t>
    <phoneticPr fontId="0" type="noConversion"/>
  </si>
  <si>
    <t>PM0041</t>
  </si>
  <si>
    <t>B02</t>
  </si>
  <si>
    <t xml:space="preserve">来水管接管    
 Elbow </t>
    <phoneticPr fontId="0" type="noConversion"/>
  </si>
  <si>
    <t>PM0042</t>
  </si>
  <si>
    <t>B03</t>
  </si>
  <si>
    <t>来水管接管 
 Elbow</t>
    <phoneticPr fontId="0" type="noConversion"/>
  </si>
  <si>
    <t>PM0043</t>
  </si>
  <si>
    <t>B04</t>
  </si>
  <si>
    <t>PM0044</t>
  </si>
  <si>
    <t>B05</t>
  </si>
  <si>
    <t xml:space="preserve"> 来水管接管 
Copper Tubing T </t>
    <phoneticPr fontId="0" type="noConversion"/>
  </si>
  <si>
    <t>PM0045</t>
  </si>
  <si>
    <t>B06</t>
  </si>
  <si>
    <t>排水直接管
Coupling</t>
    <phoneticPr fontId="0" type="noConversion"/>
  </si>
  <si>
    <t>1-1/4"</t>
    <phoneticPr fontId="0" type="noConversion"/>
  </si>
  <si>
    <t>PM0046</t>
  </si>
  <si>
    <t>B07</t>
  </si>
  <si>
    <t xml:space="preserve"> 排水管接管
Elbow</t>
    <phoneticPr fontId="0" type="noConversion"/>
  </si>
  <si>
    <t>PM0047</t>
  </si>
  <si>
    <t>B08</t>
  </si>
  <si>
    <t xml:space="preserve">排水管接管  
 Elbow </t>
    <phoneticPr fontId="0" type="noConversion"/>
  </si>
  <si>
    <t>PM0048</t>
  </si>
  <si>
    <t>B09</t>
  </si>
  <si>
    <t>排水管直接管
Coupling</t>
    <phoneticPr fontId="0" type="noConversion"/>
  </si>
  <si>
    <t>1-1/2"</t>
    <phoneticPr fontId="0" type="noConversion"/>
  </si>
  <si>
    <t>PM0049</t>
  </si>
  <si>
    <t>B10</t>
  </si>
  <si>
    <t>PM0050</t>
  </si>
  <si>
    <t>B11</t>
  </si>
  <si>
    <t>IM0025</t>
    <phoneticPr fontId="0" type="noConversion"/>
  </si>
  <si>
    <t>E1-08</t>
  </si>
  <si>
    <t>马桶坐垫  
Toilet Seat Cover</t>
    <phoneticPr fontId="0" type="noConversion"/>
  </si>
  <si>
    <t>16"</t>
    <phoneticPr fontId="0" type="noConversion"/>
  </si>
  <si>
    <t>IM0026</t>
  </si>
  <si>
    <t>D2-06</t>
  </si>
  <si>
    <t>塑料门板  
Access Panel</t>
    <phoneticPr fontId="0" type="noConversion"/>
  </si>
  <si>
    <t>9"x 9"</t>
    <phoneticPr fontId="0" type="noConversion"/>
  </si>
  <si>
    <t>IM0027</t>
  </si>
  <si>
    <t>橱柜
Cabinet</t>
    <phoneticPr fontId="0" type="noConversion"/>
  </si>
  <si>
    <t>IM0028</t>
  </si>
  <si>
    <t>洗手柜
Vanity</t>
    <phoneticPr fontId="0" type="noConversion"/>
  </si>
  <si>
    <t>DM0006</t>
  </si>
  <si>
    <t>瓷砖抛光剂
Cleaning Emulsion</t>
    <phoneticPr fontId="0" type="noConversion"/>
  </si>
  <si>
    <t>1G</t>
    <phoneticPr fontId="0" type="noConversion"/>
  </si>
  <si>
    <t>IM0029</t>
  </si>
  <si>
    <t>B54</t>
  </si>
  <si>
    <t>淋浴头内胆延长器
Shower Handle Extension</t>
    <phoneticPr fontId="0" type="noConversion"/>
  </si>
  <si>
    <t>5 pcs</t>
    <phoneticPr fontId="0" type="noConversion"/>
  </si>
  <si>
    <t>PM0051</t>
  </si>
  <si>
    <t>B12</t>
  </si>
  <si>
    <t>铜管盖子
Copper Tube Cap</t>
    <phoneticPr fontId="0" type="noConversion"/>
  </si>
  <si>
    <t>IM0038</t>
  </si>
  <si>
    <t>厕所马桶铜座圈        Brass Flange</t>
    <phoneticPr fontId="0" type="noConversion"/>
  </si>
  <si>
    <t>3x4"</t>
    <phoneticPr fontId="0" type="noConversion"/>
  </si>
  <si>
    <t>IM0039</t>
  </si>
  <si>
    <t>淋浴喷头    
Shower Head</t>
    <phoneticPr fontId="0" type="noConversion"/>
  </si>
  <si>
    <t>4"</t>
    <phoneticPr fontId="0" type="noConversion"/>
  </si>
  <si>
    <t>IM0040</t>
    <phoneticPr fontId="0" type="noConversion"/>
  </si>
  <si>
    <t>TA0020</t>
  </si>
  <si>
    <t>A8-01</t>
  </si>
  <si>
    <t>工具配件类</t>
  </si>
  <si>
    <t>刀片                    
Snap Blade</t>
    <phoneticPr fontId="0" type="noConversion"/>
  </si>
  <si>
    <t>手动工具类</t>
  </si>
  <si>
    <t>25MM</t>
    <phoneticPr fontId="0" type="noConversion"/>
  </si>
  <si>
    <t>盒</t>
  </si>
  <si>
    <t>TA0019</t>
  </si>
  <si>
    <t>A9-02</t>
  </si>
  <si>
    <t>拆除刀片     
Blade</t>
    <phoneticPr fontId="0" type="noConversion"/>
  </si>
  <si>
    <t>5.5"</t>
    <phoneticPr fontId="0" type="noConversion"/>
  </si>
  <si>
    <t>片</t>
  </si>
  <si>
    <t>TA0018</t>
  </si>
  <si>
    <t>A9-01</t>
  </si>
  <si>
    <t>刨机刀片       
Carbide Planer Blade</t>
    <phoneticPr fontId="0" type="noConversion"/>
  </si>
  <si>
    <t>3-1/4"</t>
    <phoneticPr fontId="0" type="noConversion"/>
  </si>
  <si>
    <t>TA0053</t>
  </si>
  <si>
    <t>A7-02</t>
  </si>
  <si>
    <t>钉枪门线钉      
Nail</t>
    <phoneticPr fontId="0" type="noConversion"/>
  </si>
  <si>
    <t>TA0052</t>
  </si>
  <si>
    <t>A7-01</t>
  </si>
  <si>
    <t>2"</t>
  </si>
  <si>
    <t>LM0006</t>
  </si>
  <si>
    <t>E3-03</t>
  </si>
  <si>
    <t>绿胶纸带       
Green Tape</t>
    <phoneticPr fontId="0" type="noConversion"/>
  </si>
  <si>
    <t>55M</t>
    <phoneticPr fontId="0" type="noConversion"/>
  </si>
  <si>
    <t>LM0009</t>
  </si>
  <si>
    <t>A64</t>
  </si>
  <si>
    <t>防漏水胶布     
White Tape</t>
    <phoneticPr fontId="0" type="noConversion"/>
  </si>
  <si>
    <t>480"</t>
    <phoneticPr fontId="0" type="noConversion"/>
  </si>
  <si>
    <t>LM0050</t>
  </si>
  <si>
    <t>A63</t>
  </si>
  <si>
    <t>固定铁网线
Copper Strapping</t>
    <phoneticPr fontId="0" type="noConversion"/>
  </si>
  <si>
    <t>1/2"x10'</t>
    <phoneticPr fontId="0" type="noConversion"/>
  </si>
  <si>
    <t>TA0027</t>
  </si>
  <si>
    <t>A6-03</t>
  </si>
  <si>
    <t>曲线切割锯片            
Jigsaw Blade</t>
    <phoneticPr fontId="0" type="noConversion"/>
  </si>
  <si>
    <t>TA0026</t>
  </si>
  <si>
    <t>A6-02</t>
  </si>
  <si>
    <t>曲线切割锯片            
Jigsaw Blade</t>
  </si>
  <si>
    <t>3-5/8"</t>
  </si>
  <si>
    <t>TA0025</t>
  </si>
  <si>
    <t>A6-01</t>
  </si>
  <si>
    <t>6"</t>
    <phoneticPr fontId="0" type="noConversion"/>
  </si>
  <si>
    <t>LM0016</t>
    <phoneticPr fontId="0" type="noConversion"/>
  </si>
  <si>
    <t>A61</t>
    <phoneticPr fontId="0" type="noConversion"/>
  </si>
  <si>
    <t xml:space="preserve">焊锡涂蜡        Soldering Paste </t>
    <phoneticPr fontId="0" type="noConversion"/>
  </si>
  <si>
    <t>1LB</t>
    <phoneticPr fontId="0" type="noConversion"/>
  </si>
  <si>
    <t>罐</t>
  </si>
  <si>
    <t>LM0010</t>
  </si>
  <si>
    <t>A59</t>
  </si>
  <si>
    <t>铜管打磨砂纸      
Grit Cloth</t>
    <phoneticPr fontId="0" type="noConversion"/>
  </si>
  <si>
    <t>5YDS</t>
    <phoneticPr fontId="0" type="noConversion"/>
  </si>
  <si>
    <t>LM0058</t>
    <phoneticPr fontId="0" type="noConversion"/>
  </si>
  <si>
    <t>A58</t>
    <phoneticPr fontId="0" type="noConversion"/>
  </si>
  <si>
    <t>防漏水涂泥     
Thread Sealant</t>
    <phoneticPr fontId="0" type="noConversion"/>
  </si>
  <si>
    <t>250ML</t>
    <phoneticPr fontId="0" type="noConversion"/>
  </si>
  <si>
    <t>LM0017</t>
  </si>
  <si>
    <t>A57</t>
  </si>
  <si>
    <t>防漏水橡皮泥      Plumber's Putty</t>
    <phoneticPr fontId="0" type="noConversion"/>
  </si>
  <si>
    <t>14OZ</t>
    <phoneticPr fontId="0" type="noConversion"/>
  </si>
  <si>
    <t>LM0014</t>
  </si>
  <si>
    <t>A56</t>
  </si>
  <si>
    <t>焊锡                              Solder</t>
    <phoneticPr fontId="0" type="noConversion"/>
  </si>
  <si>
    <t>1/8"</t>
    <phoneticPr fontId="0" type="noConversion"/>
  </si>
  <si>
    <t>LM0013</t>
  </si>
  <si>
    <t>A55</t>
  </si>
  <si>
    <t>LM0005</t>
  </si>
  <si>
    <t>A48-02</t>
  </si>
  <si>
    <t>灰板贴网       
Cement Board Tape</t>
    <phoneticPr fontId="0" type="noConversion"/>
  </si>
  <si>
    <t>50'</t>
    <phoneticPr fontId="0" type="noConversion"/>
  </si>
  <si>
    <t>LM0004</t>
  </si>
  <si>
    <t>A48-01</t>
  </si>
  <si>
    <t>灰板贴纸     
Drywall Tape</t>
    <phoneticPr fontId="0" type="noConversion"/>
  </si>
  <si>
    <t xml:space="preserve"> 2-1/16"x250'</t>
    <phoneticPr fontId="0" type="noConversion"/>
  </si>
  <si>
    <t>TA0030</t>
  </si>
  <si>
    <t>A53</t>
    <phoneticPr fontId="0" type="noConversion"/>
  </si>
  <si>
    <t>大力锯片       
Sawzall Blade</t>
    <phoneticPr fontId="0" type="noConversion"/>
  </si>
  <si>
    <t>9"</t>
    <phoneticPr fontId="0" type="noConversion"/>
  </si>
  <si>
    <t>TA0029</t>
  </si>
  <si>
    <t>A4-02</t>
    <phoneticPr fontId="0" type="noConversion"/>
  </si>
  <si>
    <t>TA0028</t>
  </si>
  <si>
    <t>A4-03</t>
  </si>
  <si>
    <t>LM0001</t>
  </si>
  <si>
    <t>A50</t>
  </si>
  <si>
    <t>清洁布      
Painter's Rags</t>
    <phoneticPr fontId="0" type="noConversion"/>
  </si>
  <si>
    <t>5LB</t>
    <phoneticPr fontId="0" type="noConversion"/>
  </si>
  <si>
    <t>LM0002</t>
  </si>
  <si>
    <t>A49</t>
  </si>
  <si>
    <t>厨柜脚      
Plastic Leg</t>
    <phoneticPr fontId="0" type="noConversion"/>
  </si>
  <si>
    <t>4"to 5-1/4"</t>
    <phoneticPr fontId="0" type="noConversion"/>
  </si>
  <si>
    <t>LM0052</t>
  </si>
  <si>
    <t>A47</t>
  </si>
  <si>
    <t>砂纸
Drywall Sanding Roll</t>
    <phoneticPr fontId="0" type="noConversion"/>
  </si>
  <si>
    <t>6.5"x3.5"(50yrd)</t>
    <phoneticPr fontId="0" type="noConversion"/>
  </si>
  <si>
    <t>LM0003</t>
  </si>
  <si>
    <t>A46</t>
  </si>
  <si>
    <t>砂纸       
Drywall Sanding Roll</t>
    <phoneticPr fontId="0" type="noConversion"/>
  </si>
  <si>
    <t>LM0049</t>
  </si>
  <si>
    <t>3.5"(25')</t>
    <phoneticPr fontId="0" type="noConversion"/>
  </si>
  <si>
    <t>LM0007</t>
  </si>
  <si>
    <t>A45</t>
  </si>
  <si>
    <t>瓷砖缝隙架      
Tile Spacer</t>
    <phoneticPr fontId="0" type="noConversion"/>
  </si>
  <si>
    <t>LM0008</t>
  </si>
  <si>
    <t>A44</t>
  </si>
  <si>
    <t>LM0048</t>
  </si>
  <si>
    <t>A43</t>
  </si>
  <si>
    <t>浴缸修补油漆
Touch-up Porcelan</t>
    <phoneticPr fontId="0" type="noConversion"/>
  </si>
  <si>
    <t>1/2OZ</t>
    <phoneticPr fontId="0" type="noConversion"/>
  </si>
  <si>
    <t>LM0012</t>
  </si>
  <si>
    <t>A42</t>
  </si>
  <si>
    <t>修补快干灰      Spackling</t>
    <phoneticPr fontId="0" type="noConversion"/>
  </si>
  <si>
    <t>237ML</t>
    <phoneticPr fontId="0" type="noConversion"/>
  </si>
  <si>
    <t>LM0047</t>
  </si>
  <si>
    <t>A41</t>
  </si>
  <si>
    <t>橱柜胶贴
Iron-on Tape</t>
    <phoneticPr fontId="0" type="noConversion"/>
  </si>
  <si>
    <t>3/4"x25'</t>
    <phoneticPr fontId="0" type="noConversion"/>
  </si>
  <si>
    <t>TA0012</t>
  </si>
  <si>
    <t>A5-02</t>
  </si>
  <si>
    <t>鉛筆             
Pencil</t>
    <phoneticPr fontId="0" type="noConversion"/>
  </si>
  <si>
    <t>TA0013</t>
  </si>
  <si>
    <t>A5-01</t>
  </si>
  <si>
    <t>标记笔          
Marker</t>
    <phoneticPr fontId="0" type="noConversion"/>
  </si>
  <si>
    <t>LM0046</t>
  </si>
  <si>
    <t>A40</t>
  </si>
  <si>
    <t>橱柜胶贴 
Iron-on Tape</t>
    <phoneticPr fontId="0" type="noConversion"/>
  </si>
  <si>
    <t>LM0021</t>
  </si>
  <si>
    <t>A36</t>
  </si>
  <si>
    <t>铁丝           
Tie Wire</t>
    <phoneticPr fontId="0" type="noConversion"/>
  </si>
  <si>
    <t>50M</t>
    <phoneticPr fontId="0" type="noConversion"/>
  </si>
  <si>
    <t>LM0027</t>
  </si>
  <si>
    <t>A35</t>
  </si>
  <si>
    <t>螺丝    
Screw</t>
  </si>
  <si>
    <t>1-3/4"</t>
    <phoneticPr fontId="0" type="noConversion"/>
  </si>
  <si>
    <t>LM0038</t>
  </si>
  <si>
    <t>工程布        
Drop Cloth</t>
    <phoneticPr fontId="0" type="noConversion"/>
  </si>
  <si>
    <t xml:space="preserve"> 12 ft.x5 ft.</t>
    <phoneticPr fontId="0" type="noConversion"/>
  </si>
  <si>
    <t>张</t>
  </si>
  <si>
    <t>LM0020</t>
  </si>
  <si>
    <t>A34</t>
  </si>
  <si>
    <t>螺丝     
Screw</t>
    <phoneticPr fontId="0" type="noConversion"/>
  </si>
  <si>
    <t>LM0040</t>
  </si>
  <si>
    <t>A66</t>
  </si>
  <si>
    <t>口罩             
Mask</t>
    <phoneticPr fontId="0" type="noConversion"/>
  </si>
  <si>
    <t>综合工具类</t>
  </si>
  <si>
    <t>2/pk</t>
    <phoneticPr fontId="0" type="noConversion"/>
  </si>
  <si>
    <t>LM0041</t>
  </si>
  <si>
    <t>A65</t>
  </si>
  <si>
    <t>手套                
Glove</t>
    <phoneticPr fontId="0" type="noConversion"/>
  </si>
  <si>
    <t>SmaLL  Medium, Large and x-Large</t>
    <phoneticPr fontId="0" type="noConversion"/>
  </si>
  <si>
    <t>副</t>
  </si>
  <si>
    <t>HT0001</t>
  </si>
  <si>
    <t>O1-01</t>
  </si>
  <si>
    <t>胶锤        
Rubber Mallet</t>
    <phoneticPr fontId="0" type="noConversion"/>
  </si>
  <si>
    <t>13.5x3.5x2.5"</t>
    <phoneticPr fontId="0" type="noConversion"/>
  </si>
  <si>
    <t>把</t>
  </si>
  <si>
    <t>HT0002</t>
  </si>
  <si>
    <t>O1-02</t>
  </si>
  <si>
    <t>双钉器 Hammer Tacker</t>
    <phoneticPr fontId="0" type="noConversion"/>
  </si>
  <si>
    <t>2"x12"</t>
    <phoneticPr fontId="0" type="noConversion"/>
  </si>
  <si>
    <t>CT0001</t>
  </si>
  <si>
    <t>M3-03</t>
  </si>
  <si>
    <t xml:space="preserve">配件盒       
Stackable Deep Pro Organizer </t>
    <phoneticPr fontId="0" type="noConversion"/>
  </si>
  <si>
    <t>14x4.5"x17.5"</t>
    <phoneticPr fontId="0" type="noConversion"/>
  </si>
  <si>
    <t>HT0003</t>
  </si>
  <si>
    <t>O7-01</t>
  </si>
  <si>
    <t>油漆扫        
Paint Brush</t>
    <phoneticPr fontId="0" type="noConversion"/>
  </si>
  <si>
    <t>HT0004</t>
  </si>
  <si>
    <t>O7-02</t>
  </si>
  <si>
    <t>油漆手提盘   
Handy Paint Pail</t>
    <phoneticPr fontId="0" type="noConversion"/>
  </si>
  <si>
    <t>6.5x5.6"x6.8 "</t>
    <phoneticPr fontId="0" type="noConversion"/>
  </si>
  <si>
    <t>HT0005</t>
  </si>
  <si>
    <t>O7-03</t>
  </si>
  <si>
    <t xml:space="preserve">刷灰板              Sander Hand </t>
    <phoneticPr fontId="0" type="noConversion"/>
  </si>
  <si>
    <t xml:space="preserve"> 3-1/4"x9"</t>
    <phoneticPr fontId="0" type="noConversion"/>
  </si>
  <si>
    <t>HT0006</t>
  </si>
  <si>
    <t>O7-04</t>
  </si>
  <si>
    <t>活动刷灰板   
Sander Pole Alum</t>
    <phoneticPr fontId="0" type="noConversion"/>
  </si>
  <si>
    <t>6.63"x 8.5"x19"</t>
    <phoneticPr fontId="0" type="noConversion"/>
  </si>
  <si>
    <t>HT0007</t>
  </si>
  <si>
    <t>O8-01</t>
  </si>
  <si>
    <t>油漆开罐器 
Paint Can Opener</t>
    <phoneticPr fontId="0" type="noConversion"/>
  </si>
  <si>
    <t>8.25"</t>
    <phoneticPr fontId="0" type="noConversion"/>
  </si>
  <si>
    <t>HT0008</t>
  </si>
  <si>
    <t>O9-01</t>
  </si>
  <si>
    <t>方型瓷砖刮       Flooring Trowel</t>
    <phoneticPr fontId="0" type="noConversion"/>
  </si>
  <si>
    <t>11"x4.5"</t>
    <phoneticPr fontId="0" type="noConversion"/>
  </si>
  <si>
    <t>HT0009</t>
  </si>
  <si>
    <t>O9-02</t>
  </si>
  <si>
    <t>方型瓷砖刮       FLooring Trowel</t>
  </si>
  <si>
    <t>11"x4.5"</t>
  </si>
  <si>
    <t>HT0010</t>
  </si>
  <si>
    <t>O9-03</t>
  </si>
  <si>
    <t>V型瓷砖刮           
 V-Notch Trowel</t>
  </si>
  <si>
    <t>HT0011</t>
  </si>
  <si>
    <t>O9-04</t>
  </si>
  <si>
    <t>小抹边刮        
Margin Trowel</t>
  </si>
  <si>
    <t>2"x6"</t>
  </si>
  <si>
    <t>HT0012</t>
  </si>
  <si>
    <t>O10-01</t>
  </si>
  <si>
    <t>大抹边刮        
Bucket Trowel</t>
  </si>
  <si>
    <t>4.5"x6"</t>
  </si>
  <si>
    <t>HT0013</t>
  </si>
  <si>
    <t>O10-02</t>
  </si>
  <si>
    <t>砖口灰刮           
Grout Float</t>
  </si>
  <si>
    <t>4"x12"</t>
  </si>
  <si>
    <t>HT0014</t>
  </si>
  <si>
    <t>O10-03</t>
  </si>
  <si>
    <t>瓷砖钳         
Tile Nipper</t>
  </si>
  <si>
    <t>HT0015</t>
  </si>
  <si>
    <t>O10-04</t>
  </si>
  <si>
    <t>瓷砖图形器      Contour Tile Shaping</t>
  </si>
  <si>
    <t>4"x10"</t>
  </si>
  <si>
    <t>HT0016</t>
  </si>
  <si>
    <t>O2-01</t>
  </si>
  <si>
    <t>撬棍
Nail Puller</t>
  </si>
  <si>
    <t>10"-12"</t>
  </si>
  <si>
    <t>HT0017</t>
  </si>
  <si>
    <t>O2-02</t>
  </si>
  <si>
    <t>撬棍                  Wonder/T Bar</t>
  </si>
  <si>
    <t>2.8"x12.8"</t>
  </si>
  <si>
    <t>HT0018</t>
  </si>
  <si>
    <t>O3-01</t>
  </si>
  <si>
    <t>鑿握              
Masons Chisel</t>
  </si>
  <si>
    <t>1-3/4"x8-1/2"</t>
  </si>
  <si>
    <t>HT0019</t>
  </si>
  <si>
    <t>O3-02</t>
  </si>
  <si>
    <t>手凿         
Chisel</t>
  </si>
  <si>
    <t>1"x13.38"</t>
  </si>
  <si>
    <t>HT0020</t>
  </si>
  <si>
    <t>O3-03</t>
  </si>
  <si>
    <t>手凿                           Chisel</t>
  </si>
  <si>
    <t>11.8"</t>
  </si>
  <si>
    <t>HT0021</t>
  </si>
  <si>
    <t>O4-01</t>
  </si>
  <si>
    <t>卷尺                       Measuring Tape</t>
  </si>
  <si>
    <t>1-1/4"x25'</t>
  </si>
  <si>
    <t>HT0022</t>
  </si>
  <si>
    <t>O4-02</t>
  </si>
  <si>
    <t>木工尺
Pocket Level Measure</t>
  </si>
  <si>
    <t>6"</t>
  </si>
  <si>
    <t>HT0023</t>
  </si>
  <si>
    <t>O5-04</t>
  </si>
  <si>
    <t>标记弹性
Chalk-Rite II Snap Line</t>
  </si>
  <si>
    <t>100FT</t>
  </si>
  <si>
    <t>HT0024</t>
  </si>
  <si>
    <t>O4-03</t>
  </si>
  <si>
    <t>水平尺       
Level</t>
  </si>
  <si>
    <t>12"</t>
  </si>
  <si>
    <t>HT0025</t>
  </si>
  <si>
    <t>O1-03</t>
  </si>
  <si>
    <t>铁锤          
Iron Hammer</t>
  </si>
  <si>
    <t>13.63"</t>
  </si>
  <si>
    <t>HT0026</t>
  </si>
  <si>
    <t>O5-01</t>
  </si>
  <si>
    <t>螺丝刀
Screw Driver</t>
  </si>
  <si>
    <t>HT0027</t>
  </si>
  <si>
    <t>O5-02</t>
  </si>
  <si>
    <t>多用途螺絲批
Multi-purpose Screw Driver</t>
  </si>
  <si>
    <t>7.88"</t>
  </si>
  <si>
    <t>HT0028</t>
  </si>
  <si>
    <t>O5-03</t>
  </si>
  <si>
    <t>螺丝刀      
Precision Screw Driver Set</t>
  </si>
  <si>
    <t>5.25"</t>
  </si>
  <si>
    <t>HT0029</t>
  </si>
  <si>
    <t>O2-03</t>
  </si>
  <si>
    <t>木工板夹       
Quick-Grip Clamp</t>
  </si>
  <si>
    <t>2"x 4"</t>
  </si>
  <si>
    <t>HT0030</t>
  </si>
  <si>
    <t>O2-04</t>
  </si>
  <si>
    <t>HT0031</t>
  </si>
  <si>
    <t>O6-01</t>
  </si>
  <si>
    <t>鐵剪          
Aviation Snip</t>
  </si>
  <si>
    <t>1"x3.7"x12"</t>
  </si>
  <si>
    <t>HT0032</t>
  </si>
  <si>
    <t>O6-02</t>
  </si>
  <si>
    <t>多用途钳        Compound Plier</t>
  </si>
  <si>
    <t>11.71"</t>
  </si>
  <si>
    <t>HT0033</t>
  </si>
  <si>
    <t>O3-04</t>
  </si>
  <si>
    <t>打胶枪            
Caulking Gun</t>
  </si>
  <si>
    <t>9"</t>
  </si>
  <si>
    <t>HT0034</t>
  </si>
  <si>
    <t>O6-03</t>
  </si>
  <si>
    <t>刀           
Knife</t>
  </si>
  <si>
    <t>25MM</t>
  </si>
  <si>
    <t>HT0035</t>
  </si>
  <si>
    <t>O6-04</t>
  </si>
  <si>
    <t>灰板锯      
Drywall Saw</t>
  </si>
  <si>
    <t>CT0002</t>
  </si>
  <si>
    <t>M2-03</t>
  </si>
  <si>
    <t>工具盒         
Medium Tough Case</t>
  </si>
  <si>
    <t>7.6"x1.8"x4.4"</t>
    <phoneticPr fontId="0" type="noConversion"/>
  </si>
  <si>
    <t>CT0021</t>
  </si>
  <si>
    <t>M3-08</t>
  </si>
  <si>
    <t>工具箱        
Tool Box</t>
    <phoneticPr fontId="0" type="noConversion"/>
  </si>
  <si>
    <t xml:space="preserve">21"x19"x14"  </t>
    <phoneticPr fontId="0" type="noConversion"/>
  </si>
  <si>
    <t>CT0004</t>
  </si>
  <si>
    <t>M2-10</t>
  </si>
  <si>
    <t>护膝                
Knee Pads</t>
    <phoneticPr fontId="0" type="noConversion"/>
  </si>
  <si>
    <t>10.50"</t>
    <phoneticPr fontId="0" type="noConversion"/>
  </si>
  <si>
    <t>对</t>
  </si>
  <si>
    <t>CT0005</t>
  </si>
  <si>
    <t>M2-09</t>
  </si>
  <si>
    <t>手电钻袋      
Drill Holster</t>
    <phoneticPr fontId="0" type="noConversion"/>
  </si>
  <si>
    <t>19.5"x17"x5.5"</t>
    <phoneticPr fontId="0" type="noConversion"/>
  </si>
  <si>
    <t>CT0006</t>
  </si>
  <si>
    <t>M2-08</t>
  </si>
  <si>
    <t>多功能工具袋         Tool Holder</t>
    <phoneticPr fontId="0" type="noConversion"/>
  </si>
  <si>
    <t>16"x14"x7.2"</t>
    <phoneticPr fontId="0" type="noConversion"/>
  </si>
  <si>
    <t>CT0007</t>
  </si>
  <si>
    <t>M2-07</t>
  </si>
  <si>
    <t>24"x18"x14"</t>
    <phoneticPr fontId="0" type="noConversion"/>
  </si>
  <si>
    <t>CT0008</t>
  </si>
  <si>
    <t>M2-06</t>
  </si>
  <si>
    <t>皮带
Belt</t>
    <phoneticPr fontId="0" type="noConversion"/>
  </si>
  <si>
    <t>2"W</t>
    <phoneticPr fontId="0" type="noConversion"/>
  </si>
  <si>
    <t>CT0009</t>
  </si>
  <si>
    <t>M2-05</t>
  </si>
  <si>
    <t>工具袋
Hammer Holder</t>
    <phoneticPr fontId="0" type="noConversion"/>
  </si>
  <si>
    <t>4"x2"x11.2"</t>
    <phoneticPr fontId="0" type="noConversion"/>
  </si>
  <si>
    <t>CT0010</t>
  </si>
  <si>
    <t>安全鞋        
Saftey Boot</t>
    <phoneticPr fontId="0" type="noConversion"/>
  </si>
  <si>
    <t>双</t>
  </si>
  <si>
    <t>CT0011</t>
  </si>
  <si>
    <t>M3-02</t>
  </si>
  <si>
    <t xml:space="preserve"> 工程裤子     
Work Pant</t>
    <phoneticPr fontId="0" type="noConversion"/>
  </si>
  <si>
    <t>30" &amp; up</t>
    <phoneticPr fontId="0" type="noConversion"/>
  </si>
  <si>
    <t>CT0012</t>
  </si>
  <si>
    <t>M3-01</t>
  </si>
  <si>
    <t>工程衣服
Uniform</t>
    <phoneticPr fontId="0" type="noConversion"/>
  </si>
  <si>
    <t>件</t>
  </si>
  <si>
    <t>PLT0001</t>
  </si>
  <si>
    <t>QG-02</t>
  </si>
  <si>
    <t>氢气瓶           
B Tank</t>
    <phoneticPr fontId="0" type="noConversion"/>
  </si>
  <si>
    <t>给排水工具类</t>
  </si>
  <si>
    <t>瓶</t>
  </si>
  <si>
    <t>PLT0002</t>
  </si>
  <si>
    <t>Q1-01</t>
  </si>
  <si>
    <t>铜管切割器  
Copper Tubing Cutter</t>
    <phoneticPr fontId="0" type="noConversion"/>
  </si>
  <si>
    <t>17.72"</t>
    <phoneticPr fontId="0" type="noConversion"/>
  </si>
  <si>
    <t>台</t>
  </si>
  <si>
    <t>PLT0003</t>
  </si>
  <si>
    <t>Q2-01</t>
  </si>
  <si>
    <t>大力锯         Reciprocating Saw</t>
    <phoneticPr fontId="0" type="noConversion"/>
  </si>
  <si>
    <t>11"</t>
    <phoneticPr fontId="0" type="noConversion"/>
  </si>
  <si>
    <t>PLT0004</t>
  </si>
  <si>
    <t>Q3-01</t>
  </si>
  <si>
    <t>多功能钻                  Hammer Drill</t>
    <phoneticPr fontId="0" type="noConversion"/>
  </si>
  <si>
    <t>3/8"</t>
    <phoneticPr fontId="0" type="noConversion"/>
  </si>
  <si>
    <t>PLT0005</t>
  </si>
  <si>
    <t>Q4-01</t>
  </si>
  <si>
    <t>电池                     Compact Battery</t>
    <phoneticPr fontId="0" type="noConversion"/>
  </si>
  <si>
    <t>4"x5.5"x3"</t>
    <phoneticPr fontId="0" type="noConversion"/>
  </si>
  <si>
    <t>PLT0006</t>
  </si>
  <si>
    <t>Q4-02</t>
  </si>
  <si>
    <t>充电器                       12V Li-Ion Charger</t>
    <phoneticPr fontId="0" type="noConversion"/>
  </si>
  <si>
    <t>8"x7"x4"</t>
    <phoneticPr fontId="0" type="noConversion"/>
  </si>
  <si>
    <t>PLT0007</t>
  </si>
  <si>
    <t>Q5-01</t>
  </si>
  <si>
    <t>铁管钳                        Pipe Wrench</t>
  </si>
  <si>
    <t>PLT0008</t>
  </si>
  <si>
    <t>Q5-02</t>
  </si>
  <si>
    <t>铁管钳                        Pipe Wrench</t>
    <phoneticPr fontId="0" type="noConversion"/>
  </si>
  <si>
    <t>10"</t>
    <phoneticPr fontId="0" type="noConversion"/>
  </si>
  <si>
    <t>PLT0009</t>
  </si>
  <si>
    <t>QG-01</t>
  </si>
  <si>
    <t>氢气瓶          
MC Tank</t>
    <phoneticPr fontId="0" type="noConversion"/>
  </si>
  <si>
    <t>PLT0010</t>
  </si>
  <si>
    <t>Q6-01</t>
  </si>
  <si>
    <t>氢气焊接枪头      TurboTorch</t>
    <phoneticPr fontId="0" type="noConversion"/>
  </si>
  <si>
    <t>PLT0011</t>
  </si>
  <si>
    <t>Q7-01</t>
  </si>
  <si>
    <t>防火布       
Flame Protector</t>
    <phoneticPr fontId="0" type="noConversion"/>
  </si>
  <si>
    <t xml:space="preserve"> 9"x12"</t>
    <phoneticPr fontId="0" type="noConversion"/>
  </si>
  <si>
    <t>PLT0012</t>
  </si>
  <si>
    <t>Q7-02</t>
  </si>
  <si>
    <t>六角钥匙                  Hex Key</t>
    <phoneticPr fontId="0" type="noConversion"/>
  </si>
  <si>
    <t>7.5"</t>
    <phoneticPr fontId="0" type="noConversion"/>
  </si>
  <si>
    <t>PLT0013</t>
  </si>
  <si>
    <t>Q7-03</t>
  </si>
  <si>
    <t>水管钳                
Plier</t>
  </si>
  <si>
    <t>PLT0014</t>
  </si>
  <si>
    <t>Q7-04</t>
  </si>
  <si>
    <t>9-1/2"</t>
  </si>
  <si>
    <t>PLT0015</t>
  </si>
  <si>
    <t>Q8-01</t>
  </si>
  <si>
    <t xml:space="preserve">铜管切割器        
Quick-Acting Cutter </t>
  </si>
  <si>
    <t>1/4" to 1-1/8"</t>
  </si>
  <si>
    <t>PLT0016</t>
  </si>
  <si>
    <t>Q8-02</t>
  </si>
  <si>
    <t>4" to 6-5/8"</t>
  </si>
  <si>
    <t>PLT0017</t>
  </si>
  <si>
    <t>Q8-03</t>
  </si>
  <si>
    <t>总来水开关钥匙              Brasscraft Basin Wrench</t>
  </si>
  <si>
    <t>10"</t>
  </si>
  <si>
    <t>PLT0018</t>
  </si>
  <si>
    <t>A60</t>
  </si>
  <si>
    <t>焊锡涂蜡笔   
Acid Flux Brush</t>
    <phoneticPr fontId="0" type="noConversion"/>
  </si>
  <si>
    <t>1/2"</t>
  </si>
  <si>
    <t>PLT0019</t>
  </si>
  <si>
    <t>Q8-04</t>
  </si>
  <si>
    <t>漏水检查镜子       Inspection Mirror</t>
  </si>
  <si>
    <t>PLT0020</t>
  </si>
  <si>
    <t>Q9-01</t>
  </si>
  <si>
    <t>铜管切割器     Pipeslice</t>
  </si>
  <si>
    <t>PLT0021</t>
  </si>
  <si>
    <t>Q9-02</t>
  </si>
  <si>
    <t>铁锉                    
File</t>
  </si>
  <si>
    <t>PLT0022</t>
  </si>
  <si>
    <t>Q9-03</t>
  </si>
  <si>
    <t>PLT0023</t>
  </si>
  <si>
    <t>Q9-04</t>
  </si>
  <si>
    <t>浴缸排水安装器                      P.O. Plug Wrench </t>
  </si>
  <si>
    <t>PLT0024</t>
  </si>
  <si>
    <t>Q10-01</t>
  </si>
  <si>
    <t>氢气焊接枪点火器                          Spark Lighter</t>
  </si>
  <si>
    <t>7.3"</t>
  </si>
  <si>
    <t>PLT0025</t>
  </si>
  <si>
    <t>Q10-02</t>
  </si>
  <si>
    <t>铜管打磨器                           Tube Brush</t>
  </si>
  <si>
    <t>PLT0026</t>
  </si>
  <si>
    <t>Q10-03</t>
  </si>
  <si>
    <t>1/2"and 3/4"</t>
  </si>
  <si>
    <t>PLT0027</t>
  </si>
  <si>
    <t>Q10-04</t>
  </si>
  <si>
    <t>铜管打磨器                                  Fitting Brush</t>
  </si>
  <si>
    <t>3/4"</t>
  </si>
  <si>
    <t>PLT0028</t>
  </si>
  <si>
    <t>Q11-01</t>
  </si>
  <si>
    <t xml:space="preserve">螺丝刀            
Screw Driver </t>
  </si>
  <si>
    <t>1/4"</t>
  </si>
  <si>
    <t>PLT0029</t>
  </si>
  <si>
    <t>Q11-02</t>
  </si>
  <si>
    <t xml:space="preserve"> 12"</t>
  </si>
  <si>
    <t>PLT0030</t>
  </si>
  <si>
    <t>Q11-03</t>
  </si>
  <si>
    <t>扫把                
Brush</t>
  </si>
  <si>
    <t>3.8"x1.8"x15.4"</t>
  </si>
  <si>
    <t>PLT0031</t>
  </si>
  <si>
    <t>QG-03</t>
  </si>
  <si>
    <t xml:space="preserve">氢气瓶小车    
Cylinder Cart </t>
  </si>
  <si>
    <t>SINGLE</t>
  </si>
  <si>
    <t>CT0013</t>
  </si>
  <si>
    <t>M2-11</t>
  </si>
  <si>
    <t>工具箱        
Tool Box</t>
  </si>
  <si>
    <t>14.75"x16.5"x24.75"</t>
    <phoneticPr fontId="0" type="noConversion"/>
  </si>
  <si>
    <t>HT0036</t>
  </si>
  <si>
    <t>R1-01</t>
  </si>
  <si>
    <t>油漆棍 
Adjustable Pole</t>
  </si>
  <si>
    <t xml:space="preserve">4'-8' </t>
  </si>
  <si>
    <t>HT0037</t>
  </si>
  <si>
    <t>R1-02</t>
  </si>
  <si>
    <t>2'-4'</t>
  </si>
  <si>
    <t>HT0038</t>
  </si>
  <si>
    <t>R1-03</t>
  </si>
  <si>
    <t xml:space="preserve">扫把                          Broom </t>
  </si>
  <si>
    <t>14"x1"x56"</t>
  </si>
  <si>
    <t>HT0039</t>
  </si>
  <si>
    <t>O1-04</t>
  </si>
  <si>
    <t>复合地板撬棍
Pro Pull Bar</t>
  </si>
  <si>
    <t>9.5"</t>
  </si>
  <si>
    <t>HT0040</t>
  </si>
  <si>
    <t>R1-04</t>
  </si>
  <si>
    <t>4'</t>
  </si>
  <si>
    <t>HT0041</t>
  </si>
  <si>
    <t>R2-01</t>
  </si>
  <si>
    <t>6'</t>
  </si>
  <si>
    <t>HT0042</t>
  </si>
  <si>
    <t>R2-02</t>
  </si>
  <si>
    <t>伸缩支撑棍
Support Rod</t>
  </si>
  <si>
    <t>5'3" - 9'5"</t>
  </si>
  <si>
    <t>PT0001</t>
  </si>
  <si>
    <t>P1-01</t>
  </si>
  <si>
    <t>灰板切割器    
Drywall Cut-Out Tool</t>
  </si>
  <si>
    <t>电动工具类</t>
  </si>
  <si>
    <t>PT0002</t>
  </si>
  <si>
    <t>P2-01</t>
  </si>
  <si>
    <t>钉枪                                 Nailer</t>
  </si>
  <si>
    <t>PT0003</t>
  </si>
  <si>
    <t>P3-01</t>
  </si>
  <si>
    <t>充电器                    
Fast Charger</t>
  </si>
  <si>
    <t>PT0004</t>
  </si>
  <si>
    <t>P3-02</t>
  </si>
  <si>
    <t>电池                                   Battery</t>
  </si>
  <si>
    <t>COMBO PACK</t>
  </si>
  <si>
    <t>PT0005</t>
  </si>
  <si>
    <t>P4-01</t>
  </si>
  <si>
    <t>刨机          
Planer</t>
  </si>
  <si>
    <t>3-1/4"</t>
  </si>
  <si>
    <t>PT0006</t>
  </si>
  <si>
    <t>P5-01</t>
  </si>
  <si>
    <t>窗线切割器   
Cordless Multi-Tool</t>
  </si>
  <si>
    <t>10-3/4"</t>
  </si>
  <si>
    <t>PT0007</t>
  </si>
  <si>
    <t>P6-01</t>
  </si>
  <si>
    <t>往复曲线切割锯       Jig Saw</t>
  </si>
  <si>
    <t>PT0008</t>
  </si>
  <si>
    <t>P7-01</t>
  </si>
  <si>
    <t>电池       
Lithium Ion Battery</t>
  </si>
  <si>
    <t>4.5"</t>
  </si>
  <si>
    <t>PT0009</t>
  </si>
  <si>
    <t>P7-02</t>
  </si>
  <si>
    <t>充电器
Multi-Voltage Charger</t>
  </si>
  <si>
    <t>13-1/4"</t>
  </si>
  <si>
    <t>CT0014</t>
  </si>
  <si>
    <t>M3-04</t>
  </si>
  <si>
    <t>工具车
Trolley</t>
  </si>
  <si>
    <t>48"</t>
  </si>
  <si>
    <t>CT0015</t>
  </si>
  <si>
    <t>M2-02</t>
  </si>
  <si>
    <t>楼梯       
Step Ladder</t>
  </si>
  <si>
    <t>2'</t>
  </si>
  <si>
    <t>CT0016</t>
  </si>
  <si>
    <t>M2-01</t>
  </si>
  <si>
    <t>HT0043</t>
  </si>
  <si>
    <t>L1-04</t>
  </si>
  <si>
    <t>瓷砖切割器   
Tile cutter</t>
  </si>
  <si>
    <t>HT0044</t>
  </si>
  <si>
    <t>L1-03</t>
  </si>
  <si>
    <t>32"</t>
  </si>
  <si>
    <t>CT0017</t>
  </si>
  <si>
    <t>M3-05</t>
  </si>
  <si>
    <t>微波炉
Microwave</t>
  </si>
  <si>
    <t>17-5/16"x13"x10-3/16"</t>
  </si>
  <si>
    <t>HT0045</t>
  </si>
  <si>
    <t>O13-01</t>
  </si>
  <si>
    <t>灰盒      
Drywall Mud Pan</t>
  </si>
  <si>
    <t>HT0046</t>
  </si>
  <si>
    <t>O13-02</t>
  </si>
  <si>
    <t>灰托盘        
Ergo Grip Hawk</t>
  </si>
  <si>
    <t>13"x13"</t>
  </si>
  <si>
    <t>HT0047</t>
  </si>
  <si>
    <t>O13-03</t>
  </si>
  <si>
    <t xml:space="preserve"> 批灰刀      
Taping Knife </t>
  </si>
  <si>
    <t>HT0048</t>
  </si>
  <si>
    <t>O13-04</t>
  </si>
  <si>
    <t>HT0049</t>
  </si>
  <si>
    <t>O12-01</t>
  </si>
  <si>
    <t>HT0050</t>
  </si>
  <si>
    <t>O12-02</t>
  </si>
  <si>
    <t>HT0051</t>
  </si>
  <si>
    <t>O12-03</t>
  </si>
  <si>
    <t>HT0052</t>
  </si>
  <si>
    <t>O11-04</t>
  </si>
  <si>
    <t>多用途铲       
6"-1 Tool</t>
  </si>
  <si>
    <t>HT0053</t>
  </si>
  <si>
    <t>O12-04</t>
  </si>
  <si>
    <t>PT0010</t>
  </si>
  <si>
    <t>P8-01</t>
  </si>
  <si>
    <t xml:space="preserve">冲击钻        
Rotary Hammer </t>
    <phoneticPr fontId="0" type="noConversion"/>
  </si>
  <si>
    <t>3/8"</t>
  </si>
  <si>
    <t>PT0011</t>
  </si>
  <si>
    <t>P9-01</t>
  </si>
  <si>
    <t>多用途手电钻             Compact Drill Driver</t>
  </si>
  <si>
    <t>PT0012</t>
  </si>
  <si>
    <t>P10-01</t>
  </si>
  <si>
    <t xml:space="preserve">圆锯         
Circular Saw </t>
    <phoneticPr fontId="0" type="noConversion"/>
  </si>
  <si>
    <t>7-1/2"</t>
  </si>
  <si>
    <t>PT0013</t>
  </si>
  <si>
    <t>P11-01</t>
  </si>
  <si>
    <t>砂轮切割刀    
Cut-off Grinder</t>
    <phoneticPr fontId="0" type="noConversion"/>
  </si>
  <si>
    <t>PT0014</t>
  </si>
  <si>
    <t>P12-01</t>
  </si>
  <si>
    <t>往复大力锯
 Reciprocating Saw</t>
    <phoneticPr fontId="0" type="noConversion"/>
  </si>
  <si>
    <t>1-1/8"</t>
  </si>
  <si>
    <t>PT0015</t>
  </si>
  <si>
    <t>P13-01</t>
  </si>
  <si>
    <t>充电器     
Battery Charger</t>
    <phoneticPr fontId="0" type="noConversion"/>
  </si>
  <si>
    <t>6.7"x6.4"x2.8"</t>
  </si>
  <si>
    <t>PT0016</t>
  </si>
  <si>
    <t>P13-02</t>
  </si>
  <si>
    <t>电池            
Li-Ion Battery</t>
    <phoneticPr fontId="0" type="noConversion"/>
  </si>
  <si>
    <t>5.9"x3.7"x3.2"</t>
  </si>
  <si>
    <t>PT0017</t>
  </si>
  <si>
    <t>P14-01</t>
  </si>
  <si>
    <t>电灯              
Flashlight</t>
  </si>
  <si>
    <t>3.4"</t>
  </si>
  <si>
    <t>HT0065</t>
    <phoneticPr fontId="0" type="noConversion"/>
  </si>
  <si>
    <t>OG-03</t>
  </si>
  <si>
    <t>油漆盘       
Paint Tray</t>
  </si>
  <si>
    <t>12.5"x16"</t>
  </si>
  <si>
    <t>HT0054</t>
  </si>
  <si>
    <t>O8-02</t>
  </si>
  <si>
    <t>油漆手提盘
Paint Hand Pail</t>
  </si>
  <si>
    <t>8"x8"x9"</t>
  </si>
  <si>
    <t>HT0055</t>
  </si>
  <si>
    <t>O8-03</t>
  </si>
  <si>
    <t>油漆滚筒甩水器        Brush And Roller Spinner</t>
  </si>
  <si>
    <t>15"</t>
  </si>
  <si>
    <t>HT0056</t>
  </si>
  <si>
    <t>O8-04</t>
  </si>
  <si>
    <t>油漆滚筒架   
Paint Roller Frame</t>
  </si>
  <si>
    <t>PT0019</t>
  </si>
  <si>
    <t>L3-03</t>
  </si>
  <si>
    <t xml:space="preserve">无线电砸锯
Makita Mitre Saw  </t>
  </si>
  <si>
    <t>PT0020</t>
  </si>
  <si>
    <t>PG-01</t>
  </si>
  <si>
    <t>搅拌钻      
Handle Drill</t>
  </si>
  <si>
    <t>PT0021</t>
  </si>
  <si>
    <t>P15-01</t>
  </si>
  <si>
    <t>开洞机        
Palm Router</t>
  </si>
  <si>
    <t>15.5"</t>
  </si>
  <si>
    <t>PT0022</t>
  </si>
  <si>
    <t>PG-02</t>
  </si>
  <si>
    <t>吹风机      
Industrial Heat Gun</t>
  </si>
  <si>
    <t>120° to 500°C</t>
  </si>
  <si>
    <t>PT0023</t>
  </si>
  <si>
    <t>L3-06</t>
  </si>
  <si>
    <t xml:space="preserve">吸尘机             
Vacuum </t>
  </si>
  <si>
    <t>1.4"</t>
  </si>
  <si>
    <t>HT0057</t>
  </si>
  <si>
    <t>R2-03</t>
  </si>
  <si>
    <t>撬棍      
Wrecking Bar</t>
  </si>
  <si>
    <t>36"</t>
  </si>
  <si>
    <t>HT0058</t>
  </si>
  <si>
    <t>O4-04</t>
  </si>
  <si>
    <t>水平尺        
Level</t>
  </si>
  <si>
    <t>2FT</t>
  </si>
  <si>
    <t>HT0059</t>
  </si>
  <si>
    <t>R2-04</t>
  </si>
  <si>
    <t>大锤         
Hammer</t>
  </si>
  <si>
    <t>HT0060</t>
  </si>
  <si>
    <t>PG-06</t>
  </si>
  <si>
    <t>红外线水平仪支撑架     Contractors' Tripod</t>
  </si>
  <si>
    <t>63"</t>
  </si>
  <si>
    <t>PT0024</t>
  </si>
  <si>
    <t>PG-03</t>
  </si>
  <si>
    <t>红外线水平仪   
Point Cross Line Laser</t>
    <phoneticPr fontId="0" type="noConversion"/>
  </si>
  <si>
    <t>6.1"x4.6"x2.2"</t>
  </si>
  <si>
    <t>PT0025</t>
  </si>
  <si>
    <t>PG-04</t>
  </si>
  <si>
    <t>油漆喷枪    
TrueCoat Pro II CordLess</t>
  </si>
  <si>
    <t>13.75"x5.25"x10.25"</t>
  </si>
  <si>
    <t>HT0061</t>
  </si>
  <si>
    <t>OG-01</t>
  </si>
  <si>
    <t>拖线板架      
Cord Storage Reel With 4 Outlets</t>
  </si>
  <si>
    <t>100'</t>
  </si>
  <si>
    <t>HT0062</t>
  </si>
  <si>
    <t>O14-01</t>
  </si>
  <si>
    <t xml:space="preserve"> 电线       
Heavy-Duty Ext Cord</t>
  </si>
  <si>
    <t>50'</t>
  </si>
  <si>
    <t>HT0063</t>
  </si>
  <si>
    <t>O15-01</t>
  </si>
  <si>
    <t xml:space="preserve"> 拖线板     
OutLet Plastic Retractable Cord Reel</t>
  </si>
  <si>
    <t>25'</t>
  </si>
  <si>
    <t>PT0026</t>
  </si>
  <si>
    <t>L3-02</t>
  </si>
  <si>
    <t>台锯         
Table Saw</t>
  </si>
  <si>
    <t>PT0027</t>
  </si>
  <si>
    <t>L3-05</t>
  </si>
  <si>
    <t>电锤                 
AVR Breaker</t>
  </si>
  <si>
    <t>6 ft-Lbf</t>
  </si>
  <si>
    <t>PT0028</t>
  </si>
  <si>
    <t>L3-04</t>
  </si>
  <si>
    <t>电锤                 
AVR Breaker</t>
    <phoneticPr fontId="0" type="noConversion"/>
  </si>
  <si>
    <t xml:space="preserve">16 ft-Lbf
</t>
  </si>
  <si>
    <t>PT0029</t>
  </si>
  <si>
    <t>L3-01</t>
  </si>
  <si>
    <t>地胶板拆除机 
Floor Scraper</t>
  </si>
  <si>
    <t>5.5"</t>
  </si>
  <si>
    <t>TA0001</t>
  </si>
  <si>
    <t>A53-03</t>
  </si>
  <si>
    <t>电锤平钻头    
Flat Chisel</t>
  </si>
  <si>
    <t>19-11/16"</t>
  </si>
  <si>
    <t>TA0002</t>
  </si>
  <si>
    <t>A54-01</t>
  </si>
  <si>
    <t>电锤尖钻头      
Point Chisel</t>
  </si>
  <si>
    <t>TA0003</t>
  </si>
  <si>
    <t>A54-02</t>
  </si>
  <si>
    <t>电锤平钻头     
Flat Chisel</t>
    <phoneticPr fontId="0" type="noConversion"/>
  </si>
  <si>
    <t>1"</t>
  </si>
  <si>
    <t>14-3/16"</t>
  </si>
  <si>
    <t>TA0004</t>
  </si>
  <si>
    <t>A54-03</t>
  </si>
  <si>
    <t>电锤尖钻头     
Point Chisel</t>
    <phoneticPr fontId="0" type="noConversion"/>
  </si>
  <si>
    <t>LM0019</t>
  </si>
  <si>
    <t>A33</t>
  </si>
  <si>
    <t>安装螺丝塑料槽 Drywall Anchor</t>
  </si>
  <si>
    <t>100/pk</t>
  </si>
  <si>
    <t>LM0025</t>
  </si>
  <si>
    <t>A32</t>
  </si>
  <si>
    <t>螺丝     
Screw</t>
  </si>
  <si>
    <t>LM0026</t>
  </si>
  <si>
    <t>A31</t>
  </si>
  <si>
    <t>LM0023</t>
  </si>
  <si>
    <t>A30</t>
  </si>
  <si>
    <t>TA0037</t>
  </si>
  <si>
    <t>A3-03</t>
  </si>
  <si>
    <t xml:space="preserve">木钻头            
Spade Bit     </t>
  </si>
  <si>
    <t>TA0036</t>
  </si>
  <si>
    <t>A3-02</t>
  </si>
  <si>
    <t>TA0011</t>
  </si>
  <si>
    <t>A8-02</t>
  </si>
  <si>
    <t>弹线刻度粉          Chalk</t>
  </si>
  <si>
    <t>8OZ</t>
  </si>
  <si>
    <t>灌</t>
  </si>
  <si>
    <t>TA0041</t>
  </si>
  <si>
    <t>A8-03</t>
  </si>
  <si>
    <t>钻头      
 Drywall Outlet Bit</t>
  </si>
  <si>
    <t>1/8"</t>
  </si>
  <si>
    <t>LM0022</t>
  </si>
  <si>
    <t>A29</t>
  </si>
  <si>
    <t>LM0024</t>
  </si>
  <si>
    <t>A28</t>
  </si>
  <si>
    <t xml:space="preserve">螺丝     
Screw  </t>
  </si>
  <si>
    <t>7/16"</t>
  </si>
  <si>
    <t>LM0028</t>
  </si>
  <si>
    <t>A27</t>
  </si>
  <si>
    <t>角撑           
Tie Angle</t>
  </si>
  <si>
    <t xml:space="preserve"> 1-1/2"x1/2"</t>
    <phoneticPr fontId="0" type="noConversion"/>
  </si>
  <si>
    <t>LM0018</t>
  </si>
  <si>
    <t>A26</t>
  </si>
  <si>
    <t xml:space="preserve">电线         
White JKT </t>
  </si>
  <si>
    <t>75M</t>
  </si>
  <si>
    <t>LM0011</t>
  </si>
  <si>
    <t>A25-02</t>
  </si>
  <si>
    <t>厨柜面板胶水     Contact Cement</t>
  </si>
  <si>
    <t>250ML</t>
  </si>
  <si>
    <t>LM0039</t>
  </si>
  <si>
    <t>A25-01</t>
  </si>
  <si>
    <t>橱柜补色笔    
Fill Stick</t>
  </si>
  <si>
    <t>LM0029</t>
  </si>
  <si>
    <t>A24</t>
  </si>
  <si>
    <t>木垫         
Shim</t>
  </si>
  <si>
    <t>LM0032</t>
  </si>
  <si>
    <t>A23</t>
  </si>
  <si>
    <t xml:space="preserve">螺丝     
Screw </t>
  </si>
  <si>
    <t>LM0033</t>
  </si>
  <si>
    <t>A22</t>
  </si>
  <si>
    <t>LM0034</t>
  </si>
  <si>
    <t>A21</t>
  </si>
  <si>
    <t>TA0035</t>
  </si>
  <si>
    <t>A2-03</t>
  </si>
  <si>
    <t>钻头              
Titanium Drill Bit</t>
  </si>
  <si>
    <t>11/64"</t>
  </si>
  <si>
    <t>TA0034</t>
  </si>
  <si>
    <t>A2-02</t>
  </si>
  <si>
    <t>13/64"</t>
  </si>
  <si>
    <t>TA0040</t>
  </si>
  <si>
    <t>A2-01</t>
  </si>
  <si>
    <t>钻头
Tile Drill Bit Set</t>
  </si>
  <si>
    <t>LM0030</t>
  </si>
  <si>
    <t>A20</t>
  </si>
  <si>
    <t>1"</t>
    <phoneticPr fontId="0" type="noConversion"/>
  </si>
  <si>
    <t>LM0031</t>
  </si>
  <si>
    <t>A19</t>
  </si>
  <si>
    <t>LM0035</t>
  </si>
  <si>
    <t>A18</t>
  </si>
  <si>
    <t>2-1/2"</t>
  </si>
  <si>
    <t>LM0036</t>
  </si>
  <si>
    <t>A17</t>
  </si>
  <si>
    <t>LM0037</t>
  </si>
  <si>
    <t>A16</t>
  </si>
  <si>
    <t>HT0066</t>
  </si>
  <si>
    <t>O11-01</t>
  </si>
  <si>
    <t>多用途钻头       
  Right Angle Attachment</t>
  </si>
  <si>
    <t>12.4x3x22.2 cm</t>
  </si>
  <si>
    <t>HT0067</t>
  </si>
  <si>
    <t>O11-02</t>
  </si>
  <si>
    <t>多用途钻头         Driver</t>
  </si>
  <si>
    <t>6 in 1</t>
  </si>
  <si>
    <t>HT0068</t>
  </si>
  <si>
    <t>O11-03</t>
  </si>
  <si>
    <t>延长钻头   
Drive Guide</t>
  </si>
  <si>
    <t>5.13"</t>
  </si>
  <si>
    <t>TA0007</t>
  </si>
  <si>
    <t>A53-02</t>
  </si>
  <si>
    <t>圆锯木锯片       
Wood Circular Saw Blade</t>
  </si>
  <si>
    <t>6-1/2"</t>
  </si>
  <si>
    <t>TA0006</t>
  </si>
  <si>
    <t>A13-02</t>
  </si>
  <si>
    <t>台锯锯片       
Saw Blade</t>
  </si>
  <si>
    <t>TA0005</t>
  </si>
  <si>
    <t>A13-01</t>
  </si>
  <si>
    <t>无线电砸锯锯片      Saw Blade</t>
  </si>
  <si>
    <t>7-1/4 "</t>
  </si>
  <si>
    <t>TA0010</t>
  </si>
  <si>
    <t>A52-03</t>
  </si>
  <si>
    <t>瓷砖切割片     
Cutting Disc</t>
  </si>
  <si>
    <t>5"</t>
  </si>
  <si>
    <t>TA0038</t>
  </si>
  <si>
    <t>钻头 
Diamond Tile Hole Saw Kit</t>
  </si>
  <si>
    <t>3/16"  1/4"   5/16"   3/8"</t>
  </si>
  <si>
    <t>TA0009</t>
  </si>
  <si>
    <t>A52-02</t>
  </si>
  <si>
    <t>水泥切割片     
Cutting Disc</t>
  </si>
  <si>
    <t>TA0008</t>
  </si>
  <si>
    <t>A52-01</t>
  </si>
  <si>
    <t>铁砂轮切割片      
Cut-Off Wheel</t>
    <phoneticPr fontId="0" type="noConversion"/>
  </si>
  <si>
    <t>TA0045</t>
  </si>
  <si>
    <t>A51-03</t>
  </si>
  <si>
    <t>冲击钻头      
Hammer Drill Bit</t>
  </si>
  <si>
    <t>5/32"</t>
  </si>
  <si>
    <t>TA0044</t>
  </si>
  <si>
    <t>A51-02</t>
  </si>
  <si>
    <t>TA0043</t>
  </si>
  <si>
    <t>A51-01</t>
  </si>
  <si>
    <t xml:space="preserve">3/8" </t>
  </si>
  <si>
    <t>TA0016</t>
  </si>
  <si>
    <t>A12</t>
  </si>
  <si>
    <t>开门锁套装                        Door Lock Kit</t>
  </si>
  <si>
    <t>1" and 2-1/8"</t>
  </si>
  <si>
    <t>TA0042</t>
  </si>
  <si>
    <t>A11-01</t>
    <phoneticPr fontId="0" type="noConversion"/>
  </si>
  <si>
    <t>开洞器木钻头    Bearing Mortising Dado Bit</t>
  </si>
  <si>
    <t>1/2"x5/16"</t>
  </si>
  <si>
    <t>TA0046</t>
  </si>
  <si>
    <t>R3-01</t>
  </si>
  <si>
    <t>石灰搅拌棍       Plaster Mixer</t>
  </si>
  <si>
    <t>Shaft diameter 3/8", Length 22", blade width"</t>
  </si>
  <si>
    <t>TA0047</t>
  </si>
  <si>
    <t>R3-02</t>
  </si>
  <si>
    <t>水泥搅拌棍      Mortor Mixer</t>
  </si>
  <si>
    <t>Shaft diameter 3/8", Length 24", blade width 5"</t>
  </si>
  <si>
    <t>TA0048</t>
  </si>
  <si>
    <t>M2-04</t>
    <phoneticPr fontId="0" type="noConversion"/>
  </si>
  <si>
    <t>镙銯钻头套装   Magnetic Tough Case</t>
  </si>
  <si>
    <t>37PC</t>
  </si>
  <si>
    <t>TA0049</t>
  </si>
  <si>
    <t>A14</t>
  </si>
  <si>
    <t>铁钻头套装        
Drill Bits Tin Set</t>
    <phoneticPr fontId="0" type="noConversion"/>
  </si>
  <si>
    <t>29PC</t>
  </si>
  <si>
    <t>TA0050</t>
  </si>
  <si>
    <t>A15</t>
  </si>
  <si>
    <t xml:space="preserve">钻头          
Speedbor Pro Set      </t>
    <phoneticPr fontId="0" type="noConversion"/>
  </si>
  <si>
    <t>3/8" to 1-1/2"</t>
  </si>
  <si>
    <t>TA0051</t>
  </si>
  <si>
    <t>钻头        
Hole Saw Kit</t>
  </si>
  <si>
    <t>17PC</t>
  </si>
  <si>
    <t>TA0017</t>
  </si>
  <si>
    <t>A11-03</t>
  </si>
  <si>
    <t>窗线切割机锯片      Flush Cut Blade</t>
  </si>
  <si>
    <t>TA0015</t>
  </si>
  <si>
    <t>A11-02</t>
  </si>
  <si>
    <t xml:space="preserve">火石              
Flint </t>
  </si>
  <si>
    <t>5PC</t>
  </si>
  <si>
    <t>TA0054</t>
  </si>
  <si>
    <t>A68-01</t>
  </si>
  <si>
    <t>薄油漆滚筒    
Roller Cover</t>
  </si>
  <si>
    <t>10mm</t>
  </si>
  <si>
    <t>TA0055</t>
  </si>
  <si>
    <t>A68-02</t>
  </si>
  <si>
    <t>厚油漆滚筒    
Roller Cover</t>
  </si>
  <si>
    <t>15mm</t>
  </si>
  <si>
    <t>TA0056</t>
  </si>
  <si>
    <t>A69-02</t>
  </si>
  <si>
    <t xml:space="preserve"> 喷涂油漆滚筒      Stucco Roller Cover</t>
  </si>
  <si>
    <t>9x3/4"</t>
  </si>
  <si>
    <t>LM0042</t>
  </si>
  <si>
    <t>B32</t>
  </si>
  <si>
    <t>来水管固定铁片                     Pipe Stay</t>
  </si>
  <si>
    <t>LM0044</t>
  </si>
  <si>
    <t>L1-06</t>
    <phoneticPr fontId="0" type="noConversion"/>
  </si>
  <si>
    <t>空桶         
Barrel</t>
    <phoneticPr fontId="0" type="noConversion"/>
  </si>
  <si>
    <t>Large</t>
  </si>
  <si>
    <t>LM0045</t>
  </si>
  <si>
    <t>L1-05</t>
    <phoneticPr fontId="0" type="noConversion"/>
  </si>
  <si>
    <t>空桶 
Barrel</t>
  </si>
  <si>
    <t>Small</t>
  </si>
  <si>
    <t>TA0057</t>
  </si>
  <si>
    <t>橱柜把手磨具 Cabinet Handle Mould</t>
  </si>
  <si>
    <t>9"x10"</t>
  </si>
  <si>
    <t>TA0058</t>
  </si>
  <si>
    <t>A67</t>
  </si>
  <si>
    <t>海绵         
Sponge</t>
  </si>
  <si>
    <t>10"x2"</t>
  </si>
  <si>
    <t>TA0059</t>
  </si>
  <si>
    <t xml:space="preserve">工具悬挂器    
Hold It </t>
  </si>
  <si>
    <t>15-20MM</t>
  </si>
  <si>
    <t>组</t>
  </si>
  <si>
    <t>TA0060</t>
  </si>
  <si>
    <t>20-30MM</t>
  </si>
  <si>
    <t>TA0061</t>
  </si>
  <si>
    <t xml:space="preserve">固定绳索
Bungee Cord </t>
  </si>
  <si>
    <t>19"</t>
  </si>
  <si>
    <t>TA0062</t>
  </si>
  <si>
    <t>10"x4mm</t>
  </si>
  <si>
    <t>HT0064</t>
  </si>
  <si>
    <t>OG-02</t>
  </si>
  <si>
    <t>垃圾铲        
Dust Pan</t>
  </si>
  <si>
    <t>13"W</t>
  </si>
  <si>
    <t>CT0003</t>
  </si>
  <si>
    <t>M3-07</t>
  </si>
  <si>
    <t xml:space="preserve">21"x15"x14"  </t>
  </si>
  <si>
    <t>TA0063</t>
  </si>
  <si>
    <t>A1-01</t>
  </si>
  <si>
    <t xml:space="preserve">钻头 
Tile Hole Saw </t>
  </si>
  <si>
    <t xml:space="preserve">5.3x20mm </t>
  </si>
  <si>
    <t>TA0064</t>
  </si>
  <si>
    <t>A1-02</t>
  </si>
  <si>
    <t>TA0014</t>
  </si>
  <si>
    <t>A9-03</t>
    <phoneticPr fontId="0" type="noConversion"/>
  </si>
  <si>
    <t>电池    
Battery</t>
  </si>
  <si>
    <t>6PACK</t>
  </si>
  <si>
    <t>TA0039</t>
  </si>
  <si>
    <t>A1-03</t>
  </si>
  <si>
    <t>钻头 
TiLe Drill Bit Set</t>
  </si>
  <si>
    <t>3/16"</t>
  </si>
  <si>
    <t>PT0030</t>
  </si>
  <si>
    <t>PG-05</t>
    <phoneticPr fontId="0" type="noConversion"/>
  </si>
  <si>
    <t>多用途手电钻             Power Hand Drill</t>
  </si>
  <si>
    <t xml:space="preserve"> LXT Hammer </t>
  </si>
  <si>
    <t>CT0019</t>
  </si>
  <si>
    <t xml:space="preserve">车货架              </t>
  </si>
  <si>
    <t>CT0020</t>
  </si>
  <si>
    <t xml:space="preserve">车货架                        </t>
  </si>
  <si>
    <t>PM0054</t>
  </si>
  <si>
    <t>C01</t>
  </si>
  <si>
    <t>浴室底座垫
Shower Pan Liner</t>
  </si>
  <si>
    <t>PM0055</t>
  </si>
  <si>
    <t>C02</t>
  </si>
  <si>
    <t>方形淋浴排水口
Shower Drain</t>
  </si>
  <si>
    <t>PM0056</t>
  </si>
  <si>
    <t>C03</t>
  </si>
  <si>
    <t>圆形淋浴排水口
Shower Drain</t>
  </si>
  <si>
    <t>PM0057</t>
  </si>
  <si>
    <t>C04</t>
  </si>
  <si>
    <t>排水直接管
Coupling</t>
  </si>
  <si>
    <t>PM0058</t>
  </si>
  <si>
    <t>C05</t>
  </si>
  <si>
    <t>排水管接管
Elbow</t>
  </si>
  <si>
    <t>PM0059</t>
  </si>
  <si>
    <t>C06</t>
  </si>
  <si>
    <t>PM0060</t>
  </si>
  <si>
    <t>C07</t>
  </si>
  <si>
    <t>排水管接管
Tubing T</t>
  </si>
  <si>
    <t>PM0061</t>
  </si>
  <si>
    <t>C08</t>
  </si>
  <si>
    <t>排水管转换器
Trap Adapter</t>
  </si>
  <si>
    <t>1-1/2"- 1-1/4"</t>
  </si>
  <si>
    <t>PM0062</t>
  </si>
  <si>
    <t>C09</t>
  </si>
  <si>
    <t>1-1/2"- 1-1/2"</t>
  </si>
  <si>
    <t>PM0063</t>
  </si>
  <si>
    <t>C10</t>
  </si>
  <si>
    <t>排水管毂盖
ABS Converter</t>
  </si>
  <si>
    <t>2"x1-1/2"</t>
  </si>
  <si>
    <t>PM0064</t>
  </si>
  <si>
    <t>C11</t>
  </si>
  <si>
    <t>排水管帽盖
ABS Cover</t>
  </si>
  <si>
    <t>PM0065</t>
  </si>
  <si>
    <t>C12</t>
  </si>
  <si>
    <t>排水管粘合剂
PVC Cement</t>
  </si>
  <si>
    <t>118ML</t>
  </si>
  <si>
    <t>13.5"x10.5"x5"</t>
  </si>
  <si>
    <t>PM0066</t>
  </si>
  <si>
    <t>C13</t>
  </si>
  <si>
    <t>来水开关
Supply Valve</t>
  </si>
  <si>
    <t>1/2"x 3/8"</t>
    <phoneticPr fontId="0" type="noConversion"/>
  </si>
  <si>
    <t>PM0067</t>
  </si>
  <si>
    <t>C14</t>
  </si>
  <si>
    <t>来水开关直通管
Supply Valve</t>
  </si>
  <si>
    <t>1/2"x 1/2"</t>
  </si>
  <si>
    <t>PM0068</t>
  </si>
  <si>
    <t>C16</t>
  </si>
  <si>
    <t>来水管直接管
Coupling</t>
  </si>
  <si>
    <t>PM0069</t>
  </si>
  <si>
    <t>C17</t>
  </si>
  <si>
    <t>来水管接管
Elbow</t>
  </si>
  <si>
    <t>PM0070</t>
  </si>
  <si>
    <t>C18</t>
  </si>
  <si>
    <t>来水管接管
Tubing T</t>
  </si>
  <si>
    <t>PM0071</t>
  </si>
  <si>
    <t>C19</t>
  </si>
  <si>
    <t>来水管帽盖
Cover</t>
  </si>
  <si>
    <t>PM0072</t>
  </si>
  <si>
    <t>C20</t>
  </si>
  <si>
    <t>1/2"x3/4"</t>
  </si>
  <si>
    <t>PM0073</t>
  </si>
  <si>
    <t>C21</t>
  </si>
  <si>
    <t>PM0074</t>
  </si>
  <si>
    <t>C22</t>
  </si>
  <si>
    <t>压接环
Crimp Ring</t>
  </si>
  <si>
    <t>PM0075</t>
  </si>
  <si>
    <t>C23</t>
  </si>
  <si>
    <t>PM0076</t>
  </si>
  <si>
    <t>C15</t>
  </si>
  <si>
    <t>来水开关直通螺母管
PEX Supply Valve</t>
  </si>
  <si>
    <t>IM0045</t>
  </si>
  <si>
    <t>B52</t>
  </si>
  <si>
    <t>薄马桶腊圈 
Toilet Wax</t>
  </si>
  <si>
    <t>IM0046</t>
  </si>
  <si>
    <t>B49</t>
  </si>
  <si>
    <t>马桶来水管延长
Toilet Supply</t>
  </si>
  <si>
    <t>&gt;=16"</t>
  </si>
  <si>
    <t>TA0066</t>
  </si>
  <si>
    <t>A4-01</t>
  </si>
  <si>
    <t>六角钥匙                  Hex Key</t>
  </si>
  <si>
    <t>TA0065</t>
  </si>
  <si>
    <t>A3-01</t>
  </si>
  <si>
    <t>TA0023</t>
  </si>
  <si>
    <t>A10-03</t>
  </si>
  <si>
    <t>切割片
Copper Cutter Wheel</t>
  </si>
  <si>
    <t>2pk</t>
  </si>
  <si>
    <t>TA0022</t>
  </si>
  <si>
    <t>A10-02</t>
  </si>
  <si>
    <t>切割片        
Copper Cutter Wheel</t>
  </si>
  <si>
    <t>TA0021</t>
  </si>
  <si>
    <t>A10-01</t>
  </si>
  <si>
    <t>切割片       Replacement Wheel</t>
  </si>
  <si>
    <t>LM0051</t>
  </si>
  <si>
    <t>B33</t>
  </si>
  <si>
    <t>软管夹 
Clamp</t>
  </si>
  <si>
    <t>4"x4.12"x0.08"</t>
  </si>
  <si>
    <t>TA0024</t>
  </si>
  <si>
    <t>切割片 
Plastic Cutter Wheel</t>
  </si>
  <si>
    <t>PM0080</t>
  </si>
  <si>
    <t>排水管粘合剂
ABS Cement</t>
  </si>
  <si>
    <t>FM0012</t>
  </si>
  <si>
    <t>E2-07</t>
  </si>
  <si>
    <t>木条收口线油漆
Wood Stain</t>
  </si>
  <si>
    <t>8OZ</t>
    <phoneticPr fontId="0" type="noConversion"/>
  </si>
  <si>
    <t>FM0013</t>
  </si>
  <si>
    <t>E2-08</t>
  </si>
  <si>
    <t>光油漆
Polyurethene</t>
    <phoneticPr fontId="0" type="noConversion"/>
  </si>
  <si>
    <t>235ML</t>
    <phoneticPr fontId="0" type="noConversion"/>
  </si>
  <si>
    <t>LM0055</t>
  </si>
  <si>
    <t>E2-09</t>
  </si>
  <si>
    <t>一次性油漆扫
Disposable Paint Brush</t>
    <phoneticPr fontId="0" type="noConversion"/>
  </si>
  <si>
    <t>1-1/2"x4"</t>
  </si>
  <si>
    <t>LM0056</t>
  </si>
  <si>
    <t>E2-10</t>
  </si>
  <si>
    <t xml:space="preserve">天拿水
Paint Thinner </t>
    <phoneticPr fontId="0" type="noConversion"/>
  </si>
  <si>
    <t>3.78 L</t>
  </si>
  <si>
    <t>DM0011</t>
  </si>
  <si>
    <t>E3-01</t>
  </si>
  <si>
    <t>润滑剂
WD-40</t>
    <phoneticPr fontId="0" type="noConversion"/>
  </si>
  <si>
    <t>200ML</t>
  </si>
  <si>
    <t>LM0054</t>
  </si>
  <si>
    <t>E3-02</t>
  </si>
  <si>
    <t>钢丝球</t>
  </si>
  <si>
    <t>损耗材料类</t>
  </si>
  <si>
    <t>4" x 15.1" x 10"</t>
  </si>
  <si>
    <t>袋</t>
  </si>
  <si>
    <t>G2-04</t>
  </si>
  <si>
    <t>水泥
Quick Set Mortar</t>
  </si>
  <si>
    <t>G2-06</t>
  </si>
  <si>
    <t>水泥
Scratch Coat Mortar</t>
  </si>
  <si>
    <t>TM0020</t>
  </si>
  <si>
    <t>H1-02</t>
  </si>
  <si>
    <t>MDF地脚线    Baseboard</t>
  </si>
  <si>
    <t>5/8"x5-9/16"x8'</t>
  </si>
  <si>
    <t>IM0047</t>
  </si>
  <si>
    <t>N4-01</t>
  </si>
  <si>
    <t>PM0052</t>
  </si>
  <si>
    <t>B31</t>
  </si>
  <si>
    <t>直压缩管接头
Fitting Adapter</t>
  </si>
  <si>
    <t>3/4"x3/8"</t>
  </si>
  <si>
    <t>个</t>
    <phoneticPr fontId="0" type="noConversion"/>
  </si>
  <si>
    <t>PM0079</t>
  </si>
  <si>
    <t>N18-03</t>
  </si>
  <si>
    <t>软管
Pipe</t>
  </si>
  <si>
    <t>1/2"x250'</t>
  </si>
  <si>
    <t>PM0077</t>
  </si>
  <si>
    <t>N18-01</t>
  </si>
  <si>
    <t>排水管     
Pipe</t>
  </si>
  <si>
    <t>1-1/2"x12'</t>
    <phoneticPr fontId="0" type="noConversion"/>
  </si>
  <si>
    <t>PM0078</t>
  </si>
  <si>
    <t>N18-02</t>
  </si>
  <si>
    <t>1-1/4"x3'</t>
  </si>
  <si>
    <t>PM0081</t>
  </si>
  <si>
    <t>C25</t>
  </si>
  <si>
    <t>螺母转换器
Female Adapter Hub</t>
  </si>
  <si>
    <t>PM0082</t>
  </si>
  <si>
    <t>C26</t>
  </si>
  <si>
    <t>排水管转换器
ABS-Copper Adapter</t>
  </si>
  <si>
    <t>IM0048</t>
  </si>
  <si>
    <t>手巾架            
Towel Rod</t>
  </si>
  <si>
    <t>个</t>
    <phoneticPr fontId="0" type="noConversion"/>
  </si>
  <si>
    <t>IM0049</t>
  </si>
  <si>
    <t>厕纸架                              Paper Rod</t>
  </si>
  <si>
    <t>IM0050</t>
  </si>
  <si>
    <t>手巾架                       Hand Towel Rod</t>
  </si>
  <si>
    <t>FM0014</t>
    <phoneticPr fontId="0" type="noConversion"/>
  </si>
  <si>
    <t>塑膠瓦片
Vinyl Tile</t>
  </si>
  <si>
    <t>12"x12"x1/8"</t>
    <phoneticPr fontId="0" type="noConversion"/>
  </si>
  <si>
    <t>LM0043</t>
  </si>
  <si>
    <t>瓦片膠
Vinyl Adhesive</t>
  </si>
  <si>
    <t>15L</t>
  </si>
  <si>
    <t>TA0031</t>
  </si>
  <si>
    <t>A12-01</t>
  </si>
  <si>
    <t>开门锁配件                   Door Lock Kit</t>
  </si>
  <si>
    <t>TA0032</t>
  </si>
  <si>
    <t>A12-02</t>
  </si>
  <si>
    <t>开门锁配件                  Door Lock Kit</t>
  </si>
  <si>
    <t>2-1/8"</t>
  </si>
  <si>
    <t>TA0033</t>
  </si>
  <si>
    <t>A69-01</t>
  </si>
  <si>
    <t>油漆滚筒    
Roller Cover</t>
  </si>
  <si>
    <t>20mm</t>
  </si>
  <si>
    <t>FM0015</t>
    <phoneticPr fontId="0" type="noConversion"/>
  </si>
  <si>
    <t>地板
Vinyl Plank</t>
    <phoneticPr fontId="0" type="noConversion"/>
  </si>
  <si>
    <t>6" x 36"</t>
  </si>
  <si>
    <t>IM0051</t>
    <phoneticPr fontId="0" type="noConversion"/>
  </si>
  <si>
    <t>D3-07</t>
    <phoneticPr fontId="0" type="noConversion"/>
  </si>
  <si>
    <t>门锁                    
Door Lock</t>
    <phoneticPr fontId="0" type="noConversion"/>
  </si>
  <si>
    <t>3.3"x9.8"x6.5"</t>
    <phoneticPr fontId="0" type="noConversion"/>
  </si>
  <si>
    <t>IM0052</t>
    <phoneticPr fontId="0" type="noConversion"/>
  </si>
  <si>
    <t>D3-06</t>
    <phoneticPr fontId="0" type="noConversion"/>
  </si>
  <si>
    <t>门锁                    
Door Lock</t>
  </si>
  <si>
    <t>WM0029</t>
  </si>
  <si>
    <t>瓷砖                     
Vinyl Tile</t>
  </si>
  <si>
    <t>1' x 1'</t>
  </si>
  <si>
    <t>IM0059</t>
    <phoneticPr fontId="0" type="noConversion"/>
  </si>
  <si>
    <t>N3-02</t>
    <phoneticPr fontId="0" type="noConversion"/>
  </si>
  <si>
    <t>衣柜棍      
Closet Rod</t>
  </si>
  <si>
    <t>48"-72"</t>
  </si>
  <si>
    <t>IM0065</t>
    <phoneticPr fontId="0" type="noConversion"/>
  </si>
  <si>
    <t>N3-03</t>
    <phoneticPr fontId="0" type="noConversion"/>
  </si>
  <si>
    <t>72"-96"</t>
  </si>
  <si>
    <t>IM0053</t>
  </si>
  <si>
    <t>门把手                 
Door Handle</t>
  </si>
  <si>
    <t>96mm</t>
  </si>
  <si>
    <t>IM0054</t>
  </si>
  <si>
    <t>门把手                
Door Handle</t>
  </si>
  <si>
    <t>128mm</t>
  </si>
  <si>
    <t>IM0060</t>
    <phoneticPr fontId="0" type="noConversion"/>
  </si>
  <si>
    <t>檯面     
Countertop</t>
  </si>
  <si>
    <t>个</t>
    <phoneticPr fontId="0" type="noConversion"/>
  </si>
  <si>
    <t>PM0083</t>
  </si>
  <si>
    <t>洗脸盆                   
Sink</t>
  </si>
  <si>
    <t>33" x 22"</t>
  </si>
  <si>
    <t>PLT0032</t>
    <phoneticPr fontId="0" type="noConversion"/>
  </si>
  <si>
    <t>15-1/4"D  x 4-1/8" H</t>
    <phoneticPr fontId="0" type="noConversion"/>
  </si>
  <si>
    <t>PM0084</t>
  </si>
  <si>
    <t>浴盆                      
Tub</t>
  </si>
  <si>
    <t>60" x 29" x 15"</t>
    <phoneticPr fontId="0" type="noConversion"/>
  </si>
  <si>
    <t>PM0085</t>
  </si>
  <si>
    <t>IM0061</t>
    <phoneticPr fontId="0" type="noConversion"/>
  </si>
  <si>
    <t>淋浴开关套装          Shower Trim</t>
    <phoneticPr fontId="0" type="noConversion"/>
  </si>
  <si>
    <t>6-1/2"x7-1/2"x6-1/2"</t>
    <phoneticPr fontId="0" type="noConversion"/>
  </si>
  <si>
    <t>IM0062</t>
    <phoneticPr fontId="0" type="noConversion"/>
  </si>
  <si>
    <t>B34</t>
    <phoneticPr fontId="0" type="noConversion"/>
  </si>
  <si>
    <t>浴缸来水开关内胆         Tub &amp; Shower Rough In Valve</t>
  </si>
  <si>
    <t>  2-3/4" x 4"</t>
    <phoneticPr fontId="0" type="noConversion"/>
  </si>
  <si>
    <t>IM0055</t>
  </si>
  <si>
    <t>N3-01</t>
    <phoneticPr fontId="0" type="noConversion"/>
  </si>
  <si>
    <t>浴帘架                    Shower Curtain Rod</t>
  </si>
  <si>
    <t>72" x 2-13/16" x 2-13/16"</t>
  </si>
  <si>
    <t>PM0086</t>
  </si>
  <si>
    <t>洗脸盆                      Sink</t>
  </si>
  <si>
    <t>4"</t>
    <phoneticPr fontId="0" type="noConversion"/>
  </si>
  <si>
    <t>PLT0031</t>
    <phoneticPr fontId="0" type="noConversion"/>
  </si>
  <si>
    <t>IM0056</t>
  </si>
  <si>
    <t>镜子                   
Mirror</t>
  </si>
  <si>
    <t>22.81"l x 3.17"w x 26.00"h</t>
    <phoneticPr fontId="0" type="noConversion"/>
  </si>
  <si>
    <t>IM0057</t>
  </si>
  <si>
    <r>
      <t xml:space="preserve">厕纸架                
</t>
    </r>
    <r>
      <rPr>
        <sz val="8"/>
        <rFont val="Calibri"/>
        <family val="2"/>
        <scheme val="minor"/>
      </rPr>
      <t>Toilet Paper Holder</t>
    </r>
  </si>
  <si>
    <t>6-5/8" x 3-5/8" x 2-5/16"</t>
    <phoneticPr fontId="0" type="noConversion"/>
  </si>
  <si>
    <t>IM0058</t>
  </si>
  <si>
    <t>浴巾架              
Towel Bar</t>
  </si>
  <si>
    <t>FM0016</t>
    <phoneticPr fontId="0" type="noConversion"/>
  </si>
  <si>
    <t>地板                    
Vinyl Plank</t>
  </si>
  <si>
    <t>48"x7"x1/8"</t>
    <phoneticPr fontId="0" type="noConversion"/>
  </si>
  <si>
    <t>FM0017</t>
    <phoneticPr fontId="0" type="noConversion"/>
  </si>
  <si>
    <t>粘合剂          
Vinyl Adhesive</t>
  </si>
  <si>
    <t>15.13L</t>
  </si>
  <si>
    <t>TA0067</t>
  </si>
  <si>
    <t>O14-02</t>
    <phoneticPr fontId="0" type="noConversion"/>
  </si>
  <si>
    <t>开门洞器</t>
    <phoneticPr fontId="0" type="noConversion"/>
  </si>
  <si>
    <t>2-1/8"</t>
    <phoneticPr fontId="0" type="noConversion"/>
  </si>
  <si>
    <t>DM0012</t>
    <phoneticPr fontId="0" type="noConversion"/>
  </si>
  <si>
    <t>K2-01</t>
    <phoneticPr fontId="0" type="noConversion"/>
  </si>
  <si>
    <t>地板保护纸     Building Paper</t>
    <phoneticPr fontId="0" type="noConversion"/>
  </si>
  <si>
    <t>36"</t>
    <phoneticPr fontId="0" type="noConversion"/>
  </si>
  <si>
    <t>CT0022</t>
    <phoneticPr fontId="0" type="noConversion"/>
  </si>
  <si>
    <t>N18-04</t>
    <phoneticPr fontId="0" type="noConversion"/>
  </si>
  <si>
    <t>2"x3'</t>
  </si>
  <si>
    <t>CT0023</t>
    <phoneticPr fontId="0" type="noConversion"/>
  </si>
  <si>
    <t>E3-06</t>
    <phoneticPr fontId="0" type="noConversion"/>
  </si>
  <si>
    <t>胶水              
Wood Glue</t>
  </si>
  <si>
    <t>518ML</t>
  </si>
  <si>
    <t>TA0068</t>
    <phoneticPr fontId="0" type="noConversion"/>
  </si>
  <si>
    <t>7-1/2 "</t>
  </si>
  <si>
    <t>IM0063</t>
  </si>
  <si>
    <t>D3-08</t>
  </si>
  <si>
    <t>门把手
Door Knob</t>
  </si>
  <si>
    <t>IM0064</t>
    <phoneticPr fontId="0" type="noConversion"/>
  </si>
  <si>
    <t>D3-05</t>
    <phoneticPr fontId="0" type="noConversion"/>
  </si>
  <si>
    <t>磁铁吸盘     
Magnetic Catch</t>
  </si>
  <si>
    <t>1 -39/64"x3/4"x33/64"</t>
    <phoneticPr fontId="0" type="noConversion"/>
  </si>
  <si>
    <t>CT0024</t>
    <phoneticPr fontId="0" type="noConversion"/>
  </si>
  <si>
    <t>L1-02</t>
    <phoneticPr fontId="0" type="noConversion"/>
  </si>
  <si>
    <t>12'</t>
    <phoneticPr fontId="0" type="noConversion"/>
  </si>
  <si>
    <t>CT0025</t>
    <phoneticPr fontId="0" type="noConversion"/>
  </si>
  <si>
    <t>L1-01</t>
    <phoneticPr fontId="0" type="noConversion"/>
  </si>
  <si>
    <t>地板切割器
Floor Cutter</t>
    <phoneticPr fontId="0" type="noConversion"/>
  </si>
  <si>
    <t>13"</t>
    <phoneticPr fontId="0" type="noConversion"/>
  </si>
  <si>
    <t>Office</t>
  </si>
  <si>
    <t>制表人</t>
  </si>
  <si>
    <t>Michael</t>
  </si>
  <si>
    <t>仓库清点表</t>
  </si>
  <si>
    <r>
      <t>F</t>
    </r>
    <r>
      <rPr>
        <sz val="10"/>
        <rFont val="Calibri"/>
        <family val="3"/>
        <charset val="134"/>
        <scheme val="minor"/>
      </rPr>
      <t>M0010</t>
    </r>
  </si>
  <si>
    <r>
      <t>F</t>
    </r>
    <r>
      <rPr>
        <sz val="10"/>
        <rFont val="Calibri"/>
        <family val="3"/>
        <charset val="134"/>
        <scheme val="minor"/>
      </rPr>
      <t>M0011</t>
    </r>
    <r>
      <rPr>
        <sz val="11"/>
        <color theme="1"/>
        <rFont val="Calibri"/>
        <family val="2"/>
        <scheme val="minor"/>
      </rPr>
      <t/>
    </r>
  </si>
  <si>
    <t> 4-3/8" x 1-7/8" x 4-13/16"</t>
  </si>
  <si>
    <t>Total</t>
  </si>
  <si>
    <t>记录时间</t>
  </si>
  <si>
    <t>上期盘点数量</t>
  </si>
  <si>
    <t>出库</t>
  </si>
  <si>
    <t>入库</t>
  </si>
  <si>
    <t xml:space="preserve"> Total </t>
  </si>
  <si>
    <t xml:space="preserve">Total </t>
  </si>
  <si>
    <t>2-1 to 2-10</t>
  </si>
  <si>
    <t>22 to 31</t>
  </si>
  <si>
    <t>实际盘点数量</t>
  </si>
  <si>
    <t>对比数量</t>
  </si>
  <si>
    <t>1-21 to 2-21</t>
  </si>
  <si>
    <t>审核人</t>
  </si>
  <si>
    <t>门                                                                      Door</t>
  </si>
  <si>
    <t>22-31</t>
  </si>
  <si>
    <t xml:space="preserve">1 - 10 </t>
  </si>
  <si>
    <t>11 - 20</t>
  </si>
  <si>
    <t>序号</t>
  </si>
  <si>
    <t>编码</t>
  </si>
  <si>
    <t>位置</t>
  </si>
  <si>
    <t>名称</t>
  </si>
  <si>
    <t>单位</t>
  </si>
  <si>
    <t>现有存货</t>
  </si>
  <si>
    <t>备注</t>
  </si>
  <si>
    <t>仓库采购单</t>
  </si>
  <si>
    <t>1-1/2"x16"</t>
    <phoneticPr fontId="5" type="noConversion"/>
  </si>
  <si>
    <t>3/8"x1/2"</t>
    <phoneticPr fontId="5" type="noConversion"/>
  </si>
  <si>
    <t>5/16"x2-1/4"</t>
    <phoneticPr fontId="5" type="noConversion"/>
  </si>
  <si>
    <t>3"</t>
    <phoneticPr fontId="5" type="noConversion"/>
  </si>
  <si>
    <t>3/8"x3/8"</t>
    <phoneticPr fontId="5" type="noConversion"/>
  </si>
  <si>
    <t>3/4"x3/8"</t>
    <phoneticPr fontId="5" type="noConversion"/>
  </si>
  <si>
    <t>3/4"x1/2"</t>
    <phoneticPr fontId="5" type="noConversion"/>
  </si>
  <si>
    <t>1/2"</t>
    <phoneticPr fontId="5" type="noConversion"/>
  </si>
  <si>
    <t>3/8"x3/4"</t>
    <phoneticPr fontId="5" type="noConversion"/>
  </si>
  <si>
    <t>3/8"x1/2"</t>
    <phoneticPr fontId="5" type="noConversion"/>
  </si>
  <si>
    <t>1-1/4"</t>
    <phoneticPr fontId="5" type="noConversion"/>
  </si>
  <si>
    <t>1-1/2"</t>
    <phoneticPr fontId="5" type="noConversion"/>
  </si>
  <si>
    <t>1-1/2"</t>
    <phoneticPr fontId="5" type="noConversion"/>
  </si>
  <si>
    <t>5 pcs</t>
    <phoneticPr fontId="5" type="noConversion"/>
  </si>
  <si>
    <t>3x4"</t>
    <phoneticPr fontId="5" type="noConversion"/>
  </si>
  <si>
    <t>  2-3/4" x 4"</t>
    <phoneticPr fontId="4" type="noConversion"/>
  </si>
  <si>
    <t>型号</t>
  </si>
  <si>
    <t>1"</t>
    <phoneticPr fontId="5" type="noConversion"/>
  </si>
  <si>
    <t xml:space="preserve"> 1-1/2"x1/2"</t>
    <phoneticPr fontId="5" type="noConversion"/>
  </si>
  <si>
    <t>1-3/4"</t>
    <phoneticPr fontId="5" type="noConversion"/>
  </si>
  <si>
    <t>50M</t>
    <phoneticPr fontId="5" type="noConversion"/>
  </si>
  <si>
    <t>3/4"x25'</t>
    <phoneticPr fontId="5" type="noConversion"/>
  </si>
  <si>
    <t>6"</t>
    <phoneticPr fontId="5" type="noConversion"/>
  </si>
  <si>
    <t>237ML</t>
    <phoneticPr fontId="5" type="noConversion"/>
  </si>
  <si>
    <t>1/2OZ</t>
    <phoneticPr fontId="5" type="noConversion"/>
  </si>
  <si>
    <t>1/8"</t>
    <phoneticPr fontId="5" type="noConversion"/>
  </si>
  <si>
    <t>N/A</t>
    <phoneticPr fontId="5" type="noConversion"/>
  </si>
  <si>
    <t>6.5"x3.5"(50yrd)</t>
    <phoneticPr fontId="5" type="noConversion"/>
  </si>
  <si>
    <t xml:space="preserve"> 2-1/16"x250'</t>
    <phoneticPr fontId="5" type="noConversion"/>
  </si>
  <si>
    <t>50'</t>
    <phoneticPr fontId="5" type="noConversion"/>
  </si>
  <si>
    <t>4"to 5-1/4"</t>
    <phoneticPr fontId="5" type="noConversion"/>
  </si>
  <si>
    <t>5LB</t>
    <phoneticPr fontId="5" type="noConversion"/>
  </si>
  <si>
    <t>5.5"</t>
    <phoneticPr fontId="5" type="noConversion"/>
  </si>
  <si>
    <t>9"</t>
    <phoneticPr fontId="5" type="noConversion"/>
  </si>
  <si>
    <t>1/8"</t>
    <phoneticPr fontId="5" type="noConversion"/>
  </si>
  <si>
    <t>14OZ</t>
    <phoneticPr fontId="5" type="noConversion"/>
  </si>
  <si>
    <t>250ML</t>
    <phoneticPr fontId="5" type="noConversion"/>
  </si>
  <si>
    <t>5YDS</t>
    <phoneticPr fontId="5" type="noConversion"/>
  </si>
  <si>
    <t>4"</t>
    <phoneticPr fontId="5" type="noConversion"/>
  </si>
  <si>
    <t>1LB</t>
    <phoneticPr fontId="5" type="noConversion"/>
  </si>
  <si>
    <t>1/2"x10'</t>
    <phoneticPr fontId="5" type="noConversion"/>
  </si>
  <si>
    <t>480"</t>
    <phoneticPr fontId="5" type="noConversion"/>
  </si>
  <si>
    <t>SmaLL  Medium, Large and x-Large</t>
    <phoneticPr fontId="5" type="noConversion"/>
  </si>
  <si>
    <t>2/pk</t>
    <phoneticPr fontId="5" type="noConversion"/>
  </si>
  <si>
    <t>25MM</t>
    <phoneticPr fontId="5" type="noConversion"/>
  </si>
  <si>
    <t>3-1/4"</t>
    <phoneticPr fontId="5" type="noConversion"/>
  </si>
  <si>
    <t>1/2"x 3/8"</t>
    <phoneticPr fontId="5" type="noConversion"/>
  </si>
  <si>
    <t>5'</t>
    <phoneticPr fontId="5" type="noConversion"/>
  </si>
  <si>
    <t>9"x 9"</t>
    <phoneticPr fontId="5" type="noConversion"/>
  </si>
  <si>
    <t>1 -39/64"x3/4"x33/64"</t>
    <phoneticPr fontId="4" type="noConversion"/>
  </si>
  <si>
    <t>3.3"x9.8"x6.5"</t>
    <phoneticPr fontId="4" type="noConversion"/>
  </si>
  <si>
    <t>3.3"x9.8"x6.5"</t>
    <phoneticPr fontId="4" type="noConversion"/>
  </si>
  <si>
    <t>72"-96"</t>
    <phoneticPr fontId="5" type="noConversion"/>
  </si>
  <si>
    <t>48"-72"</t>
    <phoneticPr fontId="5" type="noConversion"/>
  </si>
  <si>
    <t>18"x26-3/4"</t>
    <phoneticPr fontId="5" type="noConversion"/>
  </si>
  <si>
    <t>16"</t>
    <phoneticPr fontId="5" type="noConversion"/>
  </si>
  <si>
    <t>300ML</t>
    <phoneticPr fontId="5" type="noConversion"/>
  </si>
  <si>
    <t>8OZ</t>
    <phoneticPr fontId="5" type="noConversion"/>
  </si>
  <si>
    <t>235ML</t>
    <phoneticPr fontId="5" type="noConversion"/>
  </si>
  <si>
    <t>55M</t>
    <phoneticPr fontId="5" type="noConversion"/>
  </si>
  <si>
    <t>36"</t>
    <phoneticPr fontId="4" type="noConversion"/>
  </si>
  <si>
    <t>13"</t>
    <phoneticPr fontId="4" type="noConversion"/>
  </si>
  <si>
    <t>12'</t>
    <phoneticPr fontId="4" type="noConversion"/>
  </si>
  <si>
    <t>7.6"x1.8"x4.4"</t>
    <phoneticPr fontId="5" type="noConversion"/>
  </si>
  <si>
    <t>4"x2"x11.2"</t>
    <phoneticPr fontId="5" type="noConversion"/>
  </si>
  <si>
    <t>2"W</t>
    <phoneticPr fontId="5" type="noConversion"/>
  </si>
  <si>
    <t>24"x18"x14"</t>
    <phoneticPr fontId="5" type="noConversion"/>
  </si>
  <si>
    <t>16"x14"x7.2"</t>
    <phoneticPr fontId="5" type="noConversion"/>
  </si>
  <si>
    <t>19.5"x17"x5.5"</t>
    <phoneticPr fontId="5" type="noConversion"/>
  </si>
  <si>
    <t>10.50"</t>
    <phoneticPr fontId="5" type="noConversion"/>
  </si>
  <si>
    <t>14.75"x16.5"x24.75"</t>
    <phoneticPr fontId="5" type="noConversion"/>
  </si>
  <si>
    <t>30" &amp; up</t>
    <phoneticPr fontId="5" type="noConversion"/>
  </si>
  <si>
    <t>14x4.5"x17.5"</t>
    <phoneticPr fontId="5" type="noConversion"/>
  </si>
  <si>
    <t xml:space="preserve">21"x19"x14"  </t>
    <phoneticPr fontId="5" type="noConversion"/>
  </si>
  <si>
    <t>1"x3"x8'</t>
    <phoneticPr fontId="5" type="noConversion"/>
  </si>
  <si>
    <t>1-1/2"x12'</t>
    <phoneticPr fontId="5" type="noConversion"/>
  </si>
  <si>
    <t>3/8"x8'</t>
    <phoneticPr fontId="5" type="noConversion"/>
  </si>
  <si>
    <t>7/8"x5/16"x8"</t>
    <phoneticPr fontId="5" type="noConversion"/>
  </si>
  <si>
    <t>1/2"x8'</t>
    <phoneticPr fontId="5" type="noConversion"/>
  </si>
  <si>
    <t>4.5"x8'</t>
    <phoneticPr fontId="5" type="noConversion"/>
  </si>
  <si>
    <t>11/16"x11/16"x8'</t>
    <phoneticPr fontId="5" type="noConversion"/>
  </si>
  <si>
    <t>32"x78"x1-3/8"</t>
    <phoneticPr fontId="5" type="noConversion"/>
  </si>
  <si>
    <t>30"x80"x1-3/8"</t>
    <phoneticPr fontId="5" type="noConversion"/>
  </si>
  <si>
    <t>30"x78"x1-3/8"</t>
    <phoneticPr fontId="5" type="noConversion"/>
  </si>
  <si>
    <t>13.5x3.5x2.5"</t>
    <phoneticPr fontId="5" type="noConversion"/>
  </si>
  <si>
    <t>2"x12"</t>
    <phoneticPr fontId="5" type="noConversion"/>
  </si>
  <si>
    <t>2-1/8"</t>
    <phoneticPr fontId="4" type="noConversion"/>
  </si>
  <si>
    <t>6.5x5.6"x6.8 "</t>
    <phoneticPr fontId="5" type="noConversion"/>
  </si>
  <si>
    <t xml:space="preserve"> 3-1/4"x9"</t>
    <phoneticPr fontId="5" type="noConversion"/>
  </si>
  <si>
    <t>6.63"x 8.5"x19"</t>
    <phoneticPr fontId="5" type="noConversion"/>
  </si>
  <si>
    <t>8.25"</t>
    <phoneticPr fontId="5" type="noConversion"/>
  </si>
  <si>
    <t>11"x4.5"</t>
    <phoneticPr fontId="5" type="noConversion"/>
  </si>
  <si>
    <t>17.72"</t>
    <phoneticPr fontId="5" type="noConversion"/>
  </si>
  <si>
    <t>11"</t>
    <phoneticPr fontId="5" type="noConversion"/>
  </si>
  <si>
    <t>3/8"</t>
    <phoneticPr fontId="5" type="noConversion"/>
  </si>
  <si>
    <t>4"x5.5"x3"</t>
    <phoneticPr fontId="5" type="noConversion"/>
  </si>
  <si>
    <t>8"x7"x4"</t>
    <phoneticPr fontId="5" type="noConversion"/>
  </si>
  <si>
    <t>10"</t>
    <phoneticPr fontId="5" type="noConversion"/>
  </si>
  <si>
    <t xml:space="preserve"> 9"x12"</t>
    <phoneticPr fontId="5" type="noConversion"/>
  </si>
  <si>
    <t>7.5"</t>
    <phoneticPr fontId="5" type="noConversion"/>
  </si>
  <si>
    <t>瓷砖</t>
  </si>
  <si>
    <t>电动铜管切割器</t>
  </si>
  <si>
    <t>手动铜管切割器</t>
  </si>
  <si>
    <t>瓷砖金属</t>
  </si>
  <si>
    <t xml:space="preserve">Top Bearing Mortising Dado </t>
  </si>
  <si>
    <t xml:space="preserve">Single Flint </t>
  </si>
  <si>
    <t xml:space="preserve">Wood &amp; Metal Flush </t>
  </si>
  <si>
    <t>4PC</t>
  </si>
  <si>
    <t>Metal</t>
  </si>
  <si>
    <t>60 TEETH</t>
  </si>
  <si>
    <t>80 TEETH</t>
  </si>
  <si>
    <t xml:space="preserve">Thunderbolt Titanium Jobber Length </t>
  </si>
  <si>
    <t>木质</t>
  </si>
  <si>
    <t>橱柜</t>
  </si>
  <si>
    <t>铁质</t>
  </si>
  <si>
    <t>14 PER BUNDLE</t>
  </si>
  <si>
    <t>Brown</t>
  </si>
  <si>
    <t xml:space="preserve">LePaGe® Pres-Tite® </t>
  </si>
  <si>
    <t>Copper ELectrical Wire Gauge 14/2 - Romex SIMpull NMD90 14/2 White</t>
  </si>
  <si>
    <t>Reinforcement strap</t>
  </si>
  <si>
    <t>灰板</t>
  </si>
  <si>
    <t>5/36</t>
  </si>
  <si>
    <t>Daredevil</t>
  </si>
  <si>
    <t>铁锒</t>
  </si>
  <si>
    <t>Conical</t>
    <phoneticPr fontId="5" type="noConversion"/>
  </si>
  <si>
    <t>8-32</t>
    <phoneticPr fontId="5" type="noConversion"/>
  </si>
  <si>
    <t>20G</t>
    <phoneticPr fontId="5" type="noConversion"/>
  </si>
  <si>
    <t>巧克力色</t>
    <phoneticPr fontId="5" type="noConversion"/>
  </si>
  <si>
    <t>7/64</t>
  </si>
  <si>
    <t>The AxWood</t>
    <phoneticPr fontId="5" type="noConversion"/>
  </si>
  <si>
    <t>Double Duty
Metal</t>
    <phoneticPr fontId="5" type="noConversion"/>
  </si>
  <si>
    <t>白色</t>
    <phoneticPr fontId="5" type="noConversion"/>
  </si>
  <si>
    <t xml:space="preserve"> Pink</t>
    <phoneticPr fontId="5" type="noConversion"/>
  </si>
  <si>
    <t>White</t>
    <phoneticPr fontId="5" type="noConversion"/>
  </si>
  <si>
    <t>十字</t>
    <phoneticPr fontId="5" type="noConversion"/>
  </si>
  <si>
    <t>一字</t>
    <phoneticPr fontId="5" type="noConversion"/>
  </si>
  <si>
    <t>80/100号</t>
    <phoneticPr fontId="5" type="noConversion"/>
  </si>
  <si>
    <t>120号</t>
    <phoneticPr fontId="5" type="noConversion"/>
  </si>
  <si>
    <t>2"</t>
    <phoneticPr fontId="5" type="noConversion"/>
  </si>
  <si>
    <t>4PK</t>
    <phoneticPr fontId="5" type="noConversion"/>
  </si>
  <si>
    <t>Multi-purpose</t>
    <phoneticPr fontId="5" type="noConversion"/>
  </si>
  <si>
    <t>BLACK</t>
    <phoneticPr fontId="5" type="noConversion"/>
  </si>
  <si>
    <t>Carpenter</t>
    <phoneticPr fontId="5" type="noConversion"/>
  </si>
  <si>
    <t>7/8"</t>
  </si>
  <si>
    <t xml:space="preserve"> 7/8"</t>
  </si>
  <si>
    <t xml:space="preserve"> 7/8 "</t>
  </si>
  <si>
    <t>6 teethWood</t>
    <phoneticPr fontId="5" type="noConversion"/>
  </si>
  <si>
    <t>24 TEETH</t>
  </si>
  <si>
    <t>POINTED</t>
  </si>
  <si>
    <t>Waterproof</t>
    <phoneticPr fontId="5" type="noConversion"/>
  </si>
  <si>
    <t>Pro-Dope</t>
    <phoneticPr fontId="5" type="noConversion"/>
  </si>
  <si>
    <t xml:space="preserve"> Heavy-duty Premium Grade </t>
    <phoneticPr fontId="5" type="noConversion"/>
  </si>
  <si>
    <t xml:space="preserve">Acid FLux </t>
  </si>
  <si>
    <t>长型木往复</t>
    <phoneticPr fontId="5" type="noConversion"/>
  </si>
  <si>
    <t>金属往复</t>
  </si>
  <si>
    <t>木往复</t>
    <phoneticPr fontId="5" type="noConversion"/>
  </si>
  <si>
    <t xml:space="preserve">No. 5 </t>
    <phoneticPr fontId="5" type="noConversion"/>
  </si>
  <si>
    <t>Copper</t>
    <phoneticPr fontId="5" type="noConversion"/>
  </si>
  <si>
    <t xml:space="preserve">Latex Coated ALL Purpose </t>
    <phoneticPr fontId="5" type="noConversion"/>
  </si>
  <si>
    <t xml:space="preserve">Sanding and FiberGlass </t>
    <phoneticPr fontId="5" type="noConversion"/>
  </si>
  <si>
    <t>Extra Large</t>
  </si>
  <si>
    <t>Wooster Pro CLassic</t>
  </si>
  <si>
    <t>Heavy Texture Synthetic BLend</t>
  </si>
  <si>
    <t>Nap Medium Texture Synthetic Blend</t>
  </si>
  <si>
    <t>18G</t>
    <phoneticPr fontId="5" type="noConversion"/>
  </si>
  <si>
    <t>18G</t>
    <phoneticPr fontId="5" type="noConversion"/>
  </si>
  <si>
    <t xml:space="preserve">Snap-off </t>
    <phoneticPr fontId="5" type="noConversion"/>
  </si>
  <si>
    <t>红色</t>
  </si>
  <si>
    <t>灰板切割器</t>
  </si>
  <si>
    <t xml:space="preserve">Double Edged </t>
    <phoneticPr fontId="5" type="noConversion"/>
  </si>
  <si>
    <t xml:space="preserve">FLOOR </t>
    <phoneticPr fontId="5" type="noConversion"/>
  </si>
  <si>
    <t>AAA</t>
  </si>
  <si>
    <t>直接管</t>
  </si>
  <si>
    <t>45° 度</t>
    <phoneticPr fontId="5" type="noConversion"/>
  </si>
  <si>
    <t xml:space="preserve">90° </t>
    <phoneticPr fontId="5" type="noConversion"/>
  </si>
  <si>
    <t>90° (單邊)</t>
    <phoneticPr fontId="5" type="noConversion"/>
  </si>
  <si>
    <t>T接管</t>
    <phoneticPr fontId="5" type="noConversion"/>
  </si>
  <si>
    <t>直接管</t>
    <phoneticPr fontId="5" type="noConversion"/>
  </si>
  <si>
    <t>90° 度</t>
    <phoneticPr fontId="5" type="noConversion"/>
  </si>
  <si>
    <t xml:space="preserve">Female Threaded </t>
    <phoneticPr fontId="5" type="noConversion"/>
  </si>
  <si>
    <t>Compression-Sweat</t>
    <phoneticPr fontId="5" type="noConversion"/>
  </si>
  <si>
    <t>Compression-Compression</t>
    <phoneticPr fontId="5" type="noConversion"/>
  </si>
  <si>
    <t>Brass</t>
    <phoneticPr fontId="5" type="noConversion"/>
  </si>
  <si>
    <t>Copper</t>
    <phoneticPr fontId="5" type="noConversion"/>
  </si>
  <si>
    <t>Compression-Sweat</t>
  </si>
  <si>
    <t>Compression</t>
    <phoneticPr fontId="5" type="noConversion"/>
  </si>
  <si>
    <t>Compression</t>
  </si>
  <si>
    <t>Satin Nickel Spring</t>
    <phoneticPr fontId="5" type="noConversion"/>
  </si>
  <si>
    <t>Copper</t>
  </si>
  <si>
    <t xml:space="preserve">Standard               Extended </t>
  </si>
  <si>
    <t xml:space="preserve">           Back-to-back </t>
    <phoneticPr fontId="4" type="noConversion"/>
  </si>
  <si>
    <t>双盘</t>
  </si>
  <si>
    <t>Chrome</t>
  </si>
  <si>
    <t>Brass</t>
  </si>
  <si>
    <t>单盘</t>
  </si>
  <si>
    <t>Stainless Steel</t>
  </si>
  <si>
    <t>PVC Twist-N-Set</t>
  </si>
  <si>
    <t>Ring with Horn</t>
  </si>
  <si>
    <t xml:space="preserve">Cast Metal </t>
    <phoneticPr fontId="5" type="noConversion"/>
  </si>
  <si>
    <t>5'x6'</t>
  </si>
  <si>
    <t>ABS</t>
  </si>
  <si>
    <t>ABS 45°</t>
    <phoneticPr fontId="5" type="noConversion"/>
  </si>
  <si>
    <t>ABS 90°</t>
  </si>
  <si>
    <t>ABS Tee</t>
  </si>
  <si>
    <t>PEX</t>
  </si>
  <si>
    <t>PEX 90°</t>
  </si>
  <si>
    <t>PEX Tee</t>
  </si>
  <si>
    <t>ABS FxMPT</t>
  </si>
  <si>
    <t>右手</t>
  </si>
  <si>
    <t>左手</t>
  </si>
  <si>
    <t>Colony</t>
  </si>
  <si>
    <t>White</t>
  </si>
  <si>
    <t>Privacy</t>
  </si>
  <si>
    <t>Passage</t>
  </si>
  <si>
    <t>Dummy</t>
  </si>
  <si>
    <t>Plastic</t>
  </si>
  <si>
    <t>2.5GPM</t>
  </si>
  <si>
    <t>卫生间</t>
  </si>
  <si>
    <t>厨房</t>
  </si>
  <si>
    <t xml:space="preserve">White </t>
  </si>
  <si>
    <t>Privacy</t>
    <phoneticPr fontId="4" type="noConversion"/>
  </si>
  <si>
    <t>Passage</t>
    <phoneticPr fontId="4" type="noConversion"/>
  </si>
  <si>
    <t>Curved</t>
  </si>
  <si>
    <t>Comtemporary Oval</t>
  </si>
  <si>
    <t>4 Piece Bath Set</t>
  </si>
  <si>
    <t>厨房(高檔)</t>
  </si>
  <si>
    <t>14"x2.2"</t>
    <phoneticPr fontId="5" type="noConversion"/>
  </si>
  <si>
    <t>白色</t>
  </si>
  <si>
    <t>棕色</t>
  </si>
  <si>
    <t>无色</t>
  </si>
  <si>
    <t>PL Premium</t>
  </si>
  <si>
    <t>杏色</t>
  </si>
  <si>
    <t>EBONY</t>
  </si>
  <si>
    <t>4LB</t>
  </si>
  <si>
    <t>3pk</t>
  </si>
  <si>
    <t>1.88"</t>
    <phoneticPr fontId="5" type="noConversion"/>
  </si>
  <si>
    <t>Unsanded (Bone)</t>
  </si>
  <si>
    <t>Sanded 
(Silver Grey)</t>
  </si>
  <si>
    <t>Multi-purpose ceramic</t>
  </si>
  <si>
    <t>Grey Polished</t>
  </si>
  <si>
    <t>Grey Matt</t>
  </si>
  <si>
    <t>Glass</t>
  </si>
  <si>
    <t>Royale Cream Matt</t>
  </si>
  <si>
    <t>Grey</t>
  </si>
  <si>
    <t>Royale Nero Polished</t>
  </si>
  <si>
    <t>Magniflex Super</t>
  </si>
  <si>
    <t>快干</t>
  </si>
  <si>
    <t>档地</t>
  </si>
  <si>
    <t>Tender Grey</t>
  </si>
  <si>
    <t>Yellow</t>
  </si>
  <si>
    <t>Wood</t>
  </si>
  <si>
    <t>MDF</t>
  </si>
  <si>
    <t>Composite Wood</t>
  </si>
  <si>
    <t>Flat</t>
  </si>
  <si>
    <t>Eggshell 
412-2</t>
  </si>
  <si>
    <t xml:space="preserve"> Semi-Gloss  412-2</t>
  </si>
  <si>
    <t>Semi-Gloss 
513-6</t>
  </si>
  <si>
    <t>Eggshell
 HC172</t>
  </si>
  <si>
    <t>Semi-Gloss
 HC-172</t>
  </si>
  <si>
    <t>Semi-Gloss
OC-66</t>
  </si>
  <si>
    <t>Dust Control</t>
  </si>
  <si>
    <t xml:space="preserve">20号快干 </t>
  </si>
  <si>
    <t>绿色</t>
  </si>
  <si>
    <t>白板</t>
  </si>
  <si>
    <t>100bag/box</t>
  </si>
  <si>
    <t>Clear</t>
  </si>
  <si>
    <t>Multi-Purpose</t>
  </si>
  <si>
    <t>200 lb</t>
  </si>
  <si>
    <t>1/16" and 3/4"  thick</t>
  </si>
  <si>
    <t>fLoor</t>
  </si>
  <si>
    <t>Portable</t>
  </si>
  <si>
    <t>18V DuaL Slide Compound</t>
  </si>
  <si>
    <t>1950 impacts/ minute</t>
    <phoneticPr fontId="5" type="noConversion"/>
  </si>
  <si>
    <t>3180 impacts/ minute</t>
  </si>
  <si>
    <t>120V</t>
  </si>
  <si>
    <t xml:space="preserve">FiberGlass </t>
  </si>
  <si>
    <t xml:space="preserve">Aluminum Portable </t>
  </si>
  <si>
    <t xml:space="preserve">Heavy Duty Medium Tough </t>
  </si>
  <si>
    <t>Fits standard 1/2" or 3/8" drill chuck</t>
  </si>
  <si>
    <t>HEAVY DUTY</t>
    <phoneticPr fontId="5" type="noConversion"/>
  </si>
  <si>
    <t>Industrial</t>
    <phoneticPr fontId="5" type="noConversion"/>
  </si>
  <si>
    <t>9-Pocket Deluxe</t>
    <phoneticPr fontId="5" type="noConversion"/>
  </si>
  <si>
    <t>SMALL</t>
    <phoneticPr fontId="5" type="noConversion"/>
  </si>
  <si>
    <t xml:space="preserve">Heavy-duty </t>
    <phoneticPr fontId="5" type="noConversion"/>
  </si>
  <si>
    <t>Professional Gel</t>
    <phoneticPr fontId="5" type="noConversion"/>
  </si>
  <si>
    <t>Pro MobiLe</t>
  </si>
  <si>
    <t>ReGuLar Fit</t>
    <phoneticPr fontId="5" type="noConversion"/>
  </si>
  <si>
    <t>Plastic</t>
    <phoneticPr fontId="5" type="noConversion"/>
  </si>
  <si>
    <t>Z FLEx</t>
    <phoneticPr fontId="5" type="noConversion"/>
  </si>
  <si>
    <t>SteeL-Tough™ 700</t>
  </si>
  <si>
    <t>0.7 Cu. Ft. 700W</t>
  </si>
  <si>
    <t xml:space="preserve">Tough System (M) </t>
  </si>
  <si>
    <t>Tough System 400 (L)</t>
    <phoneticPr fontId="5" type="noConversion"/>
  </si>
  <si>
    <t>BOSTONIAN 6P</t>
  </si>
  <si>
    <t>Alum</t>
  </si>
  <si>
    <t>Plastic White</t>
  </si>
  <si>
    <t>Oak</t>
  </si>
  <si>
    <t>45° 度
Aluminium</t>
  </si>
  <si>
    <t>Polished Stainless</t>
  </si>
  <si>
    <t>Zinc</t>
  </si>
  <si>
    <t>巧克力色</t>
  </si>
  <si>
    <t>140MM</t>
  </si>
  <si>
    <t>Cushion Grip</t>
  </si>
  <si>
    <t>16Oz</t>
    <phoneticPr fontId="5" type="noConversion"/>
  </si>
  <si>
    <t>20 OZ</t>
  </si>
  <si>
    <t>PRO</t>
  </si>
  <si>
    <t>90度</t>
  </si>
  <si>
    <t>1 Driver</t>
  </si>
  <si>
    <t>Magnetic</t>
  </si>
  <si>
    <t>6 IN 1</t>
  </si>
  <si>
    <t>Ergo Grip Drywall</t>
  </si>
  <si>
    <t>Steel Head Taping</t>
  </si>
  <si>
    <t xml:space="preserve">Scraper -BLack HndL </t>
  </si>
  <si>
    <t xml:space="preserve">Ergo Grip StainLess Steel </t>
  </si>
  <si>
    <t xml:space="preserve">Indoor / Outdoor Heavy-Duty </t>
  </si>
  <si>
    <t xml:space="preserve">4-OutLet Plastic Retractable </t>
  </si>
  <si>
    <t>Pro-cLaw</t>
  </si>
  <si>
    <t xml:space="preserve">330Lb F-Style </t>
  </si>
  <si>
    <t xml:space="preserve">FatMax </t>
  </si>
  <si>
    <t>3 PACK</t>
  </si>
  <si>
    <t xml:space="preserve">Heavy Duty and ProfessioN/AL </t>
  </si>
  <si>
    <t>inch/metric</t>
  </si>
  <si>
    <t>4 True Blue Vials</t>
  </si>
  <si>
    <t>Heavy Duty Box Beam</t>
  </si>
  <si>
    <t>7 IN 1</t>
  </si>
  <si>
    <t>6 PC</t>
  </si>
  <si>
    <t>ChaLk-Rite II</t>
  </si>
  <si>
    <t xml:space="preserve">H-1 </t>
  </si>
  <si>
    <t>FOLDING 2IN 1</t>
  </si>
  <si>
    <t xml:space="preserve">MEDIUM STIFF </t>
    <phoneticPr fontId="5" type="noConversion"/>
  </si>
  <si>
    <t>Plastic Handle</t>
    <phoneticPr fontId="5" type="noConversion"/>
  </si>
  <si>
    <t xml:space="preserve">Pelican </t>
  </si>
  <si>
    <t xml:space="preserve">Brush And Roller </t>
  </si>
  <si>
    <t>Sherlock Pro Cage</t>
  </si>
  <si>
    <t xml:space="preserve">1/4" Square </t>
    <phoneticPr fontId="5" type="noConversion"/>
  </si>
  <si>
    <t xml:space="preserve">1/2" Square </t>
  </si>
  <si>
    <t xml:space="preserve"> 1/8"x1/8"x 1/16"</t>
  </si>
  <si>
    <t xml:space="preserve">Add-A-Cord Cord Storage </t>
  </si>
  <si>
    <t>BLack</t>
  </si>
  <si>
    <t>Reusable</t>
  </si>
  <si>
    <t>18V</t>
  </si>
  <si>
    <t>3W</t>
  </si>
  <si>
    <t xml:space="preserve"> Variable Speed </t>
  </si>
  <si>
    <t>7.2V-18V Nicd/Nimh/Li-Ion</t>
  </si>
  <si>
    <t>18V xRP</t>
  </si>
  <si>
    <t>MuLti-VoLtage</t>
  </si>
  <si>
    <t>Spade Handle</t>
  </si>
  <si>
    <t>Industrial</t>
  </si>
  <si>
    <t xml:space="preserve">5-Point Cross Line </t>
  </si>
  <si>
    <t>Cordless</t>
  </si>
  <si>
    <t>Alum Flat Heat</t>
  </si>
  <si>
    <t>Tx405</t>
  </si>
  <si>
    <t>TUBE</t>
  </si>
  <si>
    <t>4 IN 1</t>
  </si>
  <si>
    <t>FITTING</t>
  </si>
  <si>
    <t>M12</t>
    <phoneticPr fontId="5" type="noConversion"/>
  </si>
  <si>
    <t>3/18"</t>
  </si>
  <si>
    <t>Professional Bench</t>
  </si>
  <si>
    <t xml:space="preserve">M12 HackzaLL </t>
    <phoneticPr fontId="5" type="noConversion"/>
  </si>
  <si>
    <t xml:space="preserve">M12 </t>
    <phoneticPr fontId="5" type="noConversion"/>
  </si>
  <si>
    <t>12V</t>
    <phoneticPr fontId="5" type="noConversion"/>
  </si>
  <si>
    <t>Self Adjusting</t>
  </si>
  <si>
    <t>Self Adjusting</t>
    <phoneticPr fontId="5" type="noConversion"/>
  </si>
  <si>
    <t xml:space="preserve">woven ceramic </t>
    <phoneticPr fontId="5" type="noConversion"/>
  </si>
  <si>
    <t>26 PC</t>
    <phoneticPr fontId="5" type="noConversion"/>
  </si>
  <si>
    <t xml:space="preserve">. TonGue AND Groove </t>
  </si>
  <si>
    <t>TonGue / Groove</t>
  </si>
  <si>
    <t>No. 151</t>
  </si>
  <si>
    <t>No. 156</t>
  </si>
  <si>
    <t>HEAVY DUTY</t>
  </si>
  <si>
    <t>Precise</t>
  </si>
  <si>
    <t>MANUL</t>
  </si>
  <si>
    <t xml:space="preserve">fiLe with handLe miLL </t>
  </si>
  <si>
    <t>10.8POUND</t>
  </si>
  <si>
    <t>Adjustable</t>
  </si>
  <si>
    <t xml:space="preserve"> In Out Angle </t>
  </si>
  <si>
    <t xml:space="preserve">Non-Magnetic </t>
  </si>
  <si>
    <t xml:space="preserve">QUICK </t>
  </si>
  <si>
    <t>Wrecking</t>
  </si>
  <si>
    <t>8LB</t>
  </si>
  <si>
    <t>尺寸</t>
  </si>
  <si>
    <t xml:space="preserve">14A </t>
  </si>
  <si>
    <t>48-38-0010</t>
  </si>
  <si>
    <t>6mm</t>
  </si>
  <si>
    <t>8mm</t>
  </si>
  <si>
    <t>GT200</t>
  </si>
  <si>
    <t>16-560</t>
  </si>
  <si>
    <t xml:space="preserve"> KH571</t>
  </si>
  <si>
    <t>MM462</t>
  </si>
  <si>
    <t>D180004</t>
  </si>
  <si>
    <t>49-56-0043</t>
  </si>
  <si>
    <t>49-56-0127</t>
  </si>
  <si>
    <t xml:space="preserve">D0760R </t>
  </si>
  <si>
    <t>http://www.tooLacademy.com/index.php?route=product/product&amp;product_id=380</t>
  </si>
  <si>
    <t>http://www.homedepot.ca/product/copper-cutter-wheeL-2-pack/968886</t>
  </si>
  <si>
    <t>http://www.homedepot.ca/product/e-3469-cutter-wheeL-2/903585</t>
  </si>
  <si>
    <t>http://www.sourcinGmap.com/pcs-round-shank-8mm-dia-GLass-tiLe-diamond-hoLe-saw-driLLinG-tooL-p-477319.htML</t>
    <phoneticPr fontId="5" type="noConversion"/>
  </si>
  <si>
    <t>http://www.sourcinGmap.com/pcs-round-shank-8mm-dia-GLass-tiLe-diamond-hoLe-saw-driLLinG-tooL-p-477319.htML</t>
  </si>
  <si>
    <t>http://www.homedepot.ca/product/3-16"ch-GLass-tiLe-bit/969013</t>
  </si>
  <si>
    <t>http://www.homedepot.ca/product/freud-1-2"-x-5-16"-top-bearinG-mortisinG-dado-bit/973258</t>
    <phoneticPr fontId="5" type="noConversion"/>
  </si>
  <si>
    <t>http://www.homedepot.ca/product/sinGLe-fLint-repLacements-5-pcs/933090</t>
  </si>
  <si>
    <t>http://www.homedepot.ca/product/1-1-8-wood-Metal-fLush-cut-bLade/983288</t>
  </si>
  <si>
    <t>http://www.acmetooLs.com/shop/tooLs/dewaLt-d180004</t>
  </si>
  <si>
    <t>http://www.homedepot.ca/product/1-in-ice-hardened-hole-saw/813226</t>
    <phoneticPr fontId="5" type="noConversion"/>
  </si>
  <si>
    <t>http://www.homedepot.ca/product/2-1-8-in-ice-hardened-hole-saw/813213</t>
    <phoneticPr fontId="5" type="noConversion"/>
  </si>
  <si>
    <t>Freud | DiabLo Fine FinishinG BLade 7-1/4 Inch | Home Depot CaN/Ada</t>
  </si>
  <si>
    <t>D1080x</t>
  </si>
  <si>
    <t>48-89-0012</t>
  </si>
  <si>
    <t>http://www.homedepot.ca/product/10"ch-x-80-th-uLtra-fine-finish/973201</t>
  </si>
  <si>
    <t>http://www.homedepot.ca/product/29-piece-tin-set/913601</t>
  </si>
  <si>
    <t>214-990</t>
  </si>
  <si>
    <t>222-485</t>
  </si>
  <si>
    <t>214-994</t>
  </si>
  <si>
    <t xml:space="preserve"> 846-730</t>
  </si>
  <si>
    <t xml:space="preserve"> 846-731</t>
  </si>
  <si>
    <t xml:space="preserve">GT300 </t>
  </si>
  <si>
    <t>http://www.homedepot.ca/product/8-piece-speedbor-pro-set/944785</t>
  </si>
  <si>
    <t>http://www.homedepot.ca/product/8x1-1-4-fLoor-screws-100pcs/956291</t>
  </si>
  <si>
    <t>http://www.homedepot.ca/product/8x1-1-8-particLe-board-screw-fLat-head-100pcs/957692</t>
  </si>
  <si>
    <t>http://www.homedepot.ca/product/8x2-1-2-fLoor-screws-100pcs/956285</t>
  </si>
  <si>
    <t>http://www.homedepot.ca/product/8-32x3-4-rd-soc-mach-screw-20pc/955375</t>
    <phoneticPr fontId="5" type="noConversion"/>
  </si>
  <si>
    <t>http://www.homedepot.ca/product/8-32x1-rd-soc-mach-screw-19pc/955376</t>
  </si>
  <si>
    <t>http://www.homedepot.ca/product/1-4"ch-GLass-tiLe-bit/969014</t>
  </si>
  <si>
    <t>48-89-2210</t>
  </si>
  <si>
    <t>48-89-2208</t>
  </si>
  <si>
    <t>http://www.homedepot.ca/product/13-64-miLwaukee-thunderboLt-titanium-coated-driLL-bit/980807</t>
  </si>
  <si>
    <t>http://www.homedepot.ca/product/11-64-miLwaukee-thunderboLt-titanium-coated-driLL-bit/980805</t>
  </si>
  <si>
    <t>297-641</t>
  </si>
  <si>
    <t>197-645</t>
  </si>
  <si>
    <t>197-654</t>
  </si>
  <si>
    <t xml:space="preserve">321-00016 </t>
  </si>
  <si>
    <t>10-01541-2</t>
  </si>
  <si>
    <t>http://www.RONA.ca/en/wood-screw-63868130</t>
  </si>
  <si>
    <t>http://www.homedepot.ca/product/8x1-1-2-fLat-hd-soc-wood-screw-100-b/956053</t>
  </si>
  <si>
    <t>http://www.homedepot.ca/product/8x3-1-2-fLat-hd-soc-wood-screw-50-bx/956058</t>
  </si>
  <si>
    <t>http://www.homedepot.ca/product/shims-wrc-handy-pack-9"ch/963673</t>
  </si>
  <si>
    <t>http://www.homedepot.ca/product/fiLL-stick-bLack-s/982065</t>
  </si>
  <si>
    <t>http://www.homedepot.ca/product/LepaGeLtsupGtreGLt-supGt-pres-titeLtsupGtreGLt-supGt-contact-cement-with-br/973101</t>
  </si>
  <si>
    <t>http://www.homedepot.ca/product/14-2-cu-nmd-90-white-jkt-w-G-csa-75m/908290</t>
  </si>
  <si>
    <t>http://www.homedepot.ca/product/anGLe/952251</t>
  </si>
  <si>
    <t xml:space="preserve">214-228 </t>
  </si>
  <si>
    <t xml:space="preserve"> 214-177</t>
  </si>
  <si>
    <t>214-143</t>
  </si>
  <si>
    <t xml:space="preserve"> Metal </t>
  </si>
  <si>
    <t>DSB1013</t>
  </si>
  <si>
    <t>DSB1021</t>
  </si>
  <si>
    <t xml:space="preserve">846-581 </t>
  </si>
  <si>
    <t>8x1-1/2"</t>
  </si>
  <si>
    <t>http://www.homedepot.ca/product/6x7-16-pan-phiLLip-frame-screw-500/957137</t>
  </si>
  <si>
    <t>http://www.homedepot.ca/product/6x1-1-4-drywaLL-sc-coarse-phiL-100pc/956301</t>
    <phoneticPr fontId="5" type="noConversion"/>
  </si>
  <si>
    <t>http://www.homedepot.ca/product/papc-6x2-coarse-drywaLL-screws-1000/956714</t>
    <phoneticPr fontId="5" type="noConversion"/>
  </si>
  <si>
    <t>http://www.homedepot.ca/product/papc-5-32-short-arm-socket-key/956009</t>
  </si>
  <si>
    <t>http://www.homedepot.ca/product/bosch-1"ch-daredeviL-spade-bit/969006</t>
  </si>
  <si>
    <t>http://www.homedepot.ca/product/bosch-1-1-2"ch-daredeviL-spade-bit/969010</t>
  </si>
  <si>
    <t>http://www.homedepot.ca/product/6x1-2-pan-soc-driLL-x-17pc-screw/955213</t>
    <phoneticPr fontId="5" type="noConversion"/>
  </si>
  <si>
    <t>http://www.homedepot.ca/product/papc-8x1-2-driLL-x-screw-pan-soc/956255</t>
  </si>
  <si>
    <t>http://www.amazon.com/14-16-ConicaL-PLastic-Anchors-Pack/dp/B002YP6QJS/ref=pd_sim_indust_3?ie=UTF8&amp;refRID=1VFJ4QMJP0P9VQ6K9MWD</t>
  </si>
  <si>
    <t>197-695</t>
    <phoneticPr fontId="5" type="noConversion"/>
  </si>
  <si>
    <t>174-647</t>
    <phoneticPr fontId="5" type="noConversion"/>
  </si>
  <si>
    <t>DG2050</t>
    <phoneticPr fontId="5" type="noConversion"/>
  </si>
  <si>
    <t xml:space="preserve">48-00-5021 </t>
    <phoneticPr fontId="5" type="noConversion"/>
  </si>
  <si>
    <t xml:space="preserve"> 48-00-4788</t>
    <phoneticPr fontId="5" type="noConversion"/>
  </si>
  <si>
    <t> AS-01</t>
    <phoneticPr fontId="5" type="noConversion"/>
  </si>
  <si>
    <t>10026QC</t>
    <phoneticPr fontId="5" type="noConversion"/>
  </si>
  <si>
    <t>10285QC</t>
    <phoneticPr fontId="5" type="noConversion"/>
  </si>
  <si>
    <t xml:space="preserve">LEG4.BK </t>
    <phoneticPr fontId="5" type="noConversion"/>
  </si>
  <si>
    <t>3-00806</t>
    <phoneticPr fontId="5" type="noConversion"/>
  </si>
  <si>
    <t>Sharpie PRO</t>
    <phoneticPr fontId="5" type="noConversion"/>
  </si>
  <si>
    <t xml:space="preserve">TE-Cx </t>
  </si>
  <si>
    <t>TE-Cx</t>
  </si>
  <si>
    <t>TE-C</t>
  </si>
  <si>
    <t>AC-D SP</t>
  </si>
  <si>
    <t xml:space="preserve">DC-D UP-S </t>
  </si>
  <si>
    <t>DC-D UP-T</t>
  </si>
  <si>
    <t>W-CSR</t>
    <phoneticPr fontId="5" type="noConversion"/>
  </si>
  <si>
    <t>SCB W/W-CSC</t>
  </si>
  <si>
    <t>TE-SP FM 50</t>
  </si>
  <si>
    <t>TE-YP SM 50</t>
  </si>
  <si>
    <t>TE-YP FM 36</t>
    <phoneticPr fontId="5" type="noConversion"/>
  </si>
  <si>
    <t>TE-YP SM 36</t>
  </si>
  <si>
    <t>100 
Lead Free</t>
    <phoneticPr fontId="5" type="noConversion"/>
  </si>
  <si>
    <t>http://www.homedepot.ca/product/10x1-1-4-fLat-soc-wood-screw-100-bx/956062</t>
  </si>
  <si>
    <t>http://www.homedepot.ca/product/8-32x1-3-4-rd-soc-mach-sc-pLtd-100pc/956473</t>
  </si>
  <si>
    <t>http://www.homedepot.ca/product/20G-x-50m-GaLvanized-tie-wire/982606</t>
  </si>
  <si>
    <t>http://www.homedepot.com/p/Unbranded-3-4-in-x-25-ft-White-Iron-On-Edge-Tape-274431/100559770?keyword=iron+on+tape</t>
  </si>
  <si>
    <t>http://www.homedepot.ca/product/papc-5-64-short-arm-socket-key/956012</t>
  </si>
  <si>
    <t>http://www.homedepot.ca/product/the-ax-6-5-tpi-sawzallltsupgtreglt-supgt-blade-5-pk/947743</t>
  </si>
  <si>
    <t>http://www.homedepot.com/p/MiLwaukee-9"-18-TPI-Ice-Hardened-Torch-Metal-CuttinG-SawzaLL-ReciprocatinG-Saw-BLades-5-Pack-48-00-4788/203114846?AID=10368321&amp;PID=1796839&amp;SID=53836782&amp;cm_mmc=CJ-_-1796839-_-10368321&amp;cj=true</t>
  </si>
  <si>
    <t>http://www.homedepot.ca/product/237ML-pink-drydex-spackLinG/947874</t>
  </si>
  <si>
    <t>http://www.homedepot.ca/product/porc-a-fix-touch-up-GLaze-american-standard-white/981027</t>
  </si>
  <si>
    <t>http://www.homedepot.ca/product/1-8-in-tile-spacer-250-pieces-per-bag/938020</t>
  </si>
  <si>
    <t>http://www.homedepot.ca/product/tiLe-spacer-wedGe/938033</t>
  </si>
  <si>
    <t>http://www.homedepot.ca/product/aLuminum-oxide-drywaLL-sandinG-roLL-100-Grit-3-1-2"ch-x50-yds/968003</t>
  </si>
  <si>
    <t>http://www.homedepot.ca/product/aLuminum-oxide-drywaLL-sandinG-roLL-120-Grit-3-1-2"ch-x50-yds/968001</t>
  </si>
  <si>
    <t>http://www.homedepot.ca/product/cGc-paper-drywaLL-tape-2-1-16"-x-250-ft-roLL/911198</t>
  </si>
  <si>
    <t>http://www.homedepot.ca/product/durock-cement-board"terior-tape-2-x-50-roLL/911232</t>
  </si>
  <si>
    <t>http://www.homedepot.ca/product/pLastic-LeG-4-bLack-4pk/935445</t>
  </si>
  <si>
    <t>http://www.RONA.ca/en/painters-raGs</t>
  </si>
  <si>
    <t>http://www.homedepot.ca/product/sharpie-professioN/AL-bLack-c/981200</t>
  </si>
  <si>
    <t>http://www.homedepot.ca/product/carpenters-penciL/944656</t>
  </si>
  <si>
    <t>https://www.hiLti.ca/driLLinG-%26-demoLition/hammer-driLL-bits-%28sds%29/435006</t>
    <phoneticPr fontId="5" type="noConversion"/>
  </si>
  <si>
    <t>https://www.hiLti.ca/power-tooL-consumabLes/hammer-driLL-bits-%28sds%29/435000</t>
  </si>
  <si>
    <t>https://www.hiLti.ca/cordLess-systems/power-tooL-consumabLes/hammer-driLL-bits-%28sds%29/3486179</t>
  </si>
  <si>
    <t>https://www.hiLti.ca/power-tooL-consumabLes/abrasives/436657</t>
  </si>
  <si>
    <t>https://www.hiLti.ca/power-tooL-consumabLes/diamond-cuttinG-discs/2025169</t>
  </si>
  <si>
    <t>https://www.hiLti.ca/cuttinG%2c-sawinG-%26-GrindinG/diamond-cuttinG-discs/2025163</t>
  </si>
  <si>
    <t>https://www.hiLti.ca/cuttinG%2c-sawinG-%26-GrindinG/saw-bLades/374341</t>
  </si>
  <si>
    <t>https://www.hiLti.ca/power-tooL-consumabLes/saw-bLades/2005347</t>
  </si>
  <si>
    <t>https://www.hiLti.ca/power-tooL-consumabLes/chiseLs/406771</t>
  </si>
  <si>
    <t>https://www.hiLti.ca/power-tooL-consumabLes/chiseLs/282265</t>
  </si>
  <si>
    <t>https://www.hiLti.ca/power-tooL-consumabLes/chiseLs/282268</t>
  </si>
  <si>
    <t>https://www.hiLti.ca/power-tooL-consumabLes/chiseLs/282264</t>
  </si>
  <si>
    <t>http://www.ebay.com/itm/New-roLLs-of-Lead-free-pLumbinG-soLder-/291076302374</t>
  </si>
  <si>
    <t>50/50</t>
    <phoneticPr fontId="5" type="noConversion"/>
  </si>
  <si>
    <t>http://www.homehardware.ca/en/rec/index.htm/TooLs/Hand-TooLs/Mechanics/SoLderinG/Accessories/454G-50-50-Wire-SoLder/_/N-ntLyeZ1z141uj/Ne-ntc74/R-I1139816?Num=0</t>
  </si>
  <si>
    <t>PD250BTHD</t>
    <phoneticPr fontId="5" type="noConversion"/>
  </si>
  <si>
    <t xml:space="preserve">GC5HD </t>
    <phoneticPr fontId="5" type="noConversion"/>
  </si>
  <si>
    <t>http://www.homedepot.ca/product/14-oz-pLumbers-putty-s/959705</t>
  </si>
  <si>
    <t>http://www.homedepot.ca/product/pro-dope-pipe-thread-seaLant-250ML/959661</t>
  </si>
  <si>
    <t>http://www.homedepot.ca/product/Grit-cLoth-5-yards/959659</t>
  </si>
  <si>
    <t xml:space="preserve">792730-4 </t>
    <phoneticPr fontId="5" type="noConversion"/>
  </si>
  <si>
    <t>T118B</t>
  </si>
  <si>
    <t>http://www.homedepot.ca/product/1-2"ch-acid-fLux-brushes/967014</t>
  </si>
  <si>
    <t>http://www.amazon.com/Makita-792730-4-B-16L-BLade-5-Pack/dp/B000808W3O</t>
  </si>
  <si>
    <t>http://www.homedepot.ca/product/jiGsaw-bLade-t118b-pKG-of-5/948058</t>
  </si>
  <si>
    <t>T101d</t>
    <phoneticPr fontId="5" type="noConversion"/>
  </si>
  <si>
    <t>TWB480P</t>
    <phoneticPr fontId="5" type="noConversion"/>
  </si>
  <si>
    <t>C2122S-24</t>
  </si>
  <si>
    <t xml:space="preserve">8654C </t>
    <phoneticPr fontId="5" type="noConversion"/>
  </si>
  <si>
    <t>70005-144</t>
  </si>
  <si>
    <t>LR617-9.5"</t>
  </si>
  <si>
    <t xml:space="preserve"> LR609-9.5"</t>
  </si>
  <si>
    <t>1361012G</t>
  </si>
  <si>
    <t>LR608-9.5"</t>
  </si>
  <si>
    <t>BN18200</t>
    <phoneticPr fontId="5" type="noConversion"/>
  </si>
  <si>
    <t>PBN18125</t>
    <phoneticPr fontId="5" type="noConversion"/>
  </si>
  <si>
    <t>GP8</t>
  </si>
  <si>
    <t>D-46246</t>
    <phoneticPr fontId="5" type="noConversion"/>
  </si>
  <si>
    <t>VINYL</t>
    <phoneticPr fontId="5" type="noConversion"/>
  </si>
  <si>
    <t>E92BPF6S3</t>
  </si>
  <si>
    <t xml:space="preserve"> 9000-003</t>
    <phoneticPr fontId="5" type="noConversion"/>
  </si>
  <si>
    <t xml:space="preserve">9004-003 </t>
    <phoneticPr fontId="5" type="noConversion"/>
  </si>
  <si>
    <t>9003-003</t>
    <phoneticPr fontId="5" type="noConversion"/>
  </si>
  <si>
    <t xml:space="preserve"> 9003-503</t>
    <phoneticPr fontId="5" type="noConversion"/>
  </si>
  <si>
    <t xml:space="preserve">9006-003 </t>
    <phoneticPr fontId="5" type="noConversion"/>
  </si>
  <si>
    <t xml:space="preserve"> 9050-006</t>
    <phoneticPr fontId="5" type="noConversion"/>
  </si>
  <si>
    <t>9054-006</t>
    <phoneticPr fontId="5" type="noConversion"/>
  </si>
  <si>
    <t xml:space="preserve">C607-2 </t>
    <phoneticPr fontId="5" type="noConversion"/>
  </si>
  <si>
    <t>9050-007</t>
    <phoneticPr fontId="5" type="noConversion"/>
  </si>
  <si>
    <t>9054-007</t>
    <phoneticPr fontId="5" type="noConversion"/>
  </si>
  <si>
    <t>9053-007</t>
    <phoneticPr fontId="5" type="noConversion"/>
  </si>
  <si>
    <t>9007-003</t>
    <phoneticPr fontId="5" type="noConversion"/>
  </si>
  <si>
    <t>9440-030</t>
    <phoneticPr fontId="5" type="noConversion"/>
  </si>
  <si>
    <t>1107-553</t>
    <phoneticPr fontId="5" type="noConversion"/>
  </si>
  <si>
    <t>K2048ABNLF</t>
    <phoneticPr fontId="5" type="noConversion"/>
  </si>
  <si>
    <t>111-13-31</t>
    <phoneticPr fontId="5" type="noConversion"/>
  </si>
  <si>
    <t>211-13-31</t>
    <phoneticPr fontId="5" type="noConversion"/>
  </si>
  <si>
    <t>511-41-31</t>
    <phoneticPr fontId="5" type="noConversion"/>
  </si>
  <si>
    <t>2310-662008</t>
    <phoneticPr fontId="5" type="noConversion"/>
  </si>
  <si>
    <t>M2520</t>
    <phoneticPr fontId="5" type="noConversion"/>
  </si>
  <si>
    <t>9001-034</t>
    <phoneticPr fontId="5" type="noConversion"/>
  </si>
  <si>
    <t>9002-034</t>
    <phoneticPr fontId="5" type="noConversion"/>
  </si>
  <si>
    <t>A-158A</t>
    <phoneticPr fontId="5" type="noConversion"/>
  </si>
  <si>
    <t xml:space="preserve"> M5860</t>
  </si>
  <si>
    <t>PFBC43</t>
  </si>
  <si>
    <t>9001-032</t>
  </si>
  <si>
    <t xml:space="preserve">9002-032 </t>
  </si>
  <si>
    <t>MC4ZW</t>
  </si>
  <si>
    <t>http://www.homedepot.ca/product/jigsaw-blade-t101d-pkg-of-5/948055</t>
  </si>
  <si>
    <t>http://www.homedepot.ca/product/soLderinG-paste-fLux454G/967541</t>
  </si>
  <si>
    <t>http://www.homedepot.ca/product/aLL-round-strappinG-copper-22Ga-1-2"ch-x-10-feet/992015</t>
  </si>
  <si>
    <t>http://www.homedepot.ca/product/1-2"chx-480"ch-white-tape/959815</t>
  </si>
  <si>
    <t>http://www.homedepot.ca/product/Latex-coated-aLL-purpose-GLoves-smaLL/922588</t>
  </si>
  <si>
    <t>http://www.homedepot.ca/product/3m-sandinG-and-fiberGLass"suLation-respirator-2-pack/908085</t>
  </si>
  <si>
    <t>http://www.homedepot.ca/product/Grout-sponGe-extra-LarGe/938037</t>
  </si>
  <si>
    <t>http://www.Lowes.ca/GeneraL/wooster-pro-cLassicreG-9"-x-12"-N/Ap-LiGht-texture-synthetic-bLend-roLLer-cover_G1193281.htML?LinkLoc=cataLoGrecommendItemBtmPnL</t>
  </si>
  <si>
    <t>http://www.Lowes.ca/wooster-roLLer-cover/wooster-9"-x-1-14"-N/Ap-heavy-texture-synthetic-bLend-roLLer-cover_G1198606.htML</t>
  </si>
  <si>
    <t>http://www.lowes.ca/paint-rollers/wooster-pro-classicreg-95-in-x-38-in-nap-smooth-texture-synthetic-blend-roller-cover-2-pack_g1361012.html</t>
  </si>
  <si>
    <t>http://www.Lowes.ca/stucco-roLLer-cover/wooster-95"-x-34"-N/Ap-medium-texture-synthetic-bLend-roLLer-cover_G1360949.htML</t>
  </si>
  <si>
    <t>http://www.homedepot.ca/product/18-gauge-2-inch-brad-nail/922275</t>
  </si>
  <si>
    <t>http://www.homedepot.ca/product/1-1-4-inch-brad-nails/922273</t>
  </si>
  <si>
    <t>http://www.homedepot.ca/product/25mm-ultrasharp-snap-off-black-blade-20pk/969019</t>
  </si>
  <si>
    <t>http://www.homedepot.ca/product/irwin-8-oz-red-chaLk/904215</t>
  </si>
  <si>
    <t>http://www.homedepot.ca/product/Gp8-Guidepoint-drywaLL-zip-bits-8pk/980704</t>
  </si>
  <si>
    <t>http://www.homedepot.com/p/Makita-3-1-4"-DoubLe-EdGed-TunGsten-Carbide-PLaner-BLade-Set-D-46246/203350068?keyword=Makita+3-1%2F4+in.+DoubLe+EdGed+TunGsten+Carbide+PLaner+BLade</t>
  </si>
  <si>
    <t>http://www.homedepot.ca/product/repLacement-7"-bLade-heavy-duty-fLoor-scraper/938046</t>
  </si>
  <si>
    <t>http://www.homedepot.ca/product/max-aaa-battery-6-pack/922843</t>
  </si>
  <si>
    <t>http://www.homedepot.ca/product/fittinG-copper-coupLinG-1-2"ch/959998</t>
  </si>
  <si>
    <t>http://www.homedepot.ca/product/fittinG-copper-45-deGree-eLbow-1-2"ch-copper-to-copper/959991</t>
  </si>
  <si>
    <t>http://www.homedepot.ca/product/fitting-copper-90-degree-elbow-1-2-inch-copper-to-copper/959992</t>
  </si>
  <si>
    <t xml:space="preserve">http://www.homedepot.ca/product/fittinG-copper-90-deGree-street-eLbow-1-2"ch-fittinG-to-copper/967681 </t>
  </si>
  <si>
    <t xml:space="preserve">http://www.homedepot.ca/product/fittinG-copper-tee-1-2"ch-copper-to-copper-to-copper/959994  </t>
  </si>
  <si>
    <t xml:space="preserve">http://www.homedepot.ca/product/fittinG-copper-coupLinG-1-1-4"ch-drain-waste-vent/979509 </t>
  </si>
  <si>
    <t xml:space="preserve">http://www.homedepot.ca/product/fittinG-cast-brass-45-deGree-eLbow-1-1-4"ch-drain-waste-vent/979576 </t>
  </si>
  <si>
    <t xml:space="preserve"> http://www.hardwarestore.com/1-1-4-street-90-deGree-eLbow-684189.aspx</t>
  </si>
  <si>
    <t>http://www.homedepot.ca/product/fittinG-copper-coupLinG-1-1-2"ch-drain-waste-vent/979510</t>
  </si>
  <si>
    <t>http://www.homedepot.ca/product/fittinG-copper-45-deGree-eLbow-1-1-2"ch-drain-waste-vent/988492</t>
  </si>
  <si>
    <t>http://www.homedepot.ca/product/fittinG-copper-90-deGree-eLbow-1-1-2"ch-drain-waste-vent/979577</t>
  </si>
  <si>
    <t>http://www.homedepot.ca/product/fitting-copper-tube-cap-1-2-inch/981540</t>
  </si>
  <si>
    <t>http://www.homedepot.ca/product/fittinG-brass-drop-ear-eLbow-1-2"ch-femaLe-threaded-x-1-2"ch-soLder/959995</t>
  </si>
  <si>
    <t>http://www.homedepot.ca/product/ball-valve-1-2-inch-with-drain-brass-solder-full-port/959788</t>
  </si>
  <si>
    <t>http://www.hardwarestore.com/Low-Lead-anGLe-quarter-turn-water-suppLy-Line-vaLve-662803.aspx</t>
  </si>
  <si>
    <t>http://www.lowes.ca/valves/dahl-brass-sweat-in-line-straight-valve_9662442.html?af=3632&amp;cse=3632&amp;gclid=Cj0KEQiAqYCkBRC4xNiSu5-Y-PcBEiQA96OM9FZ4qOjWinYHJYXJr5_og8BTZzr_r3Npu141Pl7gGWMaAhRk8P8HAQ</t>
    <phoneticPr fontId="5" type="noConversion"/>
  </si>
  <si>
    <t>http://www.lowes.ca/valves/dahl-brass-compression-in-line-straight-valve_g1362847.html</t>
  </si>
  <si>
    <t>http://www.dahlvalve.com/products/PDFs-catalogs/CDN-Retrofit-Valves-Fittings-Kits.pdf</t>
  </si>
  <si>
    <t xml:space="preserve">http://www.dahLvaLve.com/products/GLobe-stops/partition-stops/partition-stops-2310-662008.php </t>
  </si>
  <si>
    <t xml:space="preserve">http://shop.ferGuson.com/product/moen-MO2520-rouGh-brass-31585 </t>
  </si>
  <si>
    <t xml:space="preserve">http://www.homedepot.ca/product/fittinG-copper-maLe-adapter-1-2"ch-x-3-4"ch-copper-to-maLe/967523 </t>
  </si>
  <si>
    <t>http://www.homedepot.ca/product/fittinG-copper-femaLe-adapter-1-2"ch-x-3-4"ch-copper-to-femaLe/967518</t>
  </si>
  <si>
    <t xml:space="preserve">http://www.N/AtioN/ALsuppLynetwork.com/456009-Do-it-StraiGht-Sweat-FittinG_p_30950.htML# </t>
  </si>
  <si>
    <t>http://www.amazon.com/Watts-A-158A-FittinG-Dishwasher-8"ch/dp/B002WIKQY8</t>
  </si>
  <si>
    <t xml:space="preserve">https://www.amresuppLy.com/part/70500-DW-ELBOW-3-8"chCOMP-x-3-8"ch-MIP </t>
  </si>
  <si>
    <t>http://www.homedepot.com/b/Tools-Hardware-Hardware-Door-Knobs-Hardware-Door-Accessories-Door-Stops/N-5yc1vZc7kb</t>
  </si>
  <si>
    <t>http://www.homedepot.ca/product/toiLet-fLoor-boLt-set-soLid-brass/907398</t>
  </si>
  <si>
    <t>http://www.faucet.com/profLo-pfbc43-white/f1902270</t>
  </si>
  <si>
    <t>http://www.homedepot.ca/product/fittinG-copper-maLe-adapter-1-2"ch-x-3-8"ch-copper-to-maLe/967522</t>
  </si>
  <si>
    <t xml:space="preserve">http://www.homedepot.ca/product/fittinG-copper-femaLe-adapter-1-2"ch-x-3-8"ch-copper-to-femaLe/967519 </t>
  </si>
  <si>
    <t>http://www.Lyncar.com/pLumbinG/index.php?main_paGe=product_info&amp;products_id=1494</t>
  </si>
  <si>
    <t>http://www.taylorassociates.com/Pipe_Stays_&amp;_Straps.html</t>
    <phoneticPr fontId="5" type="noConversion"/>
  </si>
  <si>
    <t>http://www.homedepot.ca/product/Metal-Gear-cLamp-4"ch/959828</t>
  </si>
  <si>
    <t>K-304-K</t>
  </si>
  <si>
    <t>3265-DC</t>
  </si>
  <si>
    <t>314CS-S</t>
  </si>
  <si>
    <t>http://www.ca.kohler.com/onlinecatalog/detail.jsp?item=210402&amp;section=2&amp;category=12&amp;subcategory=126&amp;retail=false</t>
    <phoneticPr fontId="4" type="noConversion"/>
  </si>
  <si>
    <t>http://www.amresuppLy.com/part/3265-DC-CONT-WASTE-1-1-2"ch-DIRECT-CONN</t>
  </si>
  <si>
    <t>https://www.amresuppLy.com/part/314CS-S-WASTE-OVERFLOW-P-C</t>
  </si>
  <si>
    <t>PFPTB200</t>
  </si>
  <si>
    <t>PFPTB202</t>
  </si>
  <si>
    <t>BP20212</t>
  </si>
  <si>
    <t>809BAG-6CP</t>
  </si>
  <si>
    <t>3850AHD-6</t>
  </si>
  <si>
    <t>18-361</t>
  </si>
  <si>
    <t>PFx146322</t>
  </si>
  <si>
    <t>PF146324</t>
  </si>
  <si>
    <t>PF146472</t>
  </si>
  <si>
    <t>7233-16-38-2</t>
  </si>
  <si>
    <t>x240-12</t>
    <phoneticPr fontId="5" type="noConversion"/>
  </si>
  <si>
    <t>PFWRWH</t>
  </si>
  <si>
    <t>3697A</t>
  </si>
  <si>
    <t xml:space="preserve"> 96945WR</t>
    <phoneticPr fontId="5" type="noConversion"/>
  </si>
  <si>
    <t>SDSQCP2ABS</t>
  </si>
  <si>
    <t> SD2ABS</t>
  </si>
  <si>
    <t>C5801112</t>
  </si>
  <si>
    <t>CPRLN300-015S</t>
  </si>
  <si>
    <t>P型</t>
  </si>
  <si>
    <t>http://www.faucet.com/profLo-pfptb200-chrome-11-adjustabLe-tubuLar-p-trap-1-1-4-x-1-1-4-connections/f2403772</t>
  </si>
  <si>
    <t>http://www.faucet.com/profLo-pfptb202-chrome-12-1-4-adjustabLe-tubuLar-p-trap-1-1-2-x-1-1-2-connections/f2403774</t>
  </si>
  <si>
    <t>http://www.thetooLstore.ca/viewItem.asp?idProduct=15059</t>
  </si>
  <si>
    <t>http://www.homedepot.ca/product/brass-1-1-2-x-6-chrome-extension-tube-sLip-joint-connect/967576</t>
  </si>
  <si>
    <t xml:space="preserve">http://www.Lyncar.com/pLumbinG/index.php?main_paGe=product_info&amp;products_id=282 </t>
  </si>
  <si>
    <t>http://www.homedepot.ca/product/brass-dishwasher-taiLpiece-with-1-2-cLamp-styLe-connect/967970</t>
  </si>
  <si>
    <t>http://www.homedepot.ca/product/fLexibLe-braided-suppLy-dishwasher/849484</t>
  </si>
  <si>
    <t>http://www.amazon.com/ProFLo-PFx146322-CompLiant-StainLess-SteeL/dp/B00784RK9K</t>
  </si>
  <si>
    <t>http://www.ebay.com/itm/2-PROFLO-3-8-FLexibLe-Compression-Faucet-Connector-StainLess-SteeL-PF146324-/230785118903</t>
  </si>
  <si>
    <t>http://www.amazon.com/ProFLo-PF146472-StainLess-CLoset-Connector/dp/B00784RK0O</t>
  </si>
  <si>
    <t>http://www.homedepot.com/p/Homewerks-WorLdwide-3-8"-OD-x-7-8"-BC-x-16"-Braided-StainLess-SteeL-ToiLet-SuppLy-Line-7233-16-38-2/204222700</t>
    <phoneticPr fontId="5" type="noConversion"/>
  </si>
  <si>
    <t>http://www.amazon.com/Oatey-43654-Twist-N-Set-CLoset-FLanGe/dp/B0044FT9EA</t>
  </si>
  <si>
    <t>http://www.amazon.com/Brass-FittinG-CLass-FLanGe-FemaLe/dp/tech-data/B004ZLC1V6</t>
  </si>
  <si>
    <t>http://www.ebay.ca/itm/ProFLo-PFWRWH-Wax-RinG-with-Horn-/400642225172</t>
  </si>
  <si>
    <t>http://www.homedepot.com/p/FLuidmaster-Wax-ToiLet-BowL-Gasket-7510/203763996</t>
  </si>
  <si>
    <t>https://www.amresuppLy.com/part/3697A-1-1-4"chx8"ch-P-O-PLUG</t>
  </si>
  <si>
    <t>http://www.homedepot.com/p/MOEN-Posi-Temp-1"-HandLe-Extension-Kit"-WrouGht-Iron-96945WR/202998733?N=5yc1vZc697</t>
  </si>
  <si>
    <t>http://www.homedepot.ca/product/pvc-shower-pan-Liner-kit5x6/960003</t>
  </si>
  <si>
    <t>http://www.homedepot.ca/product/square-shower-drain-chrome-abs-2/982975</t>
  </si>
  <si>
    <t>http://www.homedepot.ca/product/abs-2-Low-profiLe-shower-staLL-drain-soLvent-weLd/959718</t>
    <phoneticPr fontId="5" type="noConversion"/>
  </si>
  <si>
    <t>http://www.homedepot.ca/product/1-1-2"-abs-coupLinG-aLL-hub/970086</t>
    <phoneticPr fontId="5" type="noConversion"/>
  </si>
  <si>
    <t>http://www.rona.ca/en/abs-45%C2%B0-short-elbow-0068124--1</t>
    <phoneticPr fontId="5" type="noConversion"/>
  </si>
  <si>
    <t>http://www.homedepot.ca/product/abs-dwv-1-1-2-short-radius-90176-10-bag-prpk/966989</t>
    <phoneticPr fontId="5" type="noConversion"/>
  </si>
  <si>
    <t>http://www.rona.ca/en/abs-tee-wye-0068087--1</t>
    <phoneticPr fontId="5" type="noConversion"/>
  </si>
  <si>
    <t>http://www.homedepot.ca/product/abs-dwv-1-1-2-trap-adapter-hub-x-sj/959891</t>
    <phoneticPr fontId="5" type="noConversion"/>
  </si>
  <si>
    <t>RLN107-251</t>
  </si>
  <si>
    <t> C5817112</t>
  </si>
  <si>
    <t>111-PX3-31-BAG-HD</t>
  </si>
  <si>
    <t>221-Px3-04-BAG-HD</t>
  </si>
  <si>
    <t>http://www.homedepot.ca/product/2-x-1-1-2"-abs-fLush-bushinG-spG-x-hub/970153</t>
  </si>
  <si>
    <t>http://www.homedepot.ca/product/1-1-2"-abs-cap-hub/970560</t>
    <phoneticPr fontId="5" type="noConversion"/>
  </si>
  <si>
    <t>http://www.homedepot.ca/product/x-15-bondinG-for-pvc-Liner/967130</t>
  </si>
  <si>
    <t>http://www.homedepot.ca/product/118ML-standard-abs-cement-s/979812</t>
  </si>
  <si>
    <t>http://www.homedepot.ca/product/5-8-od-comp-x-3-8-od-comp-straiGht-pLated/959888</t>
    <phoneticPr fontId="5" type="noConversion"/>
  </si>
  <si>
    <t>http://www.homedepot.ca/product/1-2-crimpex-x-3-8-od-comp-straight-plated/959796</t>
    <phoneticPr fontId="5" type="noConversion"/>
  </si>
  <si>
    <t>http://www.homedepot.ca/product/1-2-crimpex-x-hose-anGLe-brass/959798</t>
  </si>
  <si>
    <t>http://www.homedepot.ca/product/pex-coupLinG-handi-pac/954429</t>
  </si>
  <si>
    <t>http://www.rona.ca/en/pex-90%C2%B0-elbow-1-2-in</t>
    <phoneticPr fontId="5" type="noConversion"/>
  </si>
  <si>
    <t>http://www.homedepot.ca/product/1-2-pex-barb-tee/909805</t>
    <phoneticPr fontId="5" type="noConversion"/>
  </si>
  <si>
    <t> 1425005</t>
  </si>
  <si>
    <t xml:space="preserve">  1752RH.02       </t>
  </si>
  <si>
    <t>1752LH.020</t>
  </si>
  <si>
    <t>JP700D73</t>
  </si>
  <si>
    <t xml:space="preserve">   RSL5251/3</t>
  </si>
  <si>
    <t>FL-3260-4W-GB</t>
  </si>
  <si>
    <t xml:space="preserve">ERIE                   </t>
  </si>
  <si>
    <t>ERIE</t>
  </si>
  <si>
    <t>ED-2002</t>
  </si>
  <si>
    <t>APU-9</t>
    <phoneticPr fontId="5" type="noConversion"/>
  </si>
  <si>
    <t xml:space="preserve"> RG0358</t>
  </si>
  <si>
    <t>RG0428</t>
  </si>
  <si>
    <t>3486128NBV</t>
  </si>
  <si>
    <t>3486096NBV</t>
  </si>
  <si>
    <t>TL183</t>
  </si>
  <si>
    <t>L4601</t>
  </si>
  <si>
    <t>23777PHLHE</t>
  </si>
  <si>
    <t>BP52030</t>
  </si>
  <si>
    <t>BP4923140</t>
  </si>
  <si>
    <t>25-MR3048W</t>
  </si>
  <si>
    <t>25-MR4872W</t>
  </si>
  <si>
    <t>CSR2165BN</t>
  </si>
  <si>
    <t>OVAL</t>
  </si>
  <si>
    <t>02-D6050SN</t>
  </si>
  <si>
    <t xml:space="preserve">PFTSWEC1000 </t>
    <phoneticPr fontId="5" type="noConversion"/>
  </si>
  <si>
    <t xml:space="preserve">966854 312 </t>
  </si>
  <si>
    <t>M90006C 12C</t>
  </si>
  <si>
    <t>M90007C 12C</t>
  </si>
  <si>
    <t>10-01905-0</t>
  </si>
  <si>
    <t>B000O6B4GY</t>
  </si>
  <si>
    <t>13-374</t>
  </si>
  <si>
    <t>0 1011</t>
  </si>
  <si>
    <t>AW2300</t>
  </si>
  <si>
    <t xml:space="preserve">FLEXTILE 200 </t>
  </si>
  <si>
    <t>GMR-82 with Nano</t>
  </si>
  <si>
    <t>GMR-82</t>
  </si>
  <si>
    <t>GMR-123</t>
  </si>
  <si>
    <t>GMR-131 with NANO</t>
  </si>
  <si>
    <t>CSDS25</t>
  </si>
  <si>
    <t>761-36</t>
  </si>
  <si>
    <t>010036MODHD1P1</t>
  </si>
  <si>
    <t>光面/直角</t>
  </si>
  <si>
    <t>Colonial</t>
  </si>
  <si>
    <t>CR678-9U192C</t>
  </si>
  <si>
    <t>05955-9U096C</t>
  </si>
  <si>
    <t>N94500</t>
  </si>
  <si>
    <t>N59311</t>
  </si>
  <si>
    <t>N59211</t>
  </si>
  <si>
    <t>Poly bag</t>
  </si>
  <si>
    <t>70-150 Roberts</t>
  </si>
  <si>
    <t>D1124-2CA</t>
  </si>
  <si>
    <t xml:space="preserve">Art 2B3 </t>
  </si>
  <si>
    <t>Art 2A3</t>
  </si>
  <si>
    <t xml:space="preserve">ViN/AL </t>
  </si>
  <si>
    <t>R4516</t>
  </si>
  <si>
    <t>LS1016</t>
  </si>
  <si>
    <t>TE-1000</t>
    <phoneticPr fontId="5" type="noConversion"/>
  </si>
  <si>
    <t xml:space="preserve">TE-500 </t>
  </si>
  <si>
    <t>VC40-U</t>
  </si>
  <si>
    <t xml:space="preserve"> FS104CA</t>
  </si>
  <si>
    <t>TW372-30CA</t>
  </si>
  <si>
    <t xml:space="preserve">DW2190 </t>
  </si>
  <si>
    <t>DW2173</t>
  </si>
  <si>
    <t>DG5173</t>
    <phoneticPr fontId="5" type="noConversion"/>
  </si>
  <si>
    <t>EL901</t>
    <phoneticPr fontId="5" type="noConversion"/>
  </si>
  <si>
    <t>DG5602</t>
    <phoneticPr fontId="5" type="noConversion"/>
  </si>
  <si>
    <t>DG5103</t>
    <phoneticPr fontId="5" type="noConversion"/>
  </si>
  <si>
    <t>DG5120</t>
    <phoneticPr fontId="5" type="noConversion"/>
  </si>
  <si>
    <t>KP-340</t>
    <phoneticPr fontId="5" type="noConversion"/>
  </si>
  <si>
    <t>CGCHB01_Mx</t>
    <phoneticPr fontId="5" type="noConversion"/>
  </si>
  <si>
    <t>DWST14825</t>
  </si>
  <si>
    <t>5ANBDK3-6020</t>
    <phoneticPr fontId="5" type="noConversion"/>
  </si>
  <si>
    <t>PGDYK1635P</t>
  </si>
  <si>
    <t>DMW7700BLDB</t>
  </si>
  <si>
    <t xml:space="preserve">DWST08203  </t>
  </si>
  <si>
    <t xml:space="preserve">DWST08204  </t>
    <phoneticPr fontId="5" type="noConversion"/>
  </si>
  <si>
    <t>D6PT00001A8018</t>
  </si>
  <si>
    <t>D6PT00001A8014</t>
  </si>
  <si>
    <t>5363132666 </t>
  </si>
  <si>
    <t> 079118</t>
  </si>
  <si>
    <t> 009412 </t>
  </si>
  <si>
    <t>ET2152SCA08</t>
  </si>
  <si>
    <t>ET2151STI08</t>
  </si>
  <si>
    <t>ET1039WHT08B</t>
  </si>
  <si>
    <t>0727</t>
  </si>
  <si>
    <t>0723</t>
  </si>
  <si>
    <t>OAK #35</t>
  </si>
  <si>
    <t>ET2172BCL08</t>
  </si>
  <si>
    <t>162T125</t>
  </si>
  <si>
    <t>D100-90x125</t>
  </si>
  <si>
    <t>162S125</t>
  </si>
  <si>
    <t>K-9351-S</t>
  </si>
  <si>
    <t>4872FEXV</t>
  </si>
  <si>
    <t>3048FEXV</t>
  </si>
  <si>
    <t>00102-91096C</t>
  </si>
  <si>
    <t>00101-93096</t>
  </si>
  <si>
    <t>MRH43XL</t>
  </si>
  <si>
    <t>10003xC</t>
  </si>
  <si>
    <t>10032QC</t>
  </si>
  <si>
    <t>PHT150C</t>
  </si>
  <si>
    <t xml:space="preserve">E3-20S </t>
  </si>
  <si>
    <t>10-18-8</t>
  </si>
  <si>
    <t xml:space="preserve">DWARA100 </t>
  </si>
  <si>
    <t>DW2330C</t>
  </si>
  <si>
    <t>DW2055</t>
  </si>
  <si>
    <t>RUB-RW-10-AS</t>
  </si>
  <si>
    <t>CB-116</t>
  </si>
  <si>
    <t xml:space="preserve"> S-3-S</t>
  </si>
  <si>
    <t xml:space="preserve"> CB-114</t>
  </si>
  <si>
    <t>HAWK13</t>
  </si>
  <si>
    <t>CB-114</t>
  </si>
  <si>
    <t>RUB-RW-8-AS</t>
  </si>
  <si>
    <t xml:space="preserve"> FL-755N4</t>
  </si>
  <si>
    <t>PC300G</t>
  </si>
  <si>
    <t>55-515</t>
  </si>
  <si>
    <t>LMU2004</t>
  </si>
  <si>
    <t>LMU2006</t>
  </si>
  <si>
    <t>16-333</t>
  </si>
  <si>
    <t xml:space="preserve">DWHT16065 </t>
  </si>
  <si>
    <t>http://www.homedepot.ca/product/pex-pLuG-handi-pac/958857</t>
    <phoneticPr fontId="5" type="noConversion"/>
  </si>
  <si>
    <t>http://www.homedepot.ca/product/3-4"ch-x-1-2"ch-barb-coupLinG/954422</t>
    <phoneticPr fontId="5" type="noConversion"/>
  </si>
  <si>
    <t>http://www.homedepot.ca/product/1-2"ch-pex-crimp-rinG/954416</t>
  </si>
  <si>
    <t>http://www.homedepot.ca/product/3-4"ch-pex-crimp-rinG/954417</t>
  </si>
  <si>
    <t>http://www.rona.ca/en/abs-adapter-0068155--1</t>
  </si>
  <si>
    <t>http://www.rona.ca/en/copper-to-abs-adapter</t>
  </si>
  <si>
    <t xml:space="preserve">http://www.homedepot.ca/product/mainstream-acryLic-riGht-hand-bathtub/811875 </t>
  </si>
  <si>
    <t xml:space="preserve">http://www.homedepot.ca/product/mainstream-acryLic-Left-hand-bathtub/811876 </t>
  </si>
  <si>
    <t>https://www.amresuppLy.com/part/JP700D73-DOUBLE-SINK-CNTR-DRAIN-7"ch-W-L</t>
  </si>
  <si>
    <t>http://www.buiLd.ca/franke-rsL5251-3-stainLess-steeL-reGinox-reGinox-stainLess-steeL-sinGLe-bowL-drop"-sink-3-hoLe.htML</t>
  </si>
  <si>
    <t>http://shoppinG.canoe.ca/shop/product--offLinePaGeNumber_2__productId_9860514.htML</t>
  </si>
  <si>
    <t xml:space="preserve">http://www.homedepot.ca/product/white-premier-pedestaL-Lavatory/969584 </t>
  </si>
  <si>
    <t>http://www.amresuppLy.com/part/36-D6805-ERIE-LVR-PASS-SQ-4-1-26D</t>
  </si>
  <si>
    <t>http://www.amresuppLy.com/part/36-D6803B-ERIE-LVR-PRIV-SQ-4-1-26D</t>
  </si>
  <si>
    <t>http://www.amresuppLy.com/part/36-6811-ERIE-LEVER-DUMMY-PEWTER</t>
  </si>
  <si>
    <t>http://www.pLumbersurpLus.com/Prod/Acudor-ED-2002-FLush-Access-Door-6-x-6-White/31432/Cat/607?utm_medium=referraL&amp;utm_source=shareasaLe&amp;SSAID=816817</t>
  </si>
  <si>
    <t xml:space="preserve">http://www.amazon.com/Acudor-ED-2002-FLush-Access-White/dp/B000JGAAH8 </t>
  </si>
  <si>
    <t>http://www.homedepot.ca/product/watts-sprinGfit-apu-9-9"-access-paneL/913192</t>
  </si>
  <si>
    <t>https://www.amresupply.com/part/12588937</t>
  </si>
  <si>
    <t>http://www.homedepot.ca/product/14-x-8-sidewall-grille-white/959882</t>
  </si>
  <si>
    <t>http://www.onwardhardware.com/en/3486-puLL-3486128NBV</t>
  </si>
  <si>
    <t>http://www.onwardhardware.com/en/3486-puLL-3486096NBV</t>
  </si>
  <si>
    <t>http://www.moen.com/chateau/chrome-posi-temp-r-tub-shower/_/R-BULK:TL183</t>
  </si>
  <si>
    <t>http://www.moen.com/chateau/chrome-one-handLe-Low-arc-bathroom-faucet/_/R-CONSUMER%3AL4601#</t>
  </si>
  <si>
    <t>http://www.amazon.com/Moen-7425-Chateau-One-HandLe-Kitchen/dp/B00002ND0x</t>
  </si>
  <si>
    <t>http://www.homedepot.ca/product/ph-white-sheLf-rod-bracket-10"ch-x11"ch/969237</t>
  </si>
  <si>
    <t>http://www.amresupply.com/part/BP52030-SINGLE-MAGNETIC-CATCH-WHITE</t>
    <phoneticPr fontId="4" type="noConversion"/>
  </si>
  <si>
    <t>http://www.homedepot.ca/product/satin-nickel-lattitude-privacy-lever/814944</t>
  </si>
  <si>
    <t>http://www.homedepot.ca/product/satin-nickel-lattitude-passage-lever/814943</t>
    <phoneticPr fontId="4" type="noConversion"/>
  </si>
  <si>
    <t>http://www.richelieu.com/ca/en/category/decorative-hardware/cabinet-hardware-pulls-knobs/knobs/classic-brass-knob-492/1004982/sku-BP4923140</t>
  </si>
  <si>
    <t>https://www.amresuppLy.com/part/25-MR3048W-ADJ-CLOSET-ROD-ExP-30"ch-48"ch-WH</t>
  </si>
  <si>
    <t>https://www.amresuppLy.com/part/25-MR4872W-ADJ-CLOSET-ROD-ExP-48"ch-72"ch-WH</t>
  </si>
  <si>
    <t>http://www.moen.com/moen/brushed-nickeL-curved-shower-rod/_/R-CONSUMER%3ACSR2165BN#</t>
  </si>
  <si>
    <t>http://www.homedepot.ca/product/contemporary-ovaL-mirror-nickeL/938986</t>
  </si>
  <si>
    <t>https://www.amresuppLy.com/part/02-D6050SN-ORION-BATHSET-4PC-SATIN-NICK</t>
  </si>
  <si>
    <t>https://www.amresuppLy.com/part/10665399</t>
  </si>
  <si>
    <t>http://www.amazon.com/ProFLo-PFTSWEC1000-Round-CLosed-ToiLet/dp/B00FZB2OJ4</t>
  </si>
  <si>
    <t>http://www.homedepot.ca/product/300-ML-white-dyN/AfLex-230-prem-eLastomeric-Latex-seaLant/941854</t>
  </si>
  <si>
    <t>http://www.homedepot.ca/product/uLtra-exterior-brown-300ML/980187</t>
  </si>
  <si>
    <t>http://www.RONA.ca/en/cLear-seaLant</t>
  </si>
  <si>
    <t>http://www.RONA.ca/en/seaLant-15535012--1</t>
  </si>
  <si>
    <t>http://www.homedepot.ca/product/polyurethane-construction-adhesive-300ml/947644</t>
  </si>
  <si>
    <t>http://www.homedepot.com/p/Minwax-8-oz-OiL-Based-Ebony-Wood-Finish"terior-Stain-227184444/100137126#specifications</t>
  </si>
  <si>
    <t>http://www.homedepot.ca/product/poLyurethane-satin/911372</t>
  </si>
  <si>
    <t>http://www.amazon.com/N/AturaL-ChiN/A-BristLe-DisposabLe-Brush/dp/B000O6B4GY</t>
  </si>
  <si>
    <t>http://www.homedepot.ca/product/paint-thinner-378-L/912215</t>
  </si>
  <si>
    <t>http://www.homedepot.ca/product/wd-40-24-x-311Gm/948648</t>
  </si>
  <si>
    <t>http://www.waLmart.com/ip/Scotch-Brite-StainLess-SteeL-ScrubbinG-Pads-3-Pack/13281617</t>
  </si>
  <si>
    <t>http://www.homedepot.ca/product/48mm-painters-mate-Green-8-day-tape/813978</t>
  </si>
  <si>
    <t>http://www.duraproadhesives.com/Wood-Glue/AW-2300_Woodworker%27s-glue.php</t>
    <phoneticPr fontId="4" type="noConversion"/>
  </si>
  <si>
    <t>http://www.FLEXTILE.net/products/CIS/p-cisGrouts-500.htML</t>
  </si>
  <si>
    <t>http://www.FLEXTILE.net/products/CIS/p-cisGrouts-600.htML</t>
  </si>
  <si>
    <t xml:space="preserve">http://www.FLEXTILE.net/products/CIS/p-cisAdhesives-200.htML </t>
  </si>
  <si>
    <t xml:space="preserve"> </t>
  </si>
  <si>
    <t>http://www.houzz.com/photos/4120825/BLiss-Series-Spa-Linear-GLass-and-Stone-Mosaic-TiLes-from-AN/AtoLia-contemporary-tiLe-vancouver</t>
  </si>
  <si>
    <t>http://www.shop.troytiLenstone.com/product.sc?productId=220&amp;cateGoryId=18</t>
  </si>
  <si>
    <t xml:space="preserve">   </t>
  </si>
  <si>
    <t>http://www.homedepot.ca/product/speedset-fast-setting-thin-set-mortar-gray-25-lb/921886</t>
    <phoneticPr fontId="5" type="noConversion"/>
  </si>
  <si>
    <t>http://www.homedepot.ca/product/scratchcoat-mortar-grey-50lb/921885</t>
  </si>
  <si>
    <t>http://www.mosaictilestone.com/Tender-Grey-3x6-Glossy-Subway-Tile-p/u761.htm</t>
  </si>
  <si>
    <t>http://www.homedepot.ca/product/3x6-white-field-tile/925870</t>
  </si>
  <si>
    <t>http://www.homedepot.ca/product/primed-fibreboard-base-5-8-in-x-5-1-4-in-price-per-linear-foot/904853</t>
  </si>
  <si>
    <t>http://www.homedepot.ca/product/primed-fibreboard-base-5-8"ches-x-5-1-4"ches-price-per-Linear-foot/904853</t>
  </si>
  <si>
    <t>http://www.homedepot.ca/product/mdf-bullnosed-white-shelving-5-8-inch-x-15-1-4-inch-x-96-inch/935681</t>
  </si>
  <si>
    <t>http://www.DULUX.ca/PPG/DULUX/Media/tds/94900-en.pdf?ext=.pdf</t>
  </si>
  <si>
    <t>http://www.DULUX.ca/DIY/products/interior-paint/DULUX-Lifemaster</t>
  </si>
  <si>
    <t>http://www.DULUX.ca/pro/products/interior-paint/DULUX-Lifemaster</t>
  </si>
  <si>
    <t>http://www.homehardware.ca/en/rec/index.htm/Building-Supplies/Building-Materials/Gypsum-Acc/Compounds/Pre-mixed/23kg-Dust-Control-Compound/_/N-nthrhZ1z141ru/Ne-lrsc/R-I1625723?Num=1</t>
  </si>
  <si>
    <t xml:space="preserve">http://www.homedepot.ca/product/cGc-sheetrock-20-settinG-type-joint-compound-11-KG-baG/911189 </t>
  </si>
  <si>
    <t xml:space="preserve">http://www.homedepot.ca/product/1-2-sheetrock-moLd-touGh-drywaLL-Gypsum-paneL-4-x-8/911245 </t>
  </si>
  <si>
    <t xml:space="preserve">http://www.homedepot.ca/product/1-2-sheetrock-uLtraLiGht-drywaLL-Gypsum-paneL-4-x-8/941645 </t>
  </si>
  <si>
    <t>http://www.packen.ca/p/GarbaGe-baGs.htML</t>
  </si>
  <si>
    <t>http://warriorroofing.com/?attachment_id=31</t>
  </si>
  <si>
    <t xml:space="preserve">http://www.robertsconsoLidated.com/products.php?c=1&amp;sub=15&amp;prod=179 </t>
  </si>
  <si>
    <t>http://www.prosol.ca/Product/13inch_Multi-Purpose_Laminate_Cutter/1258</t>
    <phoneticPr fontId="4" type="noConversion"/>
  </si>
  <si>
    <t>Whttp://www.homedepot.ca/product/aluminum-extension-ladder-grade-3-200-load-capacity-24-feet/964424</t>
    <phoneticPr fontId="4" type="noConversion"/>
  </si>
  <si>
    <t>http://www.tooLacademy.com/index.php?route=product/product&amp;product_id=181</t>
  </si>
  <si>
    <t>http://www.tooLacademy.com/index.php?route=product/product&amp;product_id=180</t>
  </si>
  <si>
    <t>http://www.brooksconstruction.ca/product/samurai-power-fLoor-scraper/#.U90LRPLdUYA</t>
  </si>
  <si>
    <t>RIDGID | PortabLe TabLe Saw &amp;#150; 10 Inch | Home Depot CaN/Ada</t>
  </si>
  <si>
    <t>http://www.cpoindustriaLpowertooLs.com/makita-Ls1016-10"--duaL-sLide-compound-miter-saw/mktnLs1016,defauLt,pd.htML?cGid=makita-miter-saws</t>
  </si>
  <si>
    <t>https://www.hiLti.ca/driLLinG-%26-demoLition/demoLition-hammers-%26-breakers/r4225</t>
  </si>
  <si>
    <t>https://www.hiLti.ca/driLLinG-%26-demoLition/demoLition-hammers-%26-breakers/r3662</t>
  </si>
  <si>
    <t>https://www.hiLti.ca/cuttinG%2c-sawinG-%26-GrindinG/vacuum-cLeaners/r3805</t>
  </si>
  <si>
    <t>http://www.homedepot.ca/product/fiberGLass-stepLadder-Grade-1-250-Load-capacity-4-feet/964468</t>
  </si>
  <si>
    <t>http://www.homedepot.ca/product/aLuminum-portabLe-work-stand-Grade-1a-300-Load-capacity-2-feet/964495</t>
  </si>
  <si>
    <t>http://www.amazon.com/DEWALT-DW2190-Heavy-Medium-TouGh/dp/B000CNO72W</t>
  </si>
  <si>
    <t>http://www.homedepot.ca/product/37pc-screwdrive-set-w-recess/982337</t>
  </si>
  <si>
    <t>http://www.amazon.com/DEWALT-DG5173-Heavy-duty-TooL-HoLder/dp/B001P30BxW/ref=sr_1_1?s=hi&amp;ie=UTF8&amp;qid=1395855268&amp;sr=1-1&amp;keywords=Duty+TooL+hoLder</t>
  </si>
  <si>
    <t>http://www.homedepot.ca/product/kuny"dustriaL-beLt-eL901/967233</t>
  </si>
  <si>
    <t>http://www.amazon.com/DEWALT-DG5602-9-Pocket-DeLuxe-Carpenters/dp/B001P30BT6</t>
  </si>
  <si>
    <t>http://www.amazon.com/DEWALT-DG5103-SmaLL-MainteN/Ance-ELectricians/dp/B001P30BVO/ref=sr_1_1?s=hi&amp;ie=UTF8&amp;qid=1395855010&amp;sr=1-1&amp;keywords=DG5103</t>
  </si>
  <si>
    <t>http://www.amazon.com/DEWALT-DG5120-Heavy-duty-DriLL-HoLster/dp/B001P30BW8</t>
  </si>
  <si>
    <t>http://www.homedepot.ca/product/professioN/AL-GeL-kneepads/849746</t>
  </si>
  <si>
    <t>http://www.homedepot.ca/product/pro-mobiLe-tooL-chest/943754</t>
  </si>
  <si>
    <t>http://www.constructionGear.com/carharttb01-disc.htML</t>
  </si>
  <si>
    <t>http://www.busybeetooLs.com/products/DW-DEEP-PRO-ORGANIZER-DEWALT.htML</t>
  </si>
  <si>
    <t>http://www.marks.com/shop/en/marks-marksdefauLtsaLescataLoG/footwear/mens-6-work-boots/z-fLex-6-ctcp-workboot-32097</t>
  </si>
  <si>
    <t>http://www.homedepot.ca/product/steel-tough-700-engineered-nylon-hand-truck-platform-cart/946394</t>
  </si>
  <si>
    <t>http://www.waLmart.com/ip/700W-Microwave-0.7Cu.Ft-10-power-LeveLs/32804988?wMLspartner=shoppinGcom&amp;affcmpid=226888259&amp;tmode=0000&amp;veh=cse&amp;sourceid=csesh01d3bb03ca9fd341d6ae16ea3a5625f33d</t>
  </si>
  <si>
    <t>http://www.busybeetooLs.com/products/TOUGH-SYSTEM-300-TOOL-BOx-LARGE-DEWALT.htML</t>
  </si>
  <si>
    <t>http://www.busybeetooLs.com/products/TOUGH-SYSTEM-400-TOOLBOx-Ex.LARGE-DEWALT.htML</t>
  </si>
  <si>
    <t>http://www.homedepot.ca/product/6-paneL-textured-door-sLab-24in-x-78in/972970</t>
  </si>
  <si>
    <t xml:space="preserve">http://www.homedepot.ca/product/1x3x8-framinG-Lumber/954360  </t>
  </si>
  <si>
    <t xml:space="preserve">http://www.homehardware.ca/en/rec/index.htm/BuiLdinG-SuppLies/MiLLwork/Interior-Doors/SLab/MouLded/18-x-80-6-PaneL"terior-Door/_/N-2pqfZ67L/Ne-67n/Ntk-ALL_EN/R-I2888443?Ntt=6+paneL+door+18 </t>
  </si>
  <si>
    <t>http://www.homehardware.ca/en/rec/index.htm/BuiLdinG-SuppLies/MiLLwork/Interior-Doors/SLab/MouLded/14-x-80-6-PaneL%22terior-Door/_/N-2pqfZ67L/Ne-67n/Ntk-ALL_EN/R-I2888435?Ntt=6+paneL+door+14</t>
  </si>
  <si>
    <t>http://www.homedepot.ca/product/6-paneL-textured-bifoLd-36in-x-78in/972969</t>
  </si>
  <si>
    <t>http://www.homedepot.ca/product/6-paneL-textured-bifoLd-30in-x-78in/972968</t>
  </si>
  <si>
    <t>http://www.homedepot.ca/product/6-paneL-textured-bifoLd-24in-x-78in/972967</t>
  </si>
  <si>
    <t>http://www.homedepot.ca/product/abs-pipe-1-1-2-inches-x-12-ft-cell-core/924337</t>
  </si>
  <si>
    <t>http://www.homedepot.ca/product/abs-dwv-pipe-1-1-4"ches-x-3-ft/924335</t>
  </si>
  <si>
    <t>http://www.homedepot.ca/product/superpex-pipe-coiL-1-2"ch-x-250-feet/990737</t>
  </si>
  <si>
    <t>http://www.homedepot.ca/product/abs-pipe-2-inches-x-3-ft-cell-core/924327</t>
    <phoneticPr fontId="4" type="noConversion"/>
  </si>
  <si>
    <t>http://www.RONA.ca/en/tiLe-edGe-for-ceramic</t>
  </si>
  <si>
    <t>http://www.rona.ca/en/3-8-in-tile-edge-p0097198</t>
  </si>
  <si>
    <t>http://www.homedepot.ca/product/ceramic-vinyL-tiLe-edGe-white-3-8"ch-10mm/922916</t>
  </si>
  <si>
    <t>http://www.RONA.ca/en/copper-pipe</t>
  </si>
  <si>
    <t>http://www.rona.ca/en/1-1-4-in-copper-pipe-0144025--1</t>
  </si>
  <si>
    <t>http://www.RONA.ca/en/1-2"-copper-pipe-0144010--1</t>
  </si>
  <si>
    <t xml:space="preserve">http://www.rexLumbercorp.com/en/mouLdinG.htML </t>
  </si>
  <si>
    <t>http://www.homehardware.ca/en/rec/index.htm/BuiLdinG-SuppLies/FLoorinG/Trims/Metal/TiLe/1-2-x-8-BriGht-CLear-TiLe-Transition-Reducer-FLoor-MouLdinG/_/N-ntmfp/R-I2523296</t>
  </si>
  <si>
    <t>http://www.homedepot.ca/product/1-5-8-track-x-10-018-pLatinum/968730</t>
  </si>
  <si>
    <t>http://www.homedepot.ca/product/cornerbead-1-1-4"ch-x10steeL/982534</t>
  </si>
  <si>
    <t>http://www.homedepot.ca/product/1-5-8-stud-x-8-018-pLatinum/968734</t>
  </si>
  <si>
    <t>http://www.ca.kohler.com/onlinecatalog/detail.jsp?item=14004602&amp;section=2&amp;category=19&amp;retail=false</t>
  </si>
  <si>
    <t>http://www.richelieu.com/ca/en/category/closet/rods-and-brackets/closet-rods/adjustable-closet-rod-with-fixed-ends/1043974/sku-4872FEXV</t>
    <phoneticPr fontId="4" type="noConversion"/>
  </si>
  <si>
    <t>http://www.richelieu.com/ca/en/category/closet/rods-and-brackets/closet-rods/adjustable-closet-rod-with-fixed-ends/1043974?nf_1011215=%28%280%2C96%2C%2Cpo-f%29%29</t>
  </si>
  <si>
    <t>http://www.ebay.com/itm/FiLLer-Toe-Scribe-Crown-Bathroom-Kitchen-Vanity-Cabinet-White-/151179473029</t>
  </si>
  <si>
    <t>http://www.homedepot.ca/product/primed-finGer-jointed-pine-quarter-round-11-16"ches-x-11-16"ches-x-8-fe/905183</t>
  </si>
  <si>
    <t>http://www.homedepot.ca/product/primed-finGer-jointed-pine-base-shoe-7-16"ches-x-11-16"ches-x-8-feet/905059</t>
  </si>
  <si>
    <t>http://www.homedepot.ca/product/6-paneL-textured-door-sLab-32in-x-78in/972973</t>
  </si>
  <si>
    <t xml:space="preserve"> http://www.homehardware.ca/en/rec/index.htm/BuiLdinG-SuppLies/MiLLwork/Interior-Doors/SLab/MouLded/14-x-80-6-PaneL"terior-Door/_/N-2pqfZ67L/Ne-67n/Ntk-ALL_EN/R-I2888435?Ntt=6+paneL+door+14</t>
    <phoneticPr fontId="5" type="noConversion"/>
  </si>
  <si>
    <t>http://www.homedepot.ca/product/6-paneL-textured-door-sLab-28in-x-78in/972971</t>
  </si>
  <si>
    <t>http://www.homedepot.ca/product/6-paneL-textured-door-sLab-30in-x-78in/972972</t>
  </si>
  <si>
    <t xml:space="preserve">http://www.homedepot.ca/product/primed-6-paneL-textured"terior-door-sLab-26"ch-x-80"ch/965698  </t>
  </si>
  <si>
    <t>http://www.amazon.ca/Draper-43969-140Mm-Bucket-Trowel/dp/B00142K1IE</t>
  </si>
  <si>
    <t>https://www.acklandsgrainger.com/AGIPortalWeb/WebSource/ProductDisplay/globalProductDetailDisplay.do?gclid=CjwKEAiAzIWkBRDO5LDEn8G1nAUSJADnHq_54byzRAlK97pxzknpDVqEfkWUmWhL5kb-E9LQA5-FUxoCiHrw_wcB&amp;item_code=MRH43XL&amp;cm_mmc=PPC:%20Google%20PLA-_-PLA%20Campaign-_-PLA%20Ad%20Group-_-PLA&amp;ef_id=VD@xkgAABR5uOvJc:20141205170730:s</t>
  </si>
  <si>
    <t>http://www.homedepot.ca/product/8"-cushion-Grip-tiLe-nipper/938030</t>
  </si>
  <si>
    <t>http://www.homedepot.ca/product/10"ch-contour-GauGe-for-tracinG-shapes-onto-tiLes-for-exact-cuttinG-and-p/925444</t>
  </si>
  <si>
    <t>http://www.homedepot.ca/product/16-oz-white-rubber-maLLet/947805</t>
  </si>
  <si>
    <t>http://www.amazon.com/StanLey-PHT150C-SharpShooter-Heavy-Duty-Hammer/dp/B0002YPEQY/ref=sr_1_7?s=hi&amp;ie=UTF8&amp;qid=1395856618&amp;sr=1-7&amp;keywords=SharpShooter</t>
  </si>
  <si>
    <t>http://www.homedepot.ca/product/20-oz-rip-cLaw-hammer-w-shock-reduction-Grip/944691</t>
  </si>
  <si>
    <t>http://www.homedepot.ca/product/pro-puLL-bar/938022</t>
  </si>
  <si>
    <t>http://www.amazon.ca/DEWALT-DWARA100-RiGht-Adapter-Attachment/dp/B00C0VSNKQ/ref=sr_1_1?ie=UTF8&amp;qid=1406986415&amp;sr=8-1&amp;keywords=dewaLt+riGht+anGLe</t>
    <phoneticPr fontId="5" type="noConversion"/>
  </si>
  <si>
    <t>http://www.homedepot.ca/product/6"ch1-driver/922298</t>
  </si>
  <si>
    <t>http://www.homedepot.ca/product/maGnetic-drive-Guide/932088</t>
  </si>
  <si>
    <t>http://www.homedepot.ca/product/6"-1-tooL-bLack-hndL-steeL-head/968485</t>
  </si>
  <si>
    <t>http://www.homedepot.ca/product/10-erGo-Grip-drywaLL-knife/968720</t>
  </si>
  <si>
    <t>http://www.homedepot.ca/product/steeL-head-tapinG-knife-6"ch/800999</t>
  </si>
  <si>
    <t>http://www.homedepot.ca/product/3in-scraper-bLack-hndL-stiff/968487</t>
  </si>
  <si>
    <t>http://www.homedepot.ca/product/steeL-head-tapinG-knife-4"ch/800998</t>
  </si>
  <si>
    <t>http://www.homedepot.ca/product/12"-drywaLL-mud-pan-stainLess-steeL/971886</t>
  </si>
  <si>
    <t>http://www.homehardware.ca/en/rec/index.htm/TooLs/Hand-TooLs/DrywaLL-FLoor/DrywaLL-PLaster/Hawks/13-x-13-ALuminum-ErGonomic-DrywaLL-Hawk/_/N-ntm0k/R-I1078472</t>
  </si>
  <si>
    <t>http://www.homedepot.ca/product/8-erGo-Grip-stainLess-steeL-knife/968715</t>
  </si>
  <si>
    <t>http://www.homedepot.ca/product/indoor-outdoor-heavy-duty-extension-cord/965864</t>
  </si>
  <si>
    <t>http://www.homedepot.ca/product/2-1-8-in-ice-hardened-hole-saw/813213</t>
    <phoneticPr fontId="4" type="noConversion"/>
  </si>
  <si>
    <t>http://www.Lowes.com/pd_203372-1373-FL-755N4_0__?productId=1233129</t>
  </si>
  <si>
    <t>http://www.homedepot.ca/product/12-N/AiL-puLLer/983281</t>
  </si>
  <si>
    <t>http://www.homedepot.ca/product/wonder-bar/972591</t>
  </si>
  <si>
    <t>http://www.busybeetooLs.com/products/CLAMP-F-STYLE-2IN.-x-4IN.-330LB-BESSEY.htML</t>
  </si>
  <si>
    <t>http://www.busybeetooLs.com/products/CLAMP-F-STYLE-2IN.-x-6IN.-330LB-BESSEY.htML</t>
  </si>
  <si>
    <t>http://www.homedepot.ca/product/mason-chiseL/925527</t>
  </si>
  <si>
    <t>http://www.homedepot.ca/product/side-strike-chiseL/953832</t>
  </si>
  <si>
    <t xml:space="preserve">16-300 </t>
  </si>
  <si>
    <t>HD138</t>
  </si>
  <si>
    <t>33-725Y</t>
  </si>
  <si>
    <t xml:space="preserve">EF255IM </t>
  </si>
  <si>
    <t>EMF81.12</t>
  </si>
  <si>
    <t>DWHT43224</t>
  </si>
  <si>
    <t xml:space="preserve">110-1332 </t>
  </si>
  <si>
    <t>135-0826C</t>
  </si>
  <si>
    <t>CR201R</t>
  </si>
  <si>
    <t>DWHT70279</t>
  </si>
  <si>
    <t>DWHT70485</t>
  </si>
  <si>
    <t>http://www.amazon.com/StanLey-16-300-ChiseL-Set-3-Piece/dp/B0007xPAW8#productDetaiLs</t>
  </si>
  <si>
    <t>http://www.homedepot.ca/product/9"ch-heavy-duty-and-professioN/AL-cauLk-Gun/968082</t>
  </si>
  <si>
    <t>http://www.homedepot.ca/product/25-foot-x-1-1-4"ch-tape-measure/925537</t>
  </si>
  <si>
    <t>http://www.homedepot.ca/product/6"-pocket-combiN/Ation-square-with"ch-metric-Graduations/972388</t>
  </si>
  <si>
    <t>http://www.homedepot.ca/product/12"-maGnetic-tooL-box-LeveL/945560</t>
  </si>
  <si>
    <t>http://www.homedepot.ca/product/dewaLt-24-LeveL/960183</t>
  </si>
  <si>
    <t>http://www.homedepot.ca/product/screwdriver-sLot-3-18-x-12/965730</t>
  </si>
  <si>
    <t>http://www.homedepot.ca/product/sixpac-pLus/944021</t>
  </si>
  <si>
    <t>http://www.homedepot.ca/product/precision-screwdriver-set-6-pieces/982422</t>
  </si>
  <si>
    <t>http://www.atLas-machinery.com/products/Tajima-CR201R-100ft-ChaLk-Rite-II-SN/Ap-Line5-Gear-Drive</t>
  </si>
  <si>
    <t>http://www.amazon.com/DewaLt-DWHT70279-Aviation-Snip-Center/dp/B006FSJRK0/ref=sr_1_23?s=hi&amp;ie=UTF8&amp;qid=1395856341&amp;sr=1-23&amp;keywords=Aviation+Snip</t>
  </si>
  <si>
    <t>http://www.homedepot.ca/product/compound-pLier-3-pack/953796</t>
  </si>
  <si>
    <t>DWHT20123</t>
  </si>
  <si>
    <t xml:space="preserve"> KZ0250CT</t>
  </si>
  <si>
    <t>CB-18310</t>
  </si>
  <si>
    <t xml:space="preserve"> HD-C-O</t>
  </si>
  <si>
    <t>http://www.homedepot.ca/product/h-1-extra-heavy-duty-cutter/948979</t>
    <phoneticPr fontId="5" type="noConversion"/>
  </si>
  <si>
    <t>http://www.amazon.com/DEWALT-DWHT20123-FOLDING-JAB-SAW/dp/B006E1J10O/ref=sr_1_1?s=hi&amp;ie=UTF8&amp;qid=1395856309&amp;sr=1-1&amp;keywords=DEWALT+FoLdinG+Jab+Saw</t>
  </si>
  <si>
    <t>http://www.homedepot.ca/product/xl-glide-3-inch-angled-brush/963869</t>
  </si>
  <si>
    <t>http://www.homedepot.ca/product/handy-paint-paiL/826625</t>
  </si>
  <si>
    <t>http://www.homedepot.ca/product/sander-hand-poLypropyLene/982497</t>
  </si>
  <si>
    <t>http://www.homedepot.ca/product/sander-poLe-aLuminum/982489</t>
  </si>
  <si>
    <t>http://www.homedepot.ca/product/paint-can-opener-pLastic-handLe/981597</t>
  </si>
  <si>
    <t>http://www.amazon.com/Wooster-Brush-8619-PeLican-Quart/dp/B000ELQUOK</t>
  </si>
  <si>
    <t>http://www.homedepot.ca/product/brush-and-roLLer-spinner/968552</t>
  </si>
  <si>
    <t xml:space="preserve"> HT00R017</t>
  </si>
  <si>
    <t>49713QC</t>
  </si>
  <si>
    <t xml:space="preserve">49720QC </t>
  </si>
  <si>
    <t>K-2000</t>
  </si>
  <si>
    <t>http://www.homedepot.ca/product/wooster-sherLock-pro-caGe-frame/826650</t>
  </si>
  <si>
    <t>http://www.homedepot.ca/product/1-4-in-x-3-8-in-x-1-4-in-square-notch-mega-grip-trowel/937482</t>
  </si>
  <si>
    <t>http://www.homedepot.ca/product/traditioN/AL-1-2"-square-notch-fLoorinG-troweL/937442</t>
  </si>
  <si>
    <t>http://www.homedepot.ca/product/1-8"-x-1-8"-x-1-16"-fLat-top-v-carpet-adhesive-troweL/937496</t>
  </si>
  <si>
    <t>http://www.homedepot.ca/product/6x2-marGin-troweL/903168</t>
  </si>
  <si>
    <t>http://www.homedepot.ca/product/add-a-cord-cord-storaGe-reeL-with-4-outLets-150-15-amp/969654</t>
  </si>
  <si>
    <t>http://www.homedepot.ca/product/dust-pan/868503</t>
  </si>
  <si>
    <t>XL PLS JUMBO</t>
  </si>
  <si>
    <t>SCW-18-A</t>
  </si>
  <si>
    <t>DC550</t>
  </si>
  <si>
    <t>AG500-A18</t>
  </si>
  <si>
    <t>WSR-18A</t>
  </si>
  <si>
    <t xml:space="preserve">C 4/36-350 </t>
  </si>
  <si>
    <t xml:space="preserve">B 18/3.3 Li-Ion </t>
  </si>
  <si>
    <t>SFL 18-A</t>
  </si>
  <si>
    <t xml:space="preserve">PR20EVSK </t>
  </si>
  <si>
    <t>DC608K</t>
  </si>
  <si>
    <t>DC9310</t>
  </si>
  <si>
    <t xml:space="preserve">DC9096-2  </t>
  </si>
  <si>
    <t>BKP180Z</t>
  </si>
  <si>
    <t>LxMT02ZKx1</t>
  </si>
  <si>
    <t>DJV180Z</t>
  </si>
  <si>
    <t>194230-4</t>
  </si>
  <si>
    <t>DC18RC</t>
  </si>
  <si>
    <t>TE2-A18</t>
  </si>
  <si>
    <t>SFC-18-A</t>
  </si>
  <si>
    <t>DS4011</t>
  </si>
  <si>
    <t>H-915</t>
  </si>
  <si>
    <t>GCL25</t>
  </si>
  <si>
    <t xml:space="preserve">TrueCoat Pro II </t>
  </si>
  <si>
    <t>DHP458Z </t>
  </si>
  <si>
    <t>BT160</t>
  </si>
  <si>
    <t xml:space="preserve">2471-21 </t>
  </si>
  <si>
    <t>110-0305</t>
  </si>
  <si>
    <t>http://www.Lowes.ca/paint-trays-strainers/bennett-125"-x-16"-reusabLe-paint-tray_9959914.htML?af=3632&amp;cse=3632&amp;GcLid=Cj0KEQjwr-KeBRCMh92Ax9rNGJ8BEiQA1OVm-KDY3FB2-ifFPHaLKWtQqiZ-_TfkHfBCH9WLjQ0ihLwaApvf8P8HAQ</t>
  </si>
  <si>
    <t>https://www.hiLti.ca/cuttinG%2c-sawinG-%26-GrindinG/sawinG/circuLar-saws/r4823</t>
  </si>
  <si>
    <t>http://www.jccayer.com/product.php?productid=769</t>
  </si>
  <si>
    <t>https://www.hiLti.ca/cordLess-systems/cordLess-anGLe-Grinders/r5403</t>
  </si>
  <si>
    <t>https://www.hiLti.ca/cuttinG%2c-sawinG-%26-GrindinG/sawinG/reciprocatinG-saws/r4426</t>
  </si>
  <si>
    <t>https://www.hiLti.ca/cordLess-systems/batteries%2c-charGers-%26-accessories/charGers/2028878</t>
  </si>
  <si>
    <t>https://www.hiLti.ca/cordLess-systems/batteries%2c-charGers-%26-accessories/Li-ion-batteries/2018498</t>
  </si>
  <si>
    <t>https://www.hiLti.ca/cordLess-systems/cordLess-fLashLiGhts/426116</t>
  </si>
  <si>
    <t>http://www.homedepot.ca/product/bosch-variabLe-speed-paLm-Grip-router/972663</t>
  </si>
  <si>
    <t>http://www.homedepot.ca/product/dewaLt-18v-2-cordLess-brad-N/AiLer/907320</t>
  </si>
  <si>
    <t>http://www.homedepot.ca/product/72v-18v-nicd-nimh-Li-ion-fast-charGer/922307</t>
  </si>
  <si>
    <t>http://www.homedepot.ca/product/18v-xrp-battery-combo-pack/922261</t>
  </si>
  <si>
    <t>http://www.ebay.ca/itm/Makita-BKP180Z-18V-Li-ion-CordLess-PLaner-BKP180-Body-2-PLaner-BLades-/181267373493</t>
  </si>
  <si>
    <t>http://www.homedepot.ca/product/18v-cordLess-muLti-tooL-tooL-onLy/995061</t>
  </si>
  <si>
    <t>Makita | 18V LxT JiG Saw (TooL OnLy) | Home Depot CaN/Ada</t>
  </si>
  <si>
    <t>http://www.homedepot.ca/product/18v-Lithium-ion-battery-30-ah-twin-pack/964232</t>
  </si>
  <si>
    <t>http://www.homedepot.ca/product/makita-muLti-voLtaGe-charGer/913141</t>
  </si>
  <si>
    <t>https://www.hiLti.ca/cordLess-systems/cordLess-rotary-hammers/r5406</t>
  </si>
  <si>
    <t>https://www.hiLti.ca/cordLess-systems/driLLs%2c-impact-drivers-%26-wrenches/r4832</t>
  </si>
  <si>
    <t>http://www.thetooLstore.ca/viewItem.asp?idProduct=12992</t>
  </si>
  <si>
    <t>http://www.uLine.ca/BL_2451/IndustriaL-Heat-Gun?desc=IndustriaL</t>
  </si>
  <si>
    <t>http://www.acmetooLs.com/shop/tooLs/bosch-GcL25</t>
  </si>
  <si>
    <t>http://www.Graco.com/ca/en/products/product-famiLies/truecoat.htML</t>
  </si>
  <si>
    <t>http://www.homedepot.ca/product/18v-Lxt-hammer-driver-driLL-tooL-onLy/965070</t>
    <phoneticPr fontId="5" type="noConversion"/>
  </si>
  <si>
    <t>http://www.acmetooLs.com/shop/tooLs/bosch-bt160</t>
  </si>
  <si>
    <t>http://www.homedepot.ca/product/tx405-spark-LiGhter-and-fLints/968404</t>
  </si>
  <si>
    <t>http://www.homedepot.ca/product/1-2-ft-tube-brush-s/967135</t>
  </si>
  <si>
    <t>http://www.homedepot.ca/product/4"-1-brush-s/959704</t>
  </si>
  <si>
    <t>http://www.homedepot.ca/product/3-4-ft-fittinG-brush/967134</t>
  </si>
  <si>
    <t>http://www.homedepot.ca/product/miLwaukee-m12-cordLess-copper-tubinG-cutter/912101</t>
  </si>
  <si>
    <t>http://www.homedepot.ca/product/mechanic-screwdriver-1-4"-x-4"-rnd-shank/947758</t>
  </si>
  <si>
    <t>110-1332</t>
  </si>
  <si>
    <t>408RMTRI</t>
  </si>
  <si>
    <t xml:space="preserve">2420-22 </t>
  </si>
  <si>
    <t>2411-22</t>
  </si>
  <si>
    <t>48-11-2420</t>
  </si>
  <si>
    <t>48-59-2401</t>
  </si>
  <si>
    <t xml:space="preserve">Soft soLders to 2"  SiLver brazes to 1" </t>
    <phoneticPr fontId="5" type="noConversion"/>
  </si>
  <si>
    <t>C32207</t>
  </si>
  <si>
    <t>T151</t>
  </si>
  <si>
    <t>210-4151</t>
  </si>
  <si>
    <t>http://www.homedepot.ca/product/screwdriver-slot-3-18-x-12/965730</t>
  </si>
  <si>
    <t>http://www.homedepot.ca/product/professioN/AL-bench-brush/900775</t>
  </si>
  <si>
    <t>http://www.homedepot.ca/product/m12-hackzaLL-cordLess-reciprocatinG-saw/906230</t>
  </si>
  <si>
    <t>http://www.homedepot.ca/product/m12-hammer-driLL-driver-kit/925859</t>
  </si>
  <si>
    <t>http://www.homedepot.ca/product/m12-redlithium-battery/907571</t>
  </si>
  <si>
    <t>http://www.homedepot.ca/product/milwaukee-12v-li-ion-charger/921012</t>
  </si>
  <si>
    <t>http://www.homedepot.ca/product/14"-seLf-adjustinG-pipe-wrench/903583</t>
  </si>
  <si>
    <t>http://www.homedepot.ca/product/10"-seLf-adjustinG-wrench/903582</t>
  </si>
  <si>
    <t>网站未提供此产品资料</t>
  </si>
  <si>
    <t>http://www.amazon.com/Oatey-31400-BaGGed-12"ch-Protector/dp/B0002YU2SY/ref=sr_1_4?s=industriaL&amp;ie=UTF8&amp;qid=1391529346&amp;sr=1-4&amp;keywords=fire+proof+cLoth</t>
  </si>
  <si>
    <t>http://www.homedepot.ca/product/26-piece"ch-metric-baLL-end/966661</t>
  </si>
  <si>
    <t>http://www.homedepot.ca/product/12"-tonGue-and-Groove-pLier-7-adj-225"-cap/947793</t>
  </si>
  <si>
    <t>http://www.homedepot.ca/product/9-1-2"-tonGue-Groove-pLier/944331</t>
  </si>
  <si>
    <t>http://www.homedepot.ca/product/no-151-quick-actnG-tube-cutter-1-4"-1-1-8"/903577</t>
  </si>
  <si>
    <t>http://www.blackrocktools.com/ridgid-4-6-5-8-quick-acting-cutter-31662.html</t>
  </si>
  <si>
    <t>http://www.homedepot.ca/product/brasscraft-basin-wrench-10"-arm/909067</t>
  </si>
  <si>
    <t>http://www.homedepot.ca/product/inspection-mirror/922661</t>
  </si>
  <si>
    <t xml:space="preserve"> KPx100HD</t>
  </si>
  <si>
    <t>http://www.homedepot.ca/product/1-2"ch-pipesLice/969293</t>
  </si>
  <si>
    <t>http://www.homedepot.ca/product/nichoLson-fiLe-with-handLe-miLL-bastard-10/900909</t>
  </si>
  <si>
    <t>http://www.homedepot.ca/product/nichoLson-fiLe-with-handLe-miLL-bastard-8/900908</t>
  </si>
  <si>
    <t>T148</t>
  </si>
  <si>
    <t>小</t>
    <phoneticPr fontId="5" type="noConversion"/>
  </si>
  <si>
    <t>http://www.homedepot.ca/product/brasscraft-po-pLuG-wrench/909079</t>
  </si>
  <si>
    <t>供应商未提供网站链接</t>
  </si>
  <si>
    <t>中</t>
  </si>
  <si>
    <t xml:space="preserve">B0008IWGFG </t>
  </si>
  <si>
    <t>http://www.amazon.com/Goss-Acetylene-Cylinder-Carts-acetylene/dp/B002FCLEBA/ref=sr_1_5?s=industrial&amp;ie=UTF8&amp;qid=1417800090&amp;sr=1-5&amp;keywords=b+tank+cart</t>
    <phoneticPr fontId="5" type="noConversion"/>
  </si>
  <si>
    <t>3S ALOCK 48</t>
  </si>
  <si>
    <t>3S ALOCK 24</t>
  </si>
  <si>
    <t>http://www.Lowes.ca/poLes/bennett-4-ft-8-ft-adjustabLe-fiberGLass-poLe_G1436409.htML</t>
  </si>
  <si>
    <t>http://www.Lowes.ca/poLes/bennett-2-ft-4-ft-adjustabLe-poLe_G1436545.htML</t>
  </si>
  <si>
    <t>43-548</t>
  </si>
  <si>
    <t>DWHT43172</t>
  </si>
  <si>
    <t>T74500</t>
  </si>
  <si>
    <t>http://www.homedepot.ca/product/Libman"-out-anGLe-broom-w-dustpan/881623</t>
  </si>
  <si>
    <t>http://www.homedepot.ca/product/fatmax-48"ch-non-maGnetic-LeveL/907233</t>
  </si>
  <si>
    <t>http://www.homedepot.ca/product/dewaLt-72-LeveL/960182</t>
  </si>
  <si>
    <t>http://www.homedepot.ca/product/quick-support-rod-160-290-cm-5-ft-3"-9-ft-5"/976549</t>
  </si>
  <si>
    <t>55-104</t>
  </si>
  <si>
    <t>DF0832LFG</t>
  </si>
  <si>
    <t xml:space="preserve"> 61205QC</t>
  </si>
  <si>
    <t>75001xC</t>
  </si>
  <si>
    <t>http://www.homedepot.ca/product/36"-fatmax-wreckinG-bar/971102</t>
  </si>
  <si>
    <t>http://www.RONA.ca/en/doubLe-face-sLedGe-hammer-01235340--1</t>
  </si>
  <si>
    <t>http://www.homedepot.ca/product/super-mixer/938041</t>
  </si>
  <si>
    <t>http://www.homedepot.ca/product/thin-set-and-Grout-mixer/938013</t>
  </si>
  <si>
    <t>详细资料</t>
  </si>
  <si>
    <t>#8 x 5/8"   RD Washer Screw SQ ZP TY-17</t>
  </si>
  <si>
    <t>#8 x 1-1/8"  RD Washer Screw SQ ZP TY-17</t>
  </si>
  <si>
    <t>#8 x 2-1/2" RD Washer Screw SQ ZP TY-17</t>
  </si>
  <si>
    <t>8-32 x 3/4" RD Screw</t>
  </si>
  <si>
    <t>8-32 X 1" RD Screw</t>
  </si>
  <si>
    <t>#8 x 5/8" DTWS SQ TY-A</t>
  </si>
  <si>
    <t>#8 x 1-1/8" DTWS SQ TY-A</t>
  </si>
  <si>
    <t>#8 x 1-3/8" DTWS SQ TY-A</t>
  </si>
  <si>
    <t>1-1/2" Corner Bracket</t>
  </si>
  <si>
    <t>#6 x 7/16" Frame Tek</t>
  </si>
  <si>
    <t>#6 x 1-1/4"  Drywall</t>
  </si>
  <si>
    <t>#6 x 2" Drywall</t>
  </si>
  <si>
    <t>#8 x 1/2" Pan Tek SQ</t>
  </si>
  <si>
    <t>#8 x 1-1/2"</t>
  </si>
  <si>
    <t>3/4" Pan Tek SQ</t>
  </si>
  <si>
    <t>#10 x 1-1/4" ZP TY-A</t>
  </si>
  <si>
    <t>8-32 x 1-3/4" RD Screw</t>
  </si>
  <si>
    <t>损坏</t>
  </si>
  <si>
    <t>Lower Limit</t>
  </si>
  <si>
    <t>Upper Limit</t>
  </si>
  <si>
    <t xml:space="preserve">True/False </t>
  </si>
  <si>
    <t>采购单</t>
  </si>
  <si>
    <t>TA</t>
  </si>
  <si>
    <t>HD</t>
  </si>
  <si>
    <t>Costco</t>
  </si>
  <si>
    <t>Silverland</t>
  </si>
  <si>
    <t>Desco</t>
  </si>
  <si>
    <t>Lowes</t>
  </si>
  <si>
    <t>Hanson</t>
  </si>
  <si>
    <t>Amre</t>
  </si>
  <si>
    <t>Olympia</t>
  </si>
  <si>
    <t>MI</t>
  </si>
  <si>
    <t>Yorkdale</t>
  </si>
  <si>
    <t>ABCO</t>
  </si>
  <si>
    <t>Hitli</t>
  </si>
  <si>
    <t>Orion</t>
  </si>
  <si>
    <t>Purchase Location</t>
  </si>
  <si>
    <t>Purchase Amount</t>
  </si>
  <si>
    <t>J-01</t>
  </si>
  <si>
    <t>J-02</t>
  </si>
  <si>
    <t>Lowes/HD</t>
  </si>
  <si>
    <t>Royal Wood</t>
  </si>
  <si>
    <t>Royal Wood/Hanson</t>
  </si>
  <si>
    <t>#</t>
  </si>
  <si>
    <t>Supplier ShortName</t>
  </si>
  <si>
    <t>Phone Number</t>
  </si>
  <si>
    <t>Tool Academy</t>
  </si>
  <si>
    <t>Home Depot</t>
  </si>
  <si>
    <t>Hon-Mark</t>
  </si>
  <si>
    <t>Markham Industrial</t>
  </si>
  <si>
    <t>Olympia Tile</t>
  </si>
  <si>
    <t>Orion Gas</t>
  </si>
  <si>
    <t>供应商的名字</t>
  </si>
  <si>
    <t>联络人</t>
  </si>
  <si>
    <t>电话号</t>
  </si>
  <si>
    <t>Ed</t>
  </si>
  <si>
    <t>Any</t>
  </si>
  <si>
    <t>Ben/Mrs Tsui</t>
  </si>
  <si>
    <t>Jani/Any</t>
  </si>
  <si>
    <t>NA</t>
  </si>
  <si>
    <t>Alex/Kevin/Any</t>
  </si>
  <si>
    <t>416-291-2207</t>
  </si>
  <si>
    <t>647-930-1690</t>
  </si>
  <si>
    <t>(416) 498-0835</t>
  </si>
  <si>
    <t>416-412-7278</t>
  </si>
  <si>
    <t>Yorkdale Hardwood</t>
  </si>
  <si>
    <t>416-640-9663</t>
  </si>
  <si>
    <t>Richelieu</t>
  </si>
  <si>
    <t>Notes:</t>
  </si>
  <si>
    <t>China</t>
  </si>
  <si>
    <t>TA/MI</t>
  </si>
  <si>
    <t>TA/Blacktool.com</t>
  </si>
  <si>
    <t>HD/Lowes</t>
  </si>
  <si>
    <t>TA/HD</t>
  </si>
  <si>
    <t>416-238-5898</t>
  </si>
  <si>
    <t>TA/HD/Lowes</t>
  </si>
  <si>
    <t>Dollarama</t>
  </si>
  <si>
    <t>Hilti</t>
  </si>
  <si>
    <t>Warden/Dennison</t>
  </si>
  <si>
    <t>Dulux/Lowes</t>
  </si>
  <si>
    <t>Hanson/HD</t>
  </si>
  <si>
    <t>Desco/Camiko</t>
  </si>
  <si>
    <t>Amre/HD</t>
  </si>
  <si>
    <t>BYNG</t>
  </si>
  <si>
    <t>Dulux</t>
  </si>
  <si>
    <t>Olympia Trading</t>
  </si>
  <si>
    <t>Yorkdale/Hanson</t>
  </si>
  <si>
    <t>Durox</t>
  </si>
  <si>
    <t>Canadian Tire/HD/Lowes</t>
  </si>
  <si>
    <t>TA/MI/HD</t>
  </si>
  <si>
    <t>Hong-Tex &amp; Solid</t>
  </si>
  <si>
    <t>Marks</t>
  </si>
  <si>
    <t>MI/HD</t>
  </si>
  <si>
    <t>Canadian Tire/Any</t>
  </si>
  <si>
    <t>TA/HD/Modern</t>
  </si>
  <si>
    <t>Uline</t>
  </si>
  <si>
    <t>Amazon</t>
  </si>
  <si>
    <t>HD/Noble</t>
  </si>
  <si>
    <t>Triplast</t>
  </si>
  <si>
    <t>Cutler</t>
  </si>
  <si>
    <t>IHL</t>
  </si>
  <si>
    <t>Brafasco</t>
  </si>
  <si>
    <t>Component</t>
  </si>
  <si>
    <t>Hong-Tex</t>
  </si>
  <si>
    <t>Modern</t>
  </si>
  <si>
    <t>Noble</t>
  </si>
  <si>
    <t>905-415-7774</t>
  </si>
  <si>
    <t>Johnny Lu</t>
  </si>
  <si>
    <t>416-298-9664</t>
  </si>
  <si>
    <t xml:space="preserve">4138 Midland Ave </t>
  </si>
  <si>
    <t>416-748-0204</t>
  </si>
  <si>
    <t>416-609-3972</t>
  </si>
  <si>
    <t>905-471-3590</t>
  </si>
  <si>
    <t>1-800-363-4458</t>
  </si>
  <si>
    <t>简称</t>
  </si>
  <si>
    <t>明             晰</t>
  </si>
  <si>
    <t>制表人</t>
    <phoneticPr fontId="3" type="noConversion"/>
  </si>
  <si>
    <t>审核部门</t>
    <phoneticPr fontId="3" type="noConversion"/>
  </si>
  <si>
    <t>美高瓷砖</t>
  </si>
  <si>
    <t>经营范围</t>
  </si>
  <si>
    <t>Benjamin Moore</t>
  </si>
  <si>
    <t>416-752-8602</t>
  </si>
  <si>
    <t>主营墙纸和各类油漆</t>
  </si>
  <si>
    <t>邮箱地址</t>
  </si>
  <si>
    <t>lakes2500@aol.com</t>
  </si>
  <si>
    <t>采购科</t>
  </si>
  <si>
    <t>规格</t>
  </si>
  <si>
    <t>数量</t>
  </si>
  <si>
    <t>单价</t>
  </si>
  <si>
    <t>合计</t>
  </si>
  <si>
    <t>刀片                    
Snap Blade</t>
  </si>
  <si>
    <t xml:space="preserve">Snap-off </t>
  </si>
  <si>
    <t>供应商报价表</t>
  </si>
  <si>
    <t>制表科室</t>
  </si>
  <si>
    <t>供应商名称</t>
  </si>
  <si>
    <t>备注：</t>
  </si>
  <si>
    <t>工具</t>
  </si>
  <si>
    <t>氢气瓶</t>
  </si>
  <si>
    <t>ALEX</t>
  </si>
  <si>
    <t>The House</t>
  </si>
  <si>
    <t>皮带
Belt</t>
  </si>
  <si>
    <t>手电钻袋      
Drill Holster</t>
  </si>
  <si>
    <t>EL901</t>
  </si>
  <si>
    <t>2"W</t>
  </si>
  <si>
    <t>DG5120</t>
  </si>
  <si>
    <t xml:space="preserve">Heavy-duty </t>
  </si>
  <si>
    <t>19.5"x17"x5.5"</t>
  </si>
  <si>
    <t>7.6"x1.8"x4.4"</t>
  </si>
  <si>
    <t>8尺</t>
  </si>
  <si>
    <t>梯子</t>
  </si>
  <si>
    <t>BEN DÉCOR</t>
  </si>
  <si>
    <t>OAK</t>
  </si>
  <si>
    <t>CROWN MDF</t>
  </si>
  <si>
    <t>马赛克瓷砖</t>
  </si>
  <si>
    <t>墙体瓷砖</t>
  </si>
  <si>
    <t>瓷砖填缝灰</t>
  </si>
  <si>
    <t>门框</t>
  </si>
  <si>
    <t>TEMP033</t>
  </si>
  <si>
    <t>Color &amp; Dimensions</t>
  </si>
  <si>
    <t>Arctice White-Bright 
TILE EDGE</t>
  </si>
  <si>
    <t>2.25"x8.5"</t>
  </si>
  <si>
    <t>pc</t>
  </si>
  <si>
    <t>TEMP001</t>
  </si>
  <si>
    <t>Arctice White-Bright</t>
  </si>
  <si>
    <t>4.25"x8.5"</t>
  </si>
  <si>
    <t>TEMP002</t>
  </si>
  <si>
    <t>TEMP004</t>
  </si>
  <si>
    <t>Linen Mosaic</t>
  </si>
  <si>
    <t>Charcoal</t>
  </si>
  <si>
    <t>QT.CD.ARW.0208.BR REL 2" Fitting</t>
  </si>
  <si>
    <t>QT.CD.ARW.0408.BR SQFT</t>
  </si>
  <si>
    <t>QT.CD.ARW.0208.BR SQFT</t>
  </si>
  <si>
    <t>KV.LN.CHA.0206</t>
  </si>
  <si>
    <t>TEMP003</t>
  </si>
  <si>
    <t>TEMP006</t>
  </si>
  <si>
    <t>613/513</t>
  </si>
  <si>
    <t>Unsanded
(Silver Grey)</t>
  </si>
  <si>
    <t>685/585</t>
  </si>
  <si>
    <t>TM0039</t>
  </si>
  <si>
    <t>2P</t>
  </si>
  <si>
    <t>TM0042</t>
  </si>
  <si>
    <t>28802PNSMDR</t>
  </si>
  <si>
    <t>TEMP005</t>
  </si>
  <si>
    <t>651/551</t>
  </si>
  <si>
    <t>Snowhite</t>
  </si>
  <si>
    <t>11.3KG</t>
  </si>
  <si>
    <t>铁网</t>
  </si>
  <si>
    <t>2x8</t>
  </si>
  <si>
    <t>2分</t>
  </si>
  <si>
    <t>FM0011</t>
  </si>
  <si>
    <t>Magniflex Super
（灰水泥）</t>
  </si>
  <si>
    <t>穿心铁</t>
  </si>
  <si>
    <t xml:space="preserve">封罐胶带
Duct Tape         </t>
  </si>
  <si>
    <t>地毯保护薄膜
Carpet Protector</t>
  </si>
  <si>
    <t>LM0053</t>
  </si>
  <si>
    <t>DM0001</t>
  </si>
  <si>
    <t>0.08mm*3.0mil</t>
  </si>
  <si>
    <t xml:space="preserve">橙色胶纸    
Poly Orange </t>
  </si>
  <si>
    <t>DM0013</t>
  </si>
  <si>
    <t>12X100'</t>
  </si>
  <si>
    <t>保护衣
Coveralls</t>
  </si>
  <si>
    <t>CT0048</t>
  </si>
  <si>
    <t>红外线水平仪</t>
  </si>
  <si>
    <t>木工尺</t>
  </si>
  <si>
    <t>E250</t>
  </si>
  <si>
    <t>PT0018</t>
  </si>
  <si>
    <t>LXLM03</t>
  </si>
  <si>
    <t>手套                
Glove</t>
  </si>
  <si>
    <t>Cotton</t>
  </si>
  <si>
    <t>Medium</t>
  </si>
  <si>
    <t>EM81.12</t>
  </si>
  <si>
    <t>大力锯片       
Sawzall Blade</t>
  </si>
  <si>
    <t xml:space="preserve">48-00-5021 </t>
  </si>
  <si>
    <t>The AxWood</t>
  </si>
  <si>
    <t>钻头 
Tile Drill Bit Set</t>
  </si>
  <si>
    <t>撬棍</t>
  </si>
  <si>
    <t>木条</t>
  </si>
  <si>
    <t>1"x3"x8'</t>
  </si>
  <si>
    <t>HARDWOOD FLOORING</t>
  </si>
  <si>
    <t xml:space="preserve">圆弧收口线 </t>
  </si>
  <si>
    <t>11/16"x11/16"x8'</t>
  </si>
  <si>
    <t>尺</t>
  </si>
  <si>
    <t>氢气瓶充气</t>
  </si>
  <si>
    <t>LM0061</t>
  </si>
  <si>
    <t>螺丝</t>
  </si>
  <si>
    <t>kg</t>
  </si>
  <si>
    <t>1-3/4"</t>
  </si>
  <si>
    <t>铁框架</t>
  </si>
  <si>
    <t>#6</t>
  </si>
  <si>
    <t>安装</t>
  </si>
  <si>
    <t>197-695</t>
  </si>
  <si>
    <t>焊锡                              Solder</t>
  </si>
  <si>
    <t>100 
Lead Free</t>
  </si>
  <si>
    <t>1LB</t>
  </si>
  <si>
    <t>50/50</t>
  </si>
  <si>
    <t>来水开关心
Partition Stop</t>
  </si>
  <si>
    <t>2310-662008</t>
  </si>
  <si>
    <t>排水管直接管
Coupling</t>
  </si>
  <si>
    <t>9050-007</t>
  </si>
  <si>
    <t xml:space="preserve"> 排水管接管
Elbow</t>
  </si>
  <si>
    <t>9054-007</t>
  </si>
  <si>
    <t>45° 度</t>
  </si>
  <si>
    <t>9002-034</t>
  </si>
  <si>
    <t>1/2"x1/2"</t>
  </si>
  <si>
    <t>铁管铜管转换器 (螺丝) 
Bar Stock Male Adapter</t>
  </si>
  <si>
    <t>9001-034</t>
  </si>
  <si>
    <t>洗碗机接驳口L型  Dishwasher Elbow</t>
  </si>
  <si>
    <t>3/8"x3/8"</t>
  </si>
  <si>
    <t>防漏水橡皮泥      Plumber's Putty</t>
  </si>
  <si>
    <t>Waterproof</t>
  </si>
  <si>
    <t>14OZ</t>
  </si>
  <si>
    <t>铜管打磨砂纸      
Grit Cloth</t>
  </si>
  <si>
    <t xml:space="preserve">GC5HD </t>
  </si>
  <si>
    <t xml:space="preserve"> Heavy-duty Premium Grade </t>
  </si>
  <si>
    <t>5YDS</t>
  </si>
  <si>
    <t>来水开关直通
Supply Valve</t>
  </si>
  <si>
    <t>PM0034</t>
  </si>
  <si>
    <t>511-41-31</t>
  </si>
  <si>
    <t>Compression-Compression</t>
  </si>
  <si>
    <t xml:space="preserve">角铁    
</t>
  </si>
  <si>
    <t>1-1/4"x8'</t>
  </si>
  <si>
    <t>防水板
Denshield</t>
  </si>
  <si>
    <t>塑料门板  
Access Panel</t>
  </si>
  <si>
    <t>APU-9</t>
  </si>
  <si>
    <t>9"x 9"</t>
  </si>
  <si>
    <t>瓷砖缝隙架      
Tile Spacer</t>
  </si>
  <si>
    <t>10026QC</t>
  </si>
  <si>
    <t>十字</t>
  </si>
  <si>
    <t>10285QC</t>
  </si>
  <si>
    <t>一字</t>
  </si>
  <si>
    <t>防漏水胶布     
White Tape</t>
  </si>
  <si>
    <t>TWB480P</t>
  </si>
  <si>
    <t>480"</t>
  </si>
  <si>
    <t>门鉸</t>
  </si>
  <si>
    <t>IM0077</t>
  </si>
  <si>
    <t>859-491</t>
  </si>
  <si>
    <t>Satin Nickel</t>
  </si>
  <si>
    <t>3.5"</t>
  </si>
  <si>
    <t xml:space="preserve"> 48-00-5782</t>
  </si>
  <si>
    <t>Double Duty
Metal</t>
  </si>
  <si>
    <t>油漆扫        
Paint Brush</t>
  </si>
  <si>
    <t xml:space="preserve">MEDIUM STIFF </t>
  </si>
  <si>
    <t>光油漆
Polyurethene</t>
  </si>
  <si>
    <t>235ML</t>
  </si>
  <si>
    <t xml:space="preserve">CANADIAN TIRE </t>
  </si>
  <si>
    <t>拖线板</t>
  </si>
  <si>
    <t>Princess Auto</t>
  </si>
  <si>
    <t>灰板贴网</t>
  </si>
  <si>
    <t>防漏水涂泥     
Thread Sealant</t>
  </si>
  <si>
    <t>LM0015</t>
  </si>
  <si>
    <t>PD250BTHD</t>
  </si>
  <si>
    <t>Pro-Dope</t>
  </si>
  <si>
    <t>340g</t>
  </si>
  <si>
    <t>氢气焊接枪点火器
 Spark Lighter</t>
  </si>
  <si>
    <t>铜管打磨器
Fitting Brush</t>
  </si>
  <si>
    <t>来水管接管 
 Elbow</t>
  </si>
  <si>
    <t xml:space="preserve"> 9003-503</t>
  </si>
  <si>
    <t>90° (單邊)</t>
  </si>
  <si>
    <t>来水管接管 
 Coupling</t>
  </si>
  <si>
    <t>安全帽
Safety Hat</t>
  </si>
  <si>
    <t>CT0046</t>
  </si>
  <si>
    <t xml:space="preserve"> SHDHA6YQ</t>
  </si>
  <si>
    <t>7"x12"x9.25"</t>
  </si>
  <si>
    <t xml:space="preserve">无线电砸锯
MAKITA Mitre Saw  </t>
  </si>
  <si>
    <t>红外线水平仪支撑架
Contractors' Tripod</t>
  </si>
  <si>
    <t>PT0043</t>
  </si>
  <si>
    <t xml:space="preserve"> XSL01Z</t>
  </si>
  <si>
    <t>7.5"</t>
  </si>
  <si>
    <t>5/16" x 7/8"</t>
  </si>
  <si>
    <t>铜管打磨器 
 Tube Brush</t>
  </si>
  <si>
    <t xml:space="preserve">刷灰板              
Sander Hand </t>
  </si>
  <si>
    <t xml:space="preserve"> 3-1/4"x9"</t>
  </si>
  <si>
    <t>ht0038</t>
  </si>
  <si>
    <t>Dollar Shop</t>
  </si>
  <si>
    <t xml:space="preserve">油漆滚筒
Paint Roll </t>
  </si>
  <si>
    <t>双面胶</t>
  </si>
  <si>
    <t>FM0020</t>
  </si>
  <si>
    <t>Disposable</t>
  </si>
  <si>
    <t>FM0019</t>
  </si>
  <si>
    <t>铜管切割器</t>
  </si>
  <si>
    <t>焊锡涂蜡</t>
  </si>
  <si>
    <t>切割片</t>
  </si>
  <si>
    <t>1/4" to 1-5/8"</t>
  </si>
  <si>
    <t xml:space="preserve">No. 5 </t>
  </si>
  <si>
    <t>TE-SP SM 50/36</t>
  </si>
  <si>
    <t>19-11/16" 14-3/16"</t>
  </si>
  <si>
    <t>LM0016</t>
  </si>
  <si>
    <t xml:space="preserve">DWST08204  </t>
  </si>
  <si>
    <t>Tough System 400 (L)</t>
  </si>
  <si>
    <t xml:space="preserve">21"x19"x14"  </t>
  </si>
  <si>
    <t>除水剂
Primer</t>
  </si>
  <si>
    <t>WM0034</t>
  </si>
  <si>
    <t>10932C</t>
  </si>
  <si>
    <t>OIL</t>
  </si>
  <si>
    <t>369g</t>
  </si>
  <si>
    <t>油漆开罐器 
Paint Can Opener</t>
  </si>
  <si>
    <t>Plastic Handle</t>
  </si>
  <si>
    <t>8.25"</t>
  </si>
  <si>
    <t>撬棍                  
Wonder/T Bar</t>
  </si>
  <si>
    <t>卷尺                       
Measuring Tape</t>
  </si>
  <si>
    <t>PLT0034</t>
  </si>
  <si>
    <t>砂纸
Drywall Sanding Roll</t>
  </si>
  <si>
    <t>120号</t>
  </si>
  <si>
    <t>6.5"x3.5"(10yrd)</t>
  </si>
  <si>
    <t>润滑剂
WD-40</t>
  </si>
  <si>
    <t>绿胶纸带       
Green Tape</t>
  </si>
  <si>
    <t>1.88" or 1.41"</t>
  </si>
  <si>
    <t>55M</t>
  </si>
  <si>
    <t>Mitre Saw Parts</t>
  </si>
  <si>
    <t>钉枪门线钉      
Nail</t>
  </si>
  <si>
    <t>PBN18125</t>
  </si>
  <si>
    <t>18G</t>
  </si>
  <si>
    <t>SOLID</t>
  </si>
  <si>
    <t>厨柜脚</t>
  </si>
  <si>
    <t xml:space="preserve">LEG4.BK </t>
  </si>
  <si>
    <t>4PK</t>
  </si>
  <si>
    <t>4"to 5-1/4"</t>
  </si>
  <si>
    <t>ARROW</t>
  </si>
  <si>
    <t>浴盆</t>
  </si>
  <si>
    <t>Sterling Performa</t>
  </si>
  <si>
    <t>LH</t>
  </si>
  <si>
    <t>60" x 29" x 15"</t>
  </si>
  <si>
    <t>ULINE</t>
  </si>
  <si>
    <t>吹风机</t>
  </si>
  <si>
    <t>Enzo</t>
  </si>
  <si>
    <t>Email</t>
  </si>
  <si>
    <t>enzo@toolacademy.com</t>
  </si>
  <si>
    <t xml:space="preserve">Charles, Gregory </t>
  </si>
  <si>
    <t>gregory.charles@store.lowes.com</t>
  </si>
  <si>
    <t>Shipping terms</t>
  </si>
  <si>
    <t>Payment terms</t>
  </si>
  <si>
    <t>1.优先去Tool Academy或者Markham Industrial采购,然后才是HD或Lowes，其次是在 Amre采购，最后是Richelieu。
2.如果要电话号码，请提供Simon的手机号647 529 6368。
3.如果被问公司名字，请说 component</t>
  </si>
  <si>
    <t>Always use my cell number 647 529 6368 if ask for a phone number
Always say component if you were ask for a company
Always say you work with Simon from component as required
Last Richelieu
Second last Amre</t>
  </si>
  <si>
    <t xml:space="preserve">INFO@hon-mark.com </t>
  </si>
  <si>
    <t>HMM</t>
  </si>
  <si>
    <t>Litron</t>
  </si>
  <si>
    <t>raymond@centralfairbank.com&gt;</t>
  </si>
  <si>
    <t>Adam Ed/Any</t>
  </si>
  <si>
    <t xml:space="preserve">Efe Canturk
Lamea Kamran 
Gadi Sonderling </t>
  </si>
  <si>
    <t>efe@olympiatile.com
lamea@olympiatile.com 
gadi@olympiatile.com</t>
  </si>
  <si>
    <t>Keystone Home Products</t>
  </si>
  <si>
    <t>JohnT@keystonehomeproducts.com
fatimaa@keystonehomeproducts.com</t>
  </si>
  <si>
    <t xml:space="preserve">John Templeman 
Fatima Amirsalam </t>
  </si>
  <si>
    <t>Camiko</t>
  </si>
  <si>
    <t>info@camiko.com</t>
  </si>
  <si>
    <t xml:space="preserve"> 416-398-7113 ext. 230</t>
  </si>
  <si>
    <t>905 738 2111 ext 341</t>
  </si>
  <si>
    <t>Central Fairbank Lumber</t>
  </si>
  <si>
    <t>Prepayment</t>
  </si>
  <si>
    <t>Aurora Lighting Technologies Inc.</t>
  </si>
  <si>
    <t>(905)489-1197    </t>
  </si>
  <si>
    <t>VendorKey</t>
  </si>
  <si>
    <t>Bayview Paints &amp; Décor</t>
  </si>
  <si>
    <t>bayviewpaints@gmail.com</t>
  </si>
  <si>
    <t>HD Supply</t>
  </si>
  <si>
    <t xml:space="preserve">HD supply </t>
  </si>
  <si>
    <t>Bob Yang &lt;bobyang@alti.ca&gt;
harry@alti.ca</t>
  </si>
  <si>
    <t xml:space="preserve">http://www.hdsupplysolutions.ca/shop/home.do?lang=en_US </t>
  </si>
  <si>
    <t>Credit application</t>
  </si>
  <si>
    <t>Delivered</t>
  </si>
  <si>
    <t>Willie Yu</t>
  </si>
  <si>
    <t>Advance Flooring Design</t>
  </si>
  <si>
    <t>416 499 9168</t>
  </si>
  <si>
    <t>alanyuen@advancehardwood.ca</t>
  </si>
  <si>
    <t>Cobra</t>
  </si>
  <si>
    <t>Agranito World</t>
  </si>
  <si>
    <t>Agranito</t>
  </si>
  <si>
    <t>COD</t>
  </si>
  <si>
    <t>net 30</t>
  </si>
  <si>
    <t>vikas@agranitoworld.com</t>
  </si>
  <si>
    <t>Vik</t>
  </si>
  <si>
    <t>(905)-412-3300</t>
  </si>
  <si>
    <t>Street</t>
  </si>
  <si>
    <t>Ciy</t>
  </si>
  <si>
    <t>Country</t>
  </si>
  <si>
    <t>Account#</t>
  </si>
  <si>
    <t>Username</t>
  </si>
  <si>
    <t>Password</t>
  </si>
  <si>
    <t>Tel: 905-597-5522 
Tel(Fax) 905-597-5521</t>
  </si>
  <si>
    <t>UrL</t>
  </si>
  <si>
    <t xml:space="preserve">kelvin@hansonbuildingsupply.com  
alex@hansonbuildingsupply.com </t>
  </si>
  <si>
    <t>Primary Contact</t>
  </si>
  <si>
    <t>1-800-782-0557</t>
  </si>
  <si>
    <t>Markham</t>
  </si>
  <si>
    <t>Postal Code</t>
  </si>
  <si>
    <t>L6G 1B5</t>
  </si>
  <si>
    <t>140 Duffield Dr. Unit 2</t>
  </si>
  <si>
    <t>ON</t>
  </si>
  <si>
    <t>Scarborough</t>
  </si>
  <si>
    <t>2161 Midland Ave</t>
  </si>
  <si>
    <t>M1P 2Y9</t>
  </si>
  <si>
    <t>220 Alden Road</t>
  </si>
  <si>
    <t xml:space="preserve"> Markham</t>
  </si>
  <si>
    <t xml:space="preserve">L3R 4C1 </t>
  </si>
  <si>
    <t>8750 Bayview Ave Unit 16</t>
  </si>
  <si>
    <t>Richmond Hill</t>
  </si>
  <si>
    <t>L4B 4V9</t>
  </si>
  <si>
    <t xml:space="preserve">4144 Midland Avenue </t>
  </si>
  <si>
    <t>1900 Steeles Ave. West</t>
  </si>
  <si>
    <t>Concord</t>
  </si>
  <si>
    <t xml:space="preserve">L4K 1A1 </t>
  </si>
  <si>
    <t>Agincourt</t>
  </si>
  <si>
    <t xml:space="preserve">M1S 3A7 </t>
  </si>
  <si>
    <t>1412 Warden Ave</t>
  </si>
  <si>
    <t>Scaborough</t>
  </si>
  <si>
    <t>M1R 5A3</t>
  </si>
  <si>
    <t>3025 Kennedy Rd</t>
  </si>
  <si>
    <t>M1V 1S3</t>
  </si>
  <si>
    <t>4900 Sheppard Ave East</t>
  </si>
  <si>
    <t>M1S 4A7</t>
  </si>
  <si>
    <t>390 Canarctic D.</t>
  </si>
  <si>
    <t>Toronto</t>
  </si>
  <si>
    <t>Woodbridge</t>
  </si>
  <si>
    <t>4270 Weston Rd,</t>
  </si>
  <si>
    <t>North York</t>
  </si>
  <si>
    <t xml:space="preserve"> M9L 1W9</t>
  </si>
  <si>
    <t>Canada</t>
  </si>
  <si>
    <t>2-3350 Ridgeway Drive,</t>
  </si>
  <si>
    <t>Mississauga.</t>
  </si>
  <si>
    <t>L5L5Z9.</t>
  </si>
  <si>
    <t>L4K1P6</t>
  </si>
  <si>
    <t>3816A Victoria Park</t>
  </si>
  <si>
    <t xml:space="preserve"> North York </t>
  </si>
  <si>
    <t>M2H3H7</t>
  </si>
  <si>
    <t>250 Bridgeland Ave</t>
  </si>
  <si>
    <t xml:space="preserve"> Toronto</t>
  </si>
  <si>
    <t>M6A 1Z4</t>
  </si>
  <si>
    <t>M9W 6J4</t>
  </si>
  <si>
    <t xml:space="preserve">226B STEELCASE ROAD WEST, </t>
  </si>
  <si>
    <t>L3R 1B3</t>
  </si>
  <si>
    <t>220 Wellington Street East,</t>
  </si>
  <si>
    <t xml:space="preserve">Aurora </t>
  </si>
  <si>
    <t xml:space="preserve"> L4G 1J5</t>
  </si>
  <si>
    <t xml:space="preserve">21 Milliken Blvd C10 </t>
  </si>
  <si>
    <t>640 Denison Street</t>
  </si>
  <si>
    <t>L3R 1C1</t>
  </si>
  <si>
    <t>6005 STEELES AVENUE EAST</t>
  </si>
  <si>
    <t>M1V 5P7</t>
  </si>
  <si>
    <t>铜管,Plumbing</t>
  </si>
  <si>
    <t>Custom doors</t>
  </si>
  <si>
    <t>25 Doney cres</t>
  </si>
  <si>
    <t>瓷砖
Tiles</t>
  </si>
  <si>
    <t>M1V 2H8</t>
  </si>
  <si>
    <t>7455 Victoria Park Unit#1</t>
  </si>
  <si>
    <t>L3R 2Y7</t>
  </si>
  <si>
    <t>https://camiko.com/</t>
  </si>
  <si>
    <t>Province/
State</t>
  </si>
  <si>
    <t>Vendor  Type</t>
  </si>
  <si>
    <t xml:space="preserve">Paint </t>
  </si>
  <si>
    <t>General</t>
  </si>
  <si>
    <t>http://paintstore.benjaminmoore.com/stores/ca/on/scarborough/lakes-wallpaper-paint-inc?lang=en_CA</t>
  </si>
  <si>
    <t>LAKE'S WALLPAPER &amp; PAINT INC.</t>
  </si>
  <si>
    <t>http://www.centralfairbank.com/</t>
  </si>
  <si>
    <t xml:space="preserve">General, Faucets, </t>
  </si>
  <si>
    <t>电动工具, Power Tools</t>
  </si>
  <si>
    <t>HMM Distributors</t>
  </si>
  <si>
    <t>工具，材料,General</t>
  </si>
  <si>
    <t>M3J 2V3</t>
  </si>
  <si>
    <t>118 – 3838 Midland Avenue</t>
  </si>
  <si>
    <t>M1V 5K5</t>
  </si>
  <si>
    <t>5328 Highway 7 East
Unit 1B</t>
  </si>
  <si>
    <t>L3P 1B9</t>
  </si>
  <si>
    <t>SHAUN.LIM@COMPONENTELEMENT.COM</t>
  </si>
  <si>
    <t>4762component</t>
  </si>
  <si>
    <t>250 Rowntree Dairy Road</t>
  </si>
  <si>
    <t xml:space="preserve">L4L 9J7 </t>
  </si>
  <si>
    <t>Cabinets, mirror slider doors</t>
  </si>
  <si>
    <t>Lightings</t>
  </si>
  <si>
    <t>416.900.4444</t>
  </si>
  <si>
    <t>525 Rowntree Dairy Road | Unit 1</t>
  </si>
  <si>
    <t>Vaughan</t>
  </si>
  <si>
    <t>7701 Woodbine Avenue, Unit 6 &amp; 7</t>
  </si>
  <si>
    <t>L3R 2N4</t>
  </si>
  <si>
    <t>Modern Building Supplies</t>
  </si>
  <si>
    <t>M1V 4S7</t>
  </si>
  <si>
    <t>416-663-1888</t>
  </si>
  <si>
    <t>55 freshway Drive</t>
  </si>
  <si>
    <t>L4K 1S1</t>
  </si>
  <si>
    <t>Kitchen Bath</t>
  </si>
  <si>
    <t>Plumbing, HVAC</t>
  </si>
  <si>
    <t>1000 Lawrence Ave West</t>
  </si>
  <si>
    <t>M6A1C6</t>
  </si>
  <si>
    <t>Orion Technologies</t>
  </si>
  <si>
    <t>6425 Airport Road</t>
  </si>
  <si>
    <t>Mississauga</t>
  </si>
  <si>
    <t>L4V 1E4</t>
  </si>
  <si>
    <t>The Royal Wood Shop Ltd </t>
  </si>
  <si>
    <t>Silverland Hardware</t>
  </si>
  <si>
    <t xml:space="preserve">General tools </t>
  </si>
  <si>
    <t>(416) 798-4881 </t>
  </si>
  <si>
    <t>1135 Meyerside Drive</t>
  </si>
  <si>
    <t>L5T 1J6</t>
  </si>
  <si>
    <t>42 Goodmark Place Unit 2</t>
  </si>
  <si>
    <t>Jannovski Counter Top Ltd.</t>
  </si>
  <si>
    <t xml:space="preserve">Vivi Zhang </t>
  </si>
  <si>
    <t>Cobra Doors 2000  Ltd.</t>
  </si>
  <si>
    <t>416 401 0054</t>
  </si>
  <si>
    <t>(905) 475-0185</t>
  </si>
  <si>
    <t>George Yanovski</t>
  </si>
  <si>
    <t>25 Spy Ct</t>
  </si>
  <si>
    <t>L3R 5H6</t>
  </si>
  <si>
    <t>Jenny Chen</t>
  </si>
  <si>
    <t>cfcountertop@gmail.com</t>
  </si>
  <si>
    <t>地址Address</t>
  </si>
  <si>
    <t>航运条款</t>
  </si>
  <si>
    <t>付款条件</t>
  </si>
  <si>
    <t>网址</t>
  </si>
  <si>
    <t>帐户号码</t>
  </si>
  <si>
    <t>用户名</t>
  </si>
  <si>
    <t>密码</t>
  </si>
  <si>
    <t>制表日期</t>
  </si>
  <si>
    <t>审核部门</t>
  </si>
  <si>
    <t>供应商信息表 VendorMaster</t>
  </si>
  <si>
    <t xml:space="preserve">明             晰       </t>
  </si>
  <si>
    <t xml:space="preserve">Bayview </t>
  </si>
  <si>
    <t xml:space="preserve">LAKE'S </t>
  </si>
  <si>
    <t>keystone</t>
  </si>
  <si>
    <t xml:space="preserve">Modern Building </t>
  </si>
  <si>
    <t xml:space="preserve">Silverland </t>
  </si>
  <si>
    <t>Janovski</t>
  </si>
  <si>
    <t>Vendor Score</t>
  </si>
  <si>
    <t>公司评级</t>
  </si>
  <si>
    <t>counter tops/ Sinks</t>
  </si>
  <si>
    <t>Quality</t>
  </si>
  <si>
    <t>Response time</t>
  </si>
  <si>
    <t>Ontime delivery</t>
  </si>
  <si>
    <t>Prices</t>
  </si>
  <si>
    <t>Percentage of incoming rejects (delivery accuracy)</t>
  </si>
  <si>
    <t>lead time</t>
  </si>
  <si>
    <t>Number if rejects due to quality issue</t>
  </si>
  <si>
    <t xml:space="preserve">Number of rejects due to </t>
  </si>
  <si>
    <t xml:space="preserve">% </t>
  </si>
  <si>
    <t xml:space="preserve">same day </t>
  </si>
  <si>
    <t xml:space="preserve">next day </t>
  </si>
  <si>
    <t>more than a day</t>
  </si>
  <si>
    <t>Vendor Performance</t>
  </si>
  <si>
    <t>Shaun</t>
  </si>
  <si>
    <t>Quality issues</t>
  </si>
  <si>
    <t>flooring, hard wood, vinyl, laminate, baseboard</t>
  </si>
  <si>
    <t>Installation accessories: closet rods, cabinet mirror, door stops, etc…</t>
  </si>
  <si>
    <t>瓷砖
Tiles, Bath Tub, Sinks</t>
  </si>
  <si>
    <t>Door, Trim, Moulding</t>
  </si>
  <si>
    <t>Flooring base material and tools</t>
  </si>
  <si>
    <t>General, Garbage bin, drywall, track, stud, alum roman pillar, various mortar, grout, A Richard tools,  Liminate Cutter, plumbing, screws, drywall tape, mesh, wire mesh, metal door frames, vinyl planks, doors products</t>
  </si>
  <si>
    <t>General: Doors, Bathroom Installation Items, Toilets, Locks,</t>
  </si>
  <si>
    <t>Unifroms</t>
  </si>
  <si>
    <t>General: Screws</t>
  </si>
  <si>
    <t>Tools</t>
  </si>
  <si>
    <t>General: sand paper</t>
  </si>
  <si>
    <t>Garbage Bags</t>
  </si>
  <si>
    <t>Olympia Wholesales</t>
  </si>
  <si>
    <t>Molding and Trims, Baseboards</t>
  </si>
  <si>
    <t>cabinets legs, cabinet doors</t>
  </si>
  <si>
    <t>General Office/Warehouse Supplies</t>
  </si>
  <si>
    <t>flooring, hard wood , wood reducer, building paper, nail gun nails</t>
  </si>
  <si>
    <t>flooring, hard wood, laminate</t>
  </si>
  <si>
    <t>laminate counter tops</t>
  </si>
  <si>
    <t>Stone countertops</t>
  </si>
  <si>
    <t>net 15</t>
  </si>
  <si>
    <t>net 15 / COD</t>
  </si>
  <si>
    <t>Credit card</t>
  </si>
  <si>
    <t>Status</t>
  </si>
  <si>
    <t>Active</t>
  </si>
  <si>
    <t>状态</t>
  </si>
  <si>
    <t>Vendor Tier</t>
  </si>
  <si>
    <t>C-Wood Kitchens</t>
  </si>
  <si>
    <t>cwoodkitchens@gmail.com</t>
  </si>
  <si>
    <t>2360 Midland Ave</t>
  </si>
  <si>
    <t>M1S 4A9</t>
  </si>
  <si>
    <t>kitchen cabinets</t>
  </si>
  <si>
    <t>Direct</t>
  </si>
  <si>
    <t>Central Fairbank
Frametech Manufacturing Ltd.</t>
  </si>
  <si>
    <t xml:space="preserve">http://www.keystonehomeproducts.com/ </t>
  </si>
  <si>
    <t xml:space="preserve">https://www.hilti.ca/ </t>
  </si>
  <si>
    <t xml:space="preserve">https://www.hmmdistributors.com/ </t>
  </si>
  <si>
    <t xml:space="preserve">https://www.homedepot.ca/en/home.html </t>
  </si>
  <si>
    <t xml:space="preserve">http://www.ihlcanada.com/ </t>
  </si>
  <si>
    <t xml:space="preserve">http://www.litroncanada.com/ </t>
  </si>
  <si>
    <t xml:space="preserve">https://www.lowes.ca/ </t>
  </si>
  <si>
    <t xml:space="preserve">http://www.markham-industrial.com/# </t>
  </si>
  <si>
    <t xml:space="preserve">http://modernbuildingsupplies.ca/ </t>
  </si>
  <si>
    <t xml:space="preserve">http://www.noble.ca/en/home.aspx </t>
  </si>
  <si>
    <t xml:space="preserve">http://www.olympiatile.com/ </t>
  </si>
  <si>
    <t xml:space="preserve">http://www.princessauto.com/en/ </t>
  </si>
  <si>
    <t xml:space="preserve">http://www.royalwoodshop.com/# </t>
  </si>
  <si>
    <t xml:space="preserve">http://www.richelieu.com/ca/en/ </t>
  </si>
  <si>
    <t xml:space="preserve">http://www.silverland.ca/ </t>
  </si>
  <si>
    <t xml:space="preserve">http://www.fasteninghouse.com/ </t>
  </si>
  <si>
    <t xml:space="preserve">http://www.toolacademy.com/ </t>
  </si>
  <si>
    <t xml:space="preserve">http://www.yorkdaleflooringcentre.com/home.php </t>
  </si>
  <si>
    <t xml:space="preserve">http://www.advancehardwood.ca/ </t>
  </si>
  <si>
    <t xml:space="preserve">http://cobradoors.com/ </t>
  </si>
  <si>
    <t xml:space="preserve">http://www.agranitoworld.com/ </t>
  </si>
  <si>
    <t xml:space="preserve">https://www.desco.ca/ </t>
  </si>
  <si>
    <t xml:space="preserve">https://www.dulux.ca </t>
  </si>
  <si>
    <t xml:space="preserve">http://www.bulbspro.com/ </t>
  </si>
  <si>
    <t xml:space="preserve">https://www.amresupply.com/ </t>
  </si>
  <si>
    <t xml:space="preserve">http://www.abcohardwood.com/ </t>
  </si>
  <si>
    <t xml:space="preserve">http://paintstore.benjaminmoore.com/stores/ca/on/richmond-hill/bayview-paint-decor?lang=en_CA </t>
  </si>
  <si>
    <t>C&amp;F Stone Ltd</t>
  </si>
  <si>
    <t xml:space="preserve">41 Passmore Ave Unit 5 </t>
  </si>
  <si>
    <t>M1V4T1</t>
  </si>
  <si>
    <t>Maple</t>
  </si>
  <si>
    <t>Cabinets</t>
  </si>
  <si>
    <t xml:space="preserve">maplecabinetry@hotmail.com </t>
  </si>
  <si>
    <t>Maple Cabinetry Inc.</t>
  </si>
  <si>
    <t>2245 Midland Ave. Unit 3-5</t>
  </si>
  <si>
    <t>Steven</t>
  </si>
  <si>
    <t>olympia.wholesale@hotmail.com</t>
  </si>
  <si>
    <t>905 727 1387</t>
  </si>
  <si>
    <t>David</t>
  </si>
  <si>
    <t xml:space="preserve">evierling@royalwoodshop.com </t>
  </si>
  <si>
    <t>110 Nugget Avenue</t>
  </si>
  <si>
    <t>416 785-9555 ext. 350 
cell：4168199835</t>
  </si>
  <si>
    <t xml:space="preserve">1632 Midland Ave 
103 Denison Street Unit#2 </t>
  </si>
  <si>
    <t>Toronto
Markham</t>
  </si>
  <si>
    <t>M1P 3J7
L3R 1B5</t>
  </si>
  <si>
    <t>Rock
Steven</t>
  </si>
  <si>
    <t>416-299-3198
647-313-0155</t>
  </si>
  <si>
    <t xml:space="preserve">info@yorkdaleflooringcentre.com
david@yorkdaleflooringcentre.com </t>
  </si>
  <si>
    <t>Alan Yuen+</t>
  </si>
  <si>
    <t>component</t>
  </si>
  <si>
    <t>(416) 321-1688 ext 21
cell: 647 205 2360 
Cell;647 500 5788</t>
  </si>
  <si>
    <t>Lisa Lu  
Mark</t>
  </si>
  <si>
    <t>Master Glass &amp; Mirror</t>
  </si>
  <si>
    <t>Master Glass</t>
  </si>
  <si>
    <t>paul.cao20@gmail.com</t>
  </si>
  <si>
    <t>Wen Ge 文哥</t>
  </si>
  <si>
    <t>electricals, bulbs</t>
  </si>
  <si>
    <t>Staples</t>
  </si>
  <si>
    <t>http://www.staples.ca</t>
  </si>
  <si>
    <t>Walmart</t>
  </si>
  <si>
    <t>Homey Kitchen Cabinet Design</t>
  </si>
  <si>
    <t>Homey</t>
  </si>
  <si>
    <t>2% 15 net 30</t>
  </si>
  <si>
    <t>647 893 4785
cell:416 887 1478</t>
  </si>
  <si>
    <t>416 828 0558</t>
  </si>
  <si>
    <t>416 674 1800</t>
  </si>
  <si>
    <t>aangelakos@noble.ca    </t>
  </si>
  <si>
    <t>Alex Angelakos</t>
  </si>
  <si>
    <t>905 944 1099 ,2025    </t>
  </si>
  <si>
    <t>Best Buy</t>
  </si>
  <si>
    <t xml:space="preserve"> Johanne / 
Kevin Chen</t>
  </si>
  <si>
    <t>ABCO Hardwood Inc.</t>
  </si>
  <si>
    <t>1730 Steeles Ave. East, Unit #4-7</t>
  </si>
  <si>
    <t>Brampton</t>
  </si>
  <si>
    <t>L6T 1A4</t>
  </si>
  <si>
    <t xml:space="preserve">4169404827
(416) 940-4855 </t>
  </si>
  <si>
    <t>M1V 5H7</t>
  </si>
  <si>
    <t>3200 14th Ave #4</t>
  </si>
  <si>
    <t>L3R 0H8</t>
  </si>
  <si>
    <t xml:space="preserve"> M1P 4P9</t>
  </si>
  <si>
    <t>Tel:416-335-8989
cell:647-708-5858
cell:647-567-8823</t>
  </si>
  <si>
    <t>416 292 6567</t>
  </si>
  <si>
    <t>Paul 
Connie</t>
  </si>
  <si>
    <t>Zion</t>
  </si>
  <si>
    <t xml:space="preserve">3024 Kennedy Road </t>
  </si>
  <si>
    <t>Doors with frame wood</t>
  </si>
  <si>
    <t xml:space="preserve">info@zionbuildingsupplies.com </t>
  </si>
  <si>
    <t>Zion Building Supplies</t>
  </si>
  <si>
    <t xml:space="preserve">DuraReady </t>
  </si>
  <si>
    <t>Annie</t>
  </si>
  <si>
    <t>Frametech Manufacturing Ltd.</t>
  </si>
  <si>
    <t>Amre Supply</t>
  </si>
  <si>
    <t>Speers Paint Inc.</t>
  </si>
  <si>
    <t>Speers</t>
  </si>
  <si>
    <t>Duraready</t>
  </si>
  <si>
    <t>905 337 7272</t>
  </si>
  <si>
    <t>275 Speers Paint</t>
  </si>
  <si>
    <t>Oakville</t>
  </si>
  <si>
    <t>L6K2G1</t>
  </si>
  <si>
    <t>online</t>
  </si>
  <si>
    <t>https://www.amazon.ca/</t>
  </si>
  <si>
    <t xml:space="preserve">WESCO Distribution Canada LP </t>
  </si>
  <si>
    <t xml:space="preserve">475 Hood Rd </t>
  </si>
  <si>
    <t>L3R 0S8</t>
  </si>
  <si>
    <t>Jeff Finlay</t>
  </si>
  <si>
    <t>jfinlay@wesco.com</t>
  </si>
  <si>
    <t xml:space="preserve">| www.wesco.ca </t>
  </si>
  <si>
    <t>Westburne</t>
  </si>
  <si>
    <t>Anthony Huber</t>
  </si>
  <si>
    <t>(416) 751-4310</t>
  </si>
  <si>
    <t>anthony.huber@westburne.ca</t>
  </si>
  <si>
    <t>1210 Markham Road</t>
  </si>
  <si>
    <t>M1H 3B3</t>
  </si>
  <si>
    <t>www.westburne.ca</t>
  </si>
  <si>
    <t>Electricals supplies</t>
  </si>
  <si>
    <t>Wesco</t>
  </si>
  <si>
    <t xml:space="preserve">Steven Cartoon 
Tyler Corkum
Linda Fajans(Accountng) </t>
  </si>
  <si>
    <t>stevenc@hmmdistributors.com
tyler@hmmdistributors.com
linda@hmmdistributors.com</t>
  </si>
  <si>
    <t>net 30,freight policy is $100</t>
  </si>
  <si>
    <t>Attachment\LINE CARD.pdf</t>
  </si>
  <si>
    <t>4762Component</t>
  </si>
  <si>
    <t xml:space="preserve">http://zionbuildingsupplies.com/ </t>
  </si>
  <si>
    <t xml:space="preserve">ｃｏｍｐｏｎｅｎｔ </t>
  </si>
  <si>
    <t xml:space="preserve">https://duraready.mypinnaclecart.com/index.php?p=home </t>
  </si>
  <si>
    <t>labels</t>
  </si>
  <si>
    <t>janovski@sympatico.ca</t>
  </si>
  <si>
    <t>SAYA Electronics</t>
  </si>
  <si>
    <t>Saya</t>
  </si>
  <si>
    <t>L3R2N2</t>
  </si>
  <si>
    <t>Cabinetsmith</t>
  </si>
  <si>
    <t xml:space="preserve">Jim Harvey 
Laurel Malcolm  </t>
  </si>
  <si>
    <t>jimh@dajica.ca
laurelm@can-save.ca</t>
  </si>
  <si>
    <t>411 Bayview Drive</t>
  </si>
  <si>
    <t>Barrie</t>
  </si>
  <si>
    <t>L4N8Y2</t>
  </si>
  <si>
    <t>Attachment\2 - Starlight - Insuite Lighting - May-16.pdf</t>
  </si>
  <si>
    <t>MDelson@litroncanada.com
SPollak@litroncanada.com
ARodillado@litroncanada.com</t>
  </si>
  <si>
    <t xml:space="preserve">Melanie Delson(Inside Sales &amp; Project Manager)
Steven Pollak(Branch Manager)
Arvin Rodillado </t>
  </si>
  <si>
    <t xml:space="preserve">Triplast </t>
  </si>
  <si>
    <t>416-766-6600</t>
  </si>
  <si>
    <t>121 McCormack St</t>
  </si>
  <si>
    <t>York</t>
  </si>
  <si>
    <t>M6N 1X8</t>
  </si>
  <si>
    <t>http://www.triplast.ca/
http://www.triplastcountertops.ca/</t>
  </si>
  <si>
    <t>PPG Architectural Coatings</t>
  </si>
  <si>
    <t>Kraus</t>
  </si>
  <si>
    <t>Ganiva</t>
  </si>
  <si>
    <t>robc@bellnet.ca</t>
  </si>
  <si>
    <t>Craig Street</t>
  </si>
  <si>
    <t>craig.street@krausflooring.com</t>
  </si>
  <si>
    <t>Kraus Flooring</t>
  </si>
  <si>
    <t>Uniform Custom Countertops Inc.</t>
  </si>
  <si>
    <t>Royal Designer Tops</t>
  </si>
  <si>
    <t>Uniform</t>
  </si>
  <si>
    <t>Royal deigner Top</t>
  </si>
  <si>
    <t>PPG</t>
  </si>
  <si>
    <t>416-749-7100</t>
  </si>
  <si>
    <t>Unit 9B - 161 Deerhide Cres.</t>
  </si>
  <si>
    <t>M9M 2Z2</t>
  </si>
  <si>
    <t>counter top</t>
  </si>
  <si>
    <t>http://royaldesignertops.ca/index.htm</t>
  </si>
  <si>
    <t>info@royaldesignertops.ca</t>
  </si>
  <si>
    <t>Marilyn Amaral</t>
  </si>
  <si>
    <t>50 Down, 50 COD</t>
  </si>
  <si>
    <t>Shaldon
Chloe D.</t>
  </si>
  <si>
    <t xml:space="preserve">sheldon@triplast.ca
countertops@triplast.ca
</t>
  </si>
  <si>
    <t>289 Courtland Ave</t>
  </si>
  <si>
    <t>L4K 4W9</t>
  </si>
  <si>
    <t>1 866-496-8553</t>
  </si>
  <si>
    <t>taliseff@uniformcustom.com
info@uniformcustom.com</t>
  </si>
  <si>
    <t>439 Jevlan Dr</t>
  </si>
  <si>
    <t>L4L 8A9</t>
  </si>
  <si>
    <t>http://www.krausflooring.com/</t>
  </si>
  <si>
    <t>375 Pendant Drive</t>
  </si>
  <si>
    <t>L5T 2W9</t>
  </si>
  <si>
    <t>carpet flooring</t>
  </si>
  <si>
    <t>Multitech Contracting 2000 Inc.</t>
  </si>
  <si>
    <t>Multitech</t>
  </si>
  <si>
    <t>905-660-2353</t>
  </si>
  <si>
    <t>Carlos</t>
  </si>
  <si>
    <t>31 Pippin Rd</t>
  </si>
  <si>
    <t>L4K 4J9</t>
  </si>
  <si>
    <t>Counter tops laminate</t>
  </si>
  <si>
    <t xml:space="preserve">Pick up </t>
  </si>
  <si>
    <t>www.multitech2000.com</t>
  </si>
  <si>
    <t>CabinetSmith/Can-Save</t>
  </si>
  <si>
    <t>Hardwares, cabinet handles</t>
  </si>
  <si>
    <t>241654-0</t>
  </si>
  <si>
    <t>http://www.hsbuild.com/contact</t>
  </si>
  <si>
    <t>H&amp;S Building Supplies</t>
  </si>
  <si>
    <t xml:space="preserve">http://www.hansonbuildingsupply.com/ </t>
  </si>
  <si>
    <t>CParker@Fasteninghouse.com</t>
  </si>
  <si>
    <t xml:space="preserve">Carol Parker </t>
  </si>
  <si>
    <t>Four Points</t>
  </si>
  <si>
    <t>Non Active</t>
  </si>
  <si>
    <t>Four Points Express</t>
  </si>
  <si>
    <t>10 Alden Rd</t>
  </si>
  <si>
    <t>(905) 305-0071
647 205 3232</t>
  </si>
  <si>
    <t>Mahmoud Al-Kurdi 
Mick ( General Manager)</t>
  </si>
  <si>
    <t>mick@fourpointsexpress.com</t>
  </si>
  <si>
    <t>L3R2S1</t>
  </si>
  <si>
    <t>Freight Fowarder</t>
  </si>
  <si>
    <t xml:space="preserve">net 15 </t>
  </si>
  <si>
    <t>Attachment\Car Van and truck Rates2 Four Points Express.xlsx</t>
  </si>
  <si>
    <t>Attachments</t>
  </si>
  <si>
    <t>trims and doors, baseboards, door handles</t>
  </si>
  <si>
    <t>Unitforms , Pants</t>
  </si>
  <si>
    <t>Wilsonart</t>
  </si>
  <si>
    <t>380, Courtney Park Drive East Unit A</t>
  </si>
  <si>
    <t>L5T 2S4</t>
  </si>
  <si>
    <t>905-565-1255</t>
  </si>
  <si>
    <t>http://www.wilsonart.com/contact-us</t>
  </si>
  <si>
    <t xml:space="preserve">laminate material </t>
  </si>
  <si>
    <t>905-850-4044 ext 244
647-400-0381</t>
  </si>
  <si>
    <t xml:space="preserve">Modern Supplies </t>
  </si>
  <si>
    <t>Modern Decor Building Supplies</t>
  </si>
  <si>
    <t>Bob Yang
Harry
Louise</t>
  </si>
  <si>
    <t>Amhomi</t>
  </si>
  <si>
    <t>http://amhomielectric.com/</t>
  </si>
  <si>
    <t>401 Alden Road, Unit #21,</t>
  </si>
  <si>
    <t>electricals</t>
  </si>
  <si>
    <t>M1V 5B5</t>
  </si>
  <si>
    <t>Ocean Yu</t>
  </si>
  <si>
    <t>Amir Minaee(President)</t>
  </si>
  <si>
    <t>amir@amhomi.com</t>
  </si>
  <si>
    <t>L3R 4N4</t>
  </si>
  <si>
    <t>AMHOMI Electrial Supply</t>
  </si>
  <si>
    <t>905.604.6025
Cell:416 856 1860</t>
  </si>
  <si>
    <t>Cell:647 218 2078
416 412 7873</t>
  </si>
  <si>
    <t>3380 Midland Ave, Unit 3-4</t>
  </si>
  <si>
    <t>Shower pan, shower door</t>
  </si>
  <si>
    <t>Cash</t>
  </si>
  <si>
    <t>TRI-CON Restoration Ltd.</t>
  </si>
  <si>
    <t>647 799 3212</t>
  </si>
  <si>
    <t>Online Labels.com</t>
  </si>
  <si>
    <t>https://www.onlinelabels.com/</t>
  </si>
  <si>
    <t>shaun.lim@componentelement.com</t>
  </si>
  <si>
    <t>ONeil Eletric</t>
  </si>
  <si>
    <t>http://oneilelectric.com/index.php</t>
  </si>
  <si>
    <t>150 Creditview Rd
85 Progress Avenue</t>
  </si>
  <si>
    <t>L4L 9N4
M1P 2Y7</t>
  </si>
  <si>
    <t>416-798-7722
416-609-1010</t>
  </si>
  <si>
    <t xml:space="preserve">mjdoyle@oneilelectric.com </t>
  </si>
  <si>
    <t>ONeil</t>
  </si>
  <si>
    <t>Quest4Toner</t>
  </si>
  <si>
    <t>https://quest4toner.ca/</t>
  </si>
  <si>
    <t>toner</t>
  </si>
  <si>
    <t>Quest4toner</t>
  </si>
  <si>
    <t>Sarah.Edwards@marks.com</t>
  </si>
  <si>
    <t>Sarah Edwards</t>
  </si>
  <si>
    <t>647 234 9400( Cell Jim
1-800-461-5411 Ext.2235</t>
  </si>
  <si>
    <t>adam.gajski@ppg.com  
paf8502@ppg.com</t>
  </si>
  <si>
    <t>Woodbridge
Scarborough</t>
  </si>
  <si>
    <t>Wolseley Plumbing &amp; HVAC/R</t>
  </si>
  <si>
    <t>95 Shields Court</t>
  </si>
  <si>
    <t>L3R 9T5</t>
  </si>
  <si>
    <t>905-477-7974</t>
  </si>
  <si>
    <t>Wolseley</t>
  </si>
  <si>
    <t xml:space="preserve">fnathani@desco.ca </t>
  </si>
  <si>
    <t>wolseleyinc.ca,wolseleyexpress.com</t>
  </si>
  <si>
    <t>franco.biasucci@hilti.com</t>
  </si>
  <si>
    <t xml:space="preserve">Biasucci, Franco </t>
  </si>
  <si>
    <t>HD Supply Brafasco</t>
  </si>
  <si>
    <t>http://brafasco.com/locations/?store_id=23</t>
  </si>
  <si>
    <t>david.gibb@hdsupply.com</t>
  </si>
  <si>
    <t>David Gibb</t>
  </si>
  <si>
    <t>905.415.7774</t>
  </si>
  <si>
    <t xml:space="preserve">Angel Electronics </t>
  </si>
  <si>
    <t>over $1000 before tax, it is free delivery for up to 40 KM</t>
  </si>
  <si>
    <t>Rona</t>
  </si>
  <si>
    <t>Marks Supply Inc.</t>
  </si>
  <si>
    <t>Marks Supply</t>
  </si>
  <si>
    <t>1119 Matheson Blvd E</t>
  </si>
  <si>
    <t>L4W 1X3</t>
  </si>
  <si>
    <t>Justin Gravesande</t>
  </si>
  <si>
    <t>jgravesande@markssupply.net</t>
  </si>
  <si>
    <t>https://www.markssupply.ca</t>
  </si>
  <si>
    <t>905-238-9012</t>
  </si>
  <si>
    <t>Delievered GTA</t>
  </si>
  <si>
    <t>Torbram Electric Supply</t>
  </si>
  <si>
    <t>TES</t>
  </si>
  <si>
    <t>905-276-6700</t>
  </si>
  <si>
    <t>teseri</t>
  </si>
  <si>
    <t>teseri@torbramelectric.com</t>
  </si>
  <si>
    <t xml:space="preserve"> unit 19- 20, 720 Burnhamthorpe Rd</t>
  </si>
  <si>
    <t>L5C 3G1</t>
  </si>
  <si>
    <t>416-293-8219/ 416-293-0201</t>
  </si>
  <si>
    <t>Attachment\Olympia Zone AT 2017 01.pdf</t>
  </si>
  <si>
    <t>No Frills</t>
  </si>
  <si>
    <t>Brampton Hardwood Floor Ltd.</t>
  </si>
  <si>
    <t>Brampton Hardwood</t>
  </si>
  <si>
    <t>Hardwood, Flooring</t>
  </si>
  <si>
    <t>www.bramptonhardwood.com</t>
  </si>
  <si>
    <t>Farooq Nathani/Andrew/Any</t>
  </si>
  <si>
    <t>55 Nugget Avenue, Unit # 1 &amp; 2</t>
  </si>
  <si>
    <t>M1S 3L2</t>
  </si>
  <si>
    <t>Judy
Lina Pose</t>
  </si>
  <si>
    <t>judy@bramptonhardwood.com
lina@bramptonhardwood.com</t>
  </si>
  <si>
    <t>416-609-9663
647-529-6368</t>
  </si>
  <si>
    <t xml:space="preserve">Work &amp; Wear </t>
  </si>
  <si>
    <t>W &amp; W</t>
  </si>
  <si>
    <t>647-287-6099</t>
  </si>
  <si>
    <t>7701 Woodbine Ave #4</t>
  </si>
  <si>
    <t>L3R 2R4</t>
  </si>
  <si>
    <t>Clothings</t>
  </si>
  <si>
    <t>www.workwear.ca</t>
  </si>
  <si>
    <t>Melkon.Ozturnayan@wolseleyinc.ca
william.marshall@wolseleyinc.ca</t>
  </si>
  <si>
    <t>Melkon Ozturnayan 
William Marshall( Inside Sales)</t>
  </si>
  <si>
    <t>Nadia Tatangelo
Robert Coletta</t>
  </si>
  <si>
    <t>Pronto Glass</t>
  </si>
  <si>
    <t>3015 Kennedy Road, Unit 5</t>
  </si>
  <si>
    <t>Cindy</t>
  </si>
  <si>
    <t>416-292-1811</t>
  </si>
  <si>
    <t>cindy@protoglass.com</t>
  </si>
  <si>
    <t>M1V 1E7</t>
  </si>
  <si>
    <t>Mirrors, Glass</t>
  </si>
  <si>
    <t>http://www.protoglass.com/</t>
  </si>
  <si>
    <t>Pronto Glass &amp; Mirror Ltd.</t>
  </si>
  <si>
    <t>Gean Mong Glass and Mirror</t>
  </si>
  <si>
    <t>Gean Mong</t>
  </si>
  <si>
    <t>Steve</t>
  </si>
  <si>
    <t>steveq_jm@yahoo.ca</t>
  </si>
  <si>
    <t>63 Silver Star Blvd, Unit D7 &amp; D8</t>
  </si>
  <si>
    <t>M1V 5E5</t>
  </si>
  <si>
    <t>Sliding Doors, Mirror</t>
  </si>
  <si>
    <t>416-452-2286
416 299 7075</t>
  </si>
  <si>
    <t>info@componentelement.com</t>
  </si>
  <si>
    <t xml:space="preserve">Tool Doctor </t>
  </si>
  <si>
    <t>476 292 2290</t>
  </si>
  <si>
    <t>70 Milner Ave, Unit 2</t>
  </si>
  <si>
    <t>M1S 3P8</t>
  </si>
  <si>
    <t>Tools Repair</t>
  </si>
  <si>
    <t>www.tooldoctor.ca</t>
  </si>
  <si>
    <t>CeilingSandwalls</t>
  </si>
  <si>
    <t>http://www.ceilingsandwalls.com/</t>
  </si>
  <si>
    <t>ceilingsandwalls</t>
  </si>
  <si>
    <t>5920 boul. Métropolitain Est</t>
  </si>
  <si>
    <t>Saint-Léonard (Montréal)</t>
  </si>
  <si>
    <t>Quebec</t>
  </si>
  <si>
    <t>H1S 1A7</t>
  </si>
  <si>
    <t>ceiling tiles</t>
  </si>
  <si>
    <t>514-544-0369</t>
  </si>
  <si>
    <t>info@ceilingsandwalls.com</t>
  </si>
  <si>
    <t>Mississauga Hardware Centre Inc.</t>
  </si>
  <si>
    <t>MHC</t>
  </si>
  <si>
    <t>1270 Eglinton Avenue East</t>
  </si>
  <si>
    <t>L4W1K8</t>
  </si>
  <si>
    <t>https://www.mississaugahardware.com/</t>
  </si>
  <si>
    <t>Black Rock Tools</t>
  </si>
  <si>
    <t>Blackrocktools</t>
  </si>
  <si>
    <t>1888-492-0013</t>
  </si>
  <si>
    <t xml:space="preserve">sales@blackrocktools.com </t>
  </si>
  <si>
    <t>Online</t>
  </si>
  <si>
    <t>https://www.blackrocktools.com/</t>
  </si>
  <si>
    <t>Tools Dewalt</t>
  </si>
  <si>
    <t>Stephensons</t>
  </si>
  <si>
    <t>905-471-5444</t>
  </si>
  <si>
    <t>www.stephensons.ca</t>
  </si>
  <si>
    <t>25 Heritage Rd</t>
  </si>
  <si>
    <t>L3P 1M3</t>
  </si>
  <si>
    <t>Tools rental</t>
  </si>
  <si>
    <t>Hong He Stone</t>
  </si>
  <si>
    <t>HongHeStone</t>
  </si>
  <si>
    <t>416-836-1566</t>
  </si>
  <si>
    <t>Daniel Zhang</t>
  </si>
  <si>
    <t>honghestone6666@gmail.com</t>
  </si>
  <si>
    <t>2220 Midland Avenue unit 32-34</t>
  </si>
  <si>
    <t>Stone Top</t>
  </si>
  <si>
    <t>EMCO Corporation</t>
  </si>
  <si>
    <t>EMCO</t>
  </si>
  <si>
    <t>905-761-1833</t>
  </si>
  <si>
    <t>mdahir@emcoltd.com</t>
  </si>
  <si>
    <t>33 Pipin Rd</t>
  </si>
  <si>
    <t>L4K5P4</t>
  </si>
  <si>
    <t>Sinks</t>
  </si>
  <si>
    <t>https://www.emcoltd.com/</t>
  </si>
  <si>
    <t>Global Industrial</t>
  </si>
  <si>
    <t>Global</t>
  </si>
  <si>
    <t>1888-645-0878</t>
  </si>
  <si>
    <t>SwitchHits</t>
  </si>
  <si>
    <t>www.switchhits.com</t>
  </si>
  <si>
    <t>Prime Mounts</t>
  </si>
  <si>
    <t>416-850-3771</t>
  </si>
  <si>
    <t>info@primemounts.ca</t>
  </si>
  <si>
    <t>2424 Finch Ace W, unit 18</t>
  </si>
  <si>
    <t>M9M2E3</t>
  </si>
  <si>
    <t>Pump Truck</t>
  </si>
  <si>
    <t>Ikea</t>
  </si>
  <si>
    <t>Eastern Partitions</t>
  </si>
  <si>
    <t>7-487 Westney Rd S</t>
  </si>
  <si>
    <t>Ajax</t>
  </si>
  <si>
    <t>L1S6W8</t>
  </si>
  <si>
    <t>905-686-9505</t>
  </si>
  <si>
    <t>Sun Glow Window Covering Products of Canada Ltd.</t>
  </si>
  <si>
    <t>Sun Glow</t>
  </si>
  <si>
    <t>416-266-3501</t>
  </si>
  <si>
    <t>Ammar Saeed</t>
  </si>
  <si>
    <t>Ammar Saeed &lt;projects@mysunglow.com&gt;</t>
  </si>
  <si>
    <t xml:space="preserve">50 Hollinger Road </t>
  </si>
  <si>
    <t>M4B 3G5</t>
  </si>
  <si>
    <t>Lights Canada</t>
  </si>
  <si>
    <t>Light Canada</t>
  </si>
  <si>
    <t>Lights</t>
  </si>
  <si>
    <t>1-844-802-0655</t>
  </si>
  <si>
    <t>Brilliant Home Products Manufacturing Co.</t>
  </si>
  <si>
    <t>Brilliant</t>
  </si>
  <si>
    <t>Crystal</t>
  </si>
  <si>
    <t>416-754-3338</t>
  </si>
  <si>
    <t>Glass Brilliant &lt;brilliantglass@hotmail.com&gt;</t>
  </si>
  <si>
    <t>100 Silver Star Blvd, Unit 205</t>
  </si>
  <si>
    <t>M1V 5A3</t>
  </si>
  <si>
    <t>Canadian Rack Technologies</t>
  </si>
  <si>
    <t>416-491-7225</t>
  </si>
  <si>
    <t>Shawn/Brad</t>
  </si>
  <si>
    <t>brad@rack.ca , shawn@rack.ca</t>
  </si>
  <si>
    <t>4075 Gordon Baker Rd.</t>
  </si>
  <si>
    <t>http://rack.ca/</t>
  </si>
  <si>
    <t>M1W 2P4</t>
  </si>
  <si>
    <t>Warehouse racks</t>
  </si>
  <si>
    <t xml:space="preserve">Rack King Limited </t>
  </si>
  <si>
    <t>416-749-4987</t>
  </si>
  <si>
    <t>Rack King</t>
  </si>
  <si>
    <t>Colin Harte &lt;catchall@rack-king.ca&gt;</t>
  </si>
  <si>
    <t>Colin</t>
  </si>
  <si>
    <t>366 Signet Drive</t>
  </si>
  <si>
    <t>M9L 1V2</t>
  </si>
  <si>
    <t>http://www.rack-king.ca/</t>
  </si>
  <si>
    <t>Konstant</t>
  </si>
  <si>
    <t>Canadian Rack</t>
  </si>
  <si>
    <t>905-337-5700</t>
  </si>
  <si>
    <t>Connor Johnson &lt;Connor.Johnson@econorack.com&gt;</t>
  </si>
  <si>
    <t>Connor</t>
  </si>
  <si>
    <t>1303North Service Rd E</t>
  </si>
  <si>
    <t>L6H 1A7</t>
  </si>
  <si>
    <t>http://www.konstant.com/</t>
  </si>
  <si>
    <t xml:space="preserve">Brenlo </t>
  </si>
  <si>
    <t>Brenlo</t>
  </si>
  <si>
    <t>416-749-6857</t>
  </si>
  <si>
    <t>Saleeha Rathore &lt;srathore@brenlo.ca&gt;</t>
  </si>
  <si>
    <t>Saleeha</t>
  </si>
  <si>
    <t>41 Racine Rd</t>
  </si>
  <si>
    <t>M9W 2Z4</t>
  </si>
  <si>
    <t>Crown Wallpaper &amp; Fabrics</t>
  </si>
  <si>
    <t>Crown</t>
  </si>
  <si>
    <t>416-245-2900</t>
  </si>
  <si>
    <t>Andrea Barton &lt;abarton@crownwallpaper.com&gt;</t>
  </si>
  <si>
    <t xml:space="preserve">Andrea Barton </t>
  </si>
  <si>
    <t>Etobicoke</t>
  </si>
  <si>
    <t xml:space="preserve">88 Ronson Drive </t>
  </si>
  <si>
    <t>M9W 1B9</t>
  </si>
  <si>
    <t>Wall paper</t>
  </si>
  <si>
    <t xml:space="preserve">https://www.crownwallpaper.com/ </t>
  </si>
  <si>
    <t>Union Lighting &amp; Furnishings</t>
  </si>
  <si>
    <t>Union Lighting</t>
  </si>
  <si>
    <t>416-652-2200</t>
  </si>
  <si>
    <t>mquiros@unionlf.com</t>
  </si>
  <si>
    <t>Mariana</t>
  </si>
  <si>
    <t>1491 Castlefield Ave</t>
  </si>
  <si>
    <t>M6M 1Y3</t>
  </si>
  <si>
    <t xml:space="preserve"> http://unionlightingandfurnishings.com/?gclid=CKndk_aUltUCFUi2wAodqM4HRA </t>
  </si>
  <si>
    <t xml:space="preserve">Rick Oakley
Jackson Bradley
Paul King </t>
  </si>
  <si>
    <t>roakley@richelieu.com 
BJackson@richelieu.com
pking@richelieu.com</t>
  </si>
  <si>
    <t>Kingwave Global Inc.</t>
  </si>
  <si>
    <t>KingWave</t>
  </si>
  <si>
    <t>905-946-9939</t>
  </si>
  <si>
    <t>Brian Sun</t>
  </si>
  <si>
    <t>76 Steelcase Rd West</t>
  </si>
  <si>
    <t>L3R 1B2</t>
  </si>
  <si>
    <t>Flooring</t>
  </si>
  <si>
    <t>www.canadafloor.ca</t>
  </si>
  <si>
    <t xml:space="preserve">Crown </t>
  </si>
  <si>
    <t>HTS</t>
  </si>
  <si>
    <t>Rishi Mirchandani</t>
  </si>
  <si>
    <t>Rishi Mirchandani &lt;Rishi.Mirchandani@hts.com&gt;</t>
  </si>
  <si>
    <t>416-835-0405
416-661-3400 x 2279</t>
  </si>
  <si>
    <t>HVAC</t>
  </si>
  <si>
    <t>EXTRUDE-A-TRIM</t>
  </si>
  <si>
    <t>416-798-1277</t>
  </si>
  <si>
    <t>Aleigha Chasteau &lt;documentcontrol@extrude-a-trim.com&gt;</t>
  </si>
  <si>
    <t xml:space="preserve">Aleigha Nadar
</t>
  </si>
  <si>
    <t>360 Carlingview Drive</t>
  </si>
  <si>
    <t>M9W 5X9</t>
  </si>
  <si>
    <t>Trims Alu</t>
  </si>
  <si>
    <t>Ceramica Central</t>
  </si>
  <si>
    <t>Ceramica</t>
  </si>
  <si>
    <t>416-754-3636</t>
  </si>
  <si>
    <t>James</t>
  </si>
  <si>
    <t>James Santos &lt;james@ceramicacentral.com&gt;</t>
  </si>
  <si>
    <t>3447 Kennedy Rd</t>
  </si>
  <si>
    <t>M1V 3S1</t>
  </si>
  <si>
    <t>Tiles</t>
  </si>
  <si>
    <t>Home Hardware</t>
  </si>
  <si>
    <t>605-294-2443</t>
  </si>
  <si>
    <t>5762 Hwy 7</t>
  </si>
  <si>
    <t>Atlantic Overhead Door Co. Ltd</t>
  </si>
  <si>
    <t>Atlantic</t>
  </si>
  <si>
    <t>416-412-7790</t>
  </si>
  <si>
    <t>Tim Hyatt &lt;tim.atlantic@rogers.com&gt;</t>
  </si>
  <si>
    <t>tim.atlantic@rogers.com</t>
  </si>
  <si>
    <t xml:space="preserve">2220 Midland Ave, Unit 4 </t>
  </si>
  <si>
    <t>M1P3E6</t>
  </si>
  <si>
    <t>Overhead door</t>
  </si>
  <si>
    <t>BadgePro</t>
  </si>
  <si>
    <t>905-474-9818</t>
  </si>
  <si>
    <t>Chris Willerton</t>
  </si>
  <si>
    <t>chris@prestigetrophy.com
sales@badgepro.ca</t>
  </si>
  <si>
    <t>9-505 Hood Rd</t>
  </si>
  <si>
    <t>L3R 5V6</t>
  </si>
  <si>
    <t>Door Signs</t>
  </si>
  <si>
    <t>www.badgepro.ca</t>
  </si>
  <si>
    <t>PartSelect</t>
  </si>
  <si>
    <t>http://www.partselect.ca/Contact.aspx</t>
  </si>
  <si>
    <t>Spartan Interiors Ltd.</t>
  </si>
  <si>
    <t>Spartan</t>
  </si>
  <si>
    <t>647-352-8885</t>
  </si>
  <si>
    <t>416-750-2976</t>
  </si>
  <si>
    <t>Kosta Kalantzis</t>
  </si>
  <si>
    <t>Kosta Kalantzis &lt;kosta@spartaninteriors.ca&gt;</t>
  </si>
  <si>
    <t>50 Northline Rd</t>
  </si>
  <si>
    <t>M4B 3E2</t>
  </si>
  <si>
    <t>Net 30</t>
  </si>
  <si>
    <t>Annbo  Inc.</t>
  </si>
  <si>
    <t>Annbo</t>
  </si>
  <si>
    <t>647-688-1309</t>
  </si>
  <si>
    <t>Fang</t>
  </si>
  <si>
    <t xml:space="preserve">4150 Midland Ave. </t>
  </si>
  <si>
    <t>M1V 5H1</t>
  </si>
  <si>
    <t>Wood Flooring</t>
  </si>
  <si>
    <t>www.annbohardwoodfloring.com</t>
  </si>
  <si>
    <t>S&amp; B Pallets Ltd</t>
  </si>
  <si>
    <t>S&amp;B</t>
  </si>
  <si>
    <t>416-615-0959</t>
  </si>
  <si>
    <t>Sam</t>
  </si>
  <si>
    <t>pallets@sandb.ca</t>
  </si>
  <si>
    <t>1300 Ellesmere Rd</t>
  </si>
  <si>
    <t xml:space="preserve">ON </t>
  </si>
  <si>
    <t>M1P 2X9</t>
  </si>
  <si>
    <t>Pallets</t>
  </si>
  <si>
    <t>www.sandb.ca</t>
  </si>
  <si>
    <t>Sakura Products</t>
  </si>
  <si>
    <t>Sakura</t>
  </si>
  <si>
    <t xml:space="preserve">4490 Sheppard Ave E </t>
  </si>
  <si>
    <t>tools</t>
  </si>
  <si>
    <t>Can-Lite Electric Supply Inc.</t>
  </si>
  <si>
    <t>Can Lite</t>
  </si>
  <si>
    <t>647-299-9702</t>
  </si>
  <si>
    <t>Bob Gan</t>
  </si>
  <si>
    <t>bob gan &lt;canlite2017@gmail.com&gt;</t>
  </si>
  <si>
    <t>4160 Midland Ave Unit 1</t>
  </si>
  <si>
    <t>M1V 4S6</t>
  </si>
  <si>
    <t>Electrical</t>
  </si>
  <si>
    <t>McGowan Fence &amp; Supply</t>
  </si>
  <si>
    <t>Mcgowan</t>
  </si>
  <si>
    <t>416-431-5556</t>
  </si>
  <si>
    <t>811 Progress Ave.</t>
  </si>
  <si>
    <t>M1H 2X4</t>
  </si>
  <si>
    <t>Fence supply</t>
  </si>
  <si>
    <t>www.mcgowanfence.com</t>
  </si>
  <si>
    <t>Danforth Roofing Supply</t>
  </si>
  <si>
    <t>Danforth</t>
  </si>
  <si>
    <t>416-699-7127</t>
  </si>
  <si>
    <t>M1P 3A9</t>
  </si>
  <si>
    <t>100 Midwest Rd</t>
  </si>
  <si>
    <t>Roofing Supply</t>
  </si>
  <si>
    <t>www.danforthroofingsupply.com</t>
  </si>
  <si>
    <t xml:space="preserve">Confidence Garage Door Ltd. </t>
  </si>
  <si>
    <t>Confidence</t>
  </si>
  <si>
    <t>905-707-0866</t>
  </si>
  <si>
    <t>9120 Leslie Street Unit 1</t>
  </si>
  <si>
    <t>L4B 3J9</t>
  </si>
  <si>
    <t>Garage Door</t>
  </si>
  <si>
    <t xml:space="preserve">Multilogic Energy Solutions Inc. </t>
  </si>
  <si>
    <t>Multilogic</t>
  </si>
  <si>
    <t>3-158 Don Hillock Dr</t>
  </si>
  <si>
    <t>L4G 0G9</t>
  </si>
  <si>
    <t>Sun Sky Automotive</t>
  </si>
  <si>
    <t>Sun Sky</t>
  </si>
  <si>
    <t>416-754-1688</t>
  </si>
  <si>
    <t>Unit 5,4736 Sheppard Ave East</t>
  </si>
  <si>
    <t>M1S 3V6</t>
  </si>
  <si>
    <t>Truck Garage</t>
  </si>
  <si>
    <t>Telcom &amp; Data Inc.</t>
  </si>
  <si>
    <t>Telcom</t>
  </si>
  <si>
    <t>1800-355-0229</t>
  </si>
  <si>
    <t>2625 S Greeley St Ste 200</t>
  </si>
  <si>
    <t>Milwaukee</t>
  </si>
  <si>
    <t>WI</t>
  </si>
  <si>
    <t>Usa</t>
  </si>
  <si>
    <t>Kreitmaker Inc.</t>
  </si>
  <si>
    <t>Kretmaker</t>
  </si>
  <si>
    <t>416-423-9090</t>
  </si>
  <si>
    <t xml:space="preserve">31 Industrial Street </t>
  </si>
  <si>
    <t>M4G 1Z2</t>
  </si>
  <si>
    <t>Concrete stones</t>
  </si>
  <si>
    <t>416-700-7276</t>
  </si>
  <si>
    <t>Classic Fire Protection Inc.</t>
  </si>
  <si>
    <t>Classic</t>
  </si>
  <si>
    <t>416-740-3000</t>
  </si>
  <si>
    <t>Andrew Haugh</t>
  </si>
  <si>
    <t>Andrew Haugh &lt;ahaugh@classicfire.com&gt;</t>
  </si>
  <si>
    <t xml:space="preserve">645 Garyray Drive </t>
  </si>
  <si>
    <t>M9L 1P9</t>
  </si>
  <si>
    <t>Fire extinguishers.</t>
  </si>
  <si>
    <t>Source Office Furnishings</t>
  </si>
  <si>
    <t>Source</t>
  </si>
  <si>
    <t>905-752-8889</t>
  </si>
  <si>
    <t>Rodney</t>
  </si>
  <si>
    <t>rscarvalho@cource.ca</t>
  </si>
  <si>
    <t>250 Steelcase Rd #5</t>
  </si>
  <si>
    <t>L3R 1G2</t>
  </si>
  <si>
    <t>Office Furniture</t>
  </si>
  <si>
    <t>Mircom/Gardia Ltd.</t>
  </si>
  <si>
    <t>Mircom</t>
  </si>
  <si>
    <t>905-660-4111</t>
  </si>
  <si>
    <t>Bryan Kwong</t>
  </si>
  <si>
    <t>bkwong@mircom.com</t>
  </si>
  <si>
    <t>25 Interchange Way</t>
  </si>
  <si>
    <t>L4K 5W3</t>
  </si>
  <si>
    <t xml:space="preserve">Security/ Alarm accessories parts, </t>
  </si>
  <si>
    <t>www.mircomgardia.com</t>
  </si>
  <si>
    <t>DeActivated</t>
  </si>
  <si>
    <t>Tools, building supplies</t>
  </si>
  <si>
    <t xml:space="preserve">Toilet Accessories </t>
  </si>
  <si>
    <t>http://www.easternpartitions.com/</t>
  </si>
  <si>
    <t>Lee Woods</t>
  </si>
  <si>
    <t>lwoods@easternpartitions.com</t>
  </si>
  <si>
    <t>Preston Hardware</t>
  </si>
  <si>
    <t>Preston</t>
  </si>
  <si>
    <t>Hercules</t>
  </si>
  <si>
    <t>Hercules Stainless Steel Frabrication Inc.</t>
  </si>
  <si>
    <t>416-750-8333</t>
  </si>
  <si>
    <t>Terence Wu</t>
  </si>
  <si>
    <t>hssf88@yahoo.com</t>
  </si>
  <si>
    <t>60 Nugget Ave, Unit 1</t>
  </si>
  <si>
    <t>M1S 3A9</t>
  </si>
  <si>
    <t>Stainless steel</t>
  </si>
  <si>
    <t>248 Preston Street</t>
  </si>
  <si>
    <t>Ottawa</t>
  </si>
  <si>
    <t>K1R 7R4</t>
  </si>
  <si>
    <t>613-230-6804</t>
  </si>
  <si>
    <t>Bath Emporium</t>
  </si>
  <si>
    <t>Bath Emporium Castle Kitchens</t>
  </si>
  <si>
    <t>905-944-0060</t>
  </si>
  <si>
    <t>Teresa Chen</t>
  </si>
  <si>
    <t>teresa@bathemp.ca</t>
  </si>
  <si>
    <t>5 Shields Court, Unit 100</t>
  </si>
  <si>
    <t>L3R 0G3</t>
  </si>
  <si>
    <t>Facets, Sinks</t>
  </si>
  <si>
    <t xml:space="preserve">http://www.bathemp.ca/Bath-Vanities/vanico_maronyx_vanities.html </t>
  </si>
  <si>
    <t>Tile Solutions</t>
  </si>
  <si>
    <t>350 Norfinch Drive</t>
  </si>
  <si>
    <t>M3N 1Y4</t>
  </si>
  <si>
    <t>416-749-7499</t>
  </si>
  <si>
    <t>Metro Wall Coverings</t>
  </si>
  <si>
    <t>2600 Steeles Avenue West, Unit B</t>
  </si>
  <si>
    <t>Metro</t>
  </si>
  <si>
    <t>905-738-7452</t>
  </si>
  <si>
    <t>Lilian Ayisi</t>
  </si>
  <si>
    <t>Lilian Ayisi &lt;layisi@metrowallcoverings.com&gt;</t>
  </si>
  <si>
    <t>L4K 3C8</t>
  </si>
  <si>
    <t xml:space="preserve">http://www.metrowallcoverings.com/ </t>
  </si>
  <si>
    <t>Paint special , Wallpaper, Wall panels</t>
  </si>
  <si>
    <t>Decoraport</t>
  </si>
  <si>
    <t>http://www.decoraport.ca/</t>
  </si>
  <si>
    <t>Mirrors</t>
  </si>
  <si>
    <t>1888-861-7989</t>
  </si>
  <si>
    <t>CB2</t>
  </si>
  <si>
    <t>Product Pro</t>
  </si>
  <si>
    <t>Cb2</t>
  </si>
  <si>
    <t>https://www.cb2.com/</t>
  </si>
  <si>
    <t>Furnitures</t>
  </si>
  <si>
    <t>Product Pro Indusrial Supplies Inc.</t>
  </si>
  <si>
    <t>416-4717772</t>
  </si>
  <si>
    <t>Steven Wang</t>
  </si>
  <si>
    <t>Steven W &lt;steven@productpro.ca&gt;</t>
  </si>
  <si>
    <t>151A Isabella Lake Rd SS4</t>
  </si>
  <si>
    <t>Seguin</t>
  </si>
  <si>
    <t>P2A 0B2</t>
  </si>
  <si>
    <t>www.productpro.ca</t>
  </si>
  <si>
    <t>Structube</t>
  </si>
  <si>
    <t>Wayfair</t>
  </si>
  <si>
    <t>Robertson Electric Wholesale</t>
  </si>
  <si>
    <t>Robertson</t>
  </si>
  <si>
    <t>416-646-0170</t>
  </si>
  <si>
    <t>140 Milner Ave</t>
  </si>
  <si>
    <t>M1S 3R3</t>
  </si>
  <si>
    <t>2Storee</t>
  </si>
  <si>
    <t>https://www.2storee.ca/index</t>
  </si>
  <si>
    <t>wall panels</t>
  </si>
  <si>
    <t>844-758-7793</t>
  </si>
  <si>
    <t>Goldwood Stairs &amp; Flooring Inc.</t>
  </si>
  <si>
    <t>Franklin Empire</t>
  </si>
  <si>
    <t>Goldwood</t>
  </si>
  <si>
    <t>Franklin</t>
  </si>
  <si>
    <t>416-299-4443</t>
  </si>
  <si>
    <t>12 Milner Ave</t>
  </si>
  <si>
    <t>Electrical Supplies</t>
  </si>
  <si>
    <t>Floors and Stairs</t>
  </si>
  <si>
    <t>http://www.feinc.com/</t>
  </si>
  <si>
    <t>Renwil</t>
  </si>
  <si>
    <t>http://renwil.com/</t>
  </si>
  <si>
    <t>1800-667-9506</t>
  </si>
  <si>
    <t>9181 Boivin</t>
  </si>
  <si>
    <t>LaSalle</t>
  </si>
  <si>
    <t xml:space="preserve">Quebec </t>
  </si>
  <si>
    <t>H8R 2E8</t>
  </si>
  <si>
    <t>Beaver Cabinetry Design Inc.</t>
  </si>
  <si>
    <t>Beaver</t>
  </si>
  <si>
    <t>416-291-8808</t>
  </si>
  <si>
    <t>Allen</t>
  </si>
  <si>
    <t>380 Tapscott Rd Unit 12</t>
  </si>
  <si>
    <t>M1B 2Y8</t>
  </si>
  <si>
    <t>House of Canvas</t>
  </si>
  <si>
    <t>Bramalea Fence Ltd.</t>
  </si>
  <si>
    <t>Bramalea</t>
  </si>
  <si>
    <t>905-453-1373</t>
  </si>
  <si>
    <t>Aaron McDonald &lt;amcd@bellnet.ca&gt;
drideout@bellnet.ca</t>
  </si>
  <si>
    <t>Don</t>
  </si>
  <si>
    <t>322 Horner Ave</t>
  </si>
  <si>
    <t>M8W 1Z3</t>
  </si>
  <si>
    <t xml:space="preserve">Fence </t>
  </si>
  <si>
    <t>Lex Tec Inc.</t>
  </si>
  <si>
    <t>Lex Tec</t>
  </si>
  <si>
    <t>905-475-9979</t>
  </si>
  <si>
    <t>Lloyd Carroll &lt;lcarroll@lextec.com&gt;</t>
  </si>
  <si>
    <t>Lloyd Carroll</t>
  </si>
  <si>
    <t>160 Don Park Rd Unit 4</t>
  </si>
  <si>
    <t>L3R 1C3</t>
  </si>
  <si>
    <t>Cables &amp; Network</t>
  </si>
  <si>
    <t>www.lextec.com</t>
  </si>
  <si>
    <t>MA</t>
  </si>
  <si>
    <t>MA X Waters</t>
  </si>
  <si>
    <t>51 Caldari RD Unit 2B</t>
  </si>
  <si>
    <t>L4K 4G3</t>
  </si>
  <si>
    <t>Water Filter</t>
  </si>
  <si>
    <t>Rismat</t>
  </si>
  <si>
    <t>Troy Pulchinski &lt;troy.pulchinski@floorguard.net&gt;</t>
  </si>
  <si>
    <t xml:space="preserve">Troy Pulchinski </t>
  </si>
  <si>
    <t>130 Konrad Cres,Unit 11</t>
  </si>
  <si>
    <t>L3R 0G5</t>
  </si>
  <si>
    <t>905-604-8116</t>
  </si>
  <si>
    <t>Coca-Cola Refreshments Canada Company</t>
  </si>
  <si>
    <t>Coca-Cola</t>
  </si>
  <si>
    <t>Lockbox914210 POBOX4090 Stin</t>
  </si>
  <si>
    <t>M5W 0E9</t>
  </si>
  <si>
    <t>Drinks</t>
  </si>
  <si>
    <t>Just Skids Recycling</t>
  </si>
  <si>
    <t>Just Skids</t>
  </si>
  <si>
    <t>416-232-0339</t>
  </si>
  <si>
    <t>John</t>
  </si>
  <si>
    <t xml:space="preserve">62 Medulla Ave </t>
  </si>
  <si>
    <t>Skids</t>
  </si>
  <si>
    <t>Paolo</t>
  </si>
  <si>
    <t>416-317-1027</t>
  </si>
  <si>
    <t xml:space="preserve">126 Millwick Drive Unit 5 </t>
  </si>
  <si>
    <t>M9L 1Y6</t>
  </si>
  <si>
    <t>M8Z 5L9</t>
  </si>
  <si>
    <t>Canada Computers</t>
  </si>
  <si>
    <t>416-915-7558</t>
  </si>
  <si>
    <t>1306 Kennedy Rd</t>
  </si>
  <si>
    <t>Computers Electroics</t>
  </si>
  <si>
    <t>M1P 2L5</t>
  </si>
  <si>
    <t>Imperial Coffee and Services Inc.</t>
  </si>
  <si>
    <t>Imperial Coffee</t>
  </si>
  <si>
    <t>416-638-7404</t>
  </si>
  <si>
    <t>Debbie</t>
  </si>
  <si>
    <t>Debbi Golden &lt;debbi@imperialcoffee.com&gt;</t>
  </si>
  <si>
    <t>12 Kodiak Crescent</t>
  </si>
  <si>
    <t>M3J 3G5</t>
  </si>
  <si>
    <t xml:space="preserve"> M1V 4Y9</t>
  </si>
  <si>
    <t>Coffee</t>
  </si>
  <si>
    <t>net 10</t>
  </si>
  <si>
    <t>https://imperialcoffee.com/</t>
  </si>
  <si>
    <t>Bed Bath &amp; Beyond</t>
  </si>
  <si>
    <t>1-255 High Tech Rd</t>
  </si>
  <si>
    <t>L4B</t>
  </si>
  <si>
    <t>Identicard</t>
  </si>
  <si>
    <t>https://www.identicard.ca</t>
  </si>
  <si>
    <t>Brandi Langford-Gray &lt;brandi_langford-gray@identicard.ca&gt;</t>
  </si>
  <si>
    <t>Brandi</t>
  </si>
  <si>
    <t>905-513-0973</t>
  </si>
  <si>
    <t>710 Cochrane Dr</t>
  </si>
  <si>
    <t>L3R 5N7</t>
  </si>
  <si>
    <t>Card</t>
  </si>
  <si>
    <t>Samtack</t>
  </si>
  <si>
    <t>905-940-1880</t>
  </si>
  <si>
    <t>Rosa</t>
  </si>
  <si>
    <t>1100 Rodick Rd</t>
  </si>
  <si>
    <t>L3R 8C3</t>
  </si>
  <si>
    <t>Appliances</t>
  </si>
  <si>
    <t>B&amp;H</t>
  </si>
  <si>
    <t>https://www.bhphotovideo.com/</t>
  </si>
  <si>
    <t>800.606.6969</t>
  </si>
  <si>
    <t>420 9th Avenue</t>
  </si>
  <si>
    <t>New York</t>
  </si>
  <si>
    <t>NY</t>
  </si>
  <si>
    <t>USA</t>
  </si>
  <si>
    <t>Applied Industrial Flooring Canada</t>
  </si>
  <si>
    <t>31 Portland Street</t>
  </si>
  <si>
    <t>M8Y 1A6</t>
  </si>
  <si>
    <t>Electronics</t>
  </si>
  <si>
    <t>www.appliedfloors.com</t>
  </si>
  <si>
    <t xml:space="preserve">https://www.cb2.com/ </t>
  </si>
  <si>
    <t xml:space="preserve">https://www.structube.com/ </t>
  </si>
  <si>
    <t>Furniture</t>
  </si>
  <si>
    <t>1350 Flint Rd.</t>
  </si>
  <si>
    <t>M3J 2J7</t>
  </si>
  <si>
    <t xml:space="preserve">Pradeep Prakash &lt;pprakash@chestwood.com&gt;
</t>
  </si>
  <si>
    <t xml:space="preserve">Pradeep Prakash </t>
  </si>
  <si>
    <t>416-823-2411</t>
  </si>
  <si>
    <t>https://www.globalfurnituregroup.com/ca/workplace/contact</t>
  </si>
  <si>
    <t>GPTGlasspaint</t>
  </si>
  <si>
    <t>http://www.gptglasspaint.com/</t>
  </si>
  <si>
    <t>Hayden McCormick &lt;hayden@gptglasspaint.com&gt;</t>
  </si>
  <si>
    <t xml:space="preserve">Hayden McCormick </t>
  </si>
  <si>
    <t>905-887-2377</t>
  </si>
  <si>
    <t>GPT</t>
  </si>
  <si>
    <t>14 Gormley Industrial Ave</t>
  </si>
  <si>
    <t>Gormley</t>
  </si>
  <si>
    <t>L0H1G0</t>
  </si>
  <si>
    <t>Glass Paint</t>
  </si>
  <si>
    <t>Brigholme Interiors group</t>
  </si>
  <si>
    <t>Brigholme</t>
  </si>
  <si>
    <t>905-475-3390</t>
  </si>
  <si>
    <t>nathan.rosenfeld@brigholme.com</t>
  </si>
  <si>
    <t>Nathan</t>
  </si>
  <si>
    <t xml:space="preserve">4118 14th Ave </t>
  </si>
  <si>
    <t>L3R 0J3</t>
  </si>
  <si>
    <t>Milliken Farms</t>
  </si>
  <si>
    <t>905-477-4211</t>
  </si>
  <si>
    <t>Kennedy &amp; Steels</t>
  </si>
  <si>
    <t>Landscape Supplies</t>
  </si>
  <si>
    <t>Grocery</t>
  </si>
  <si>
    <t xml:space="preserve">http://www.brenlo.com/ </t>
  </si>
  <si>
    <t>Hazmaster</t>
  </si>
  <si>
    <t>651 Harwood Ave. N</t>
  </si>
  <si>
    <t>L1Z0K4</t>
  </si>
  <si>
    <t>Poly Orange</t>
  </si>
  <si>
    <t>https://www.hazmasters.com/</t>
  </si>
  <si>
    <t>905-427-0220</t>
  </si>
  <si>
    <t xml:space="preserve"> https://www.wayfair.ca </t>
  </si>
  <si>
    <t>Seton</t>
  </si>
  <si>
    <t>https://www.seton.ca</t>
  </si>
  <si>
    <t xml:space="preserve"> 844-871-3251</t>
  </si>
  <si>
    <t>710 Cochrane Drive</t>
  </si>
  <si>
    <t xml:space="preserve">Woodchuck Flooring </t>
  </si>
  <si>
    <t>Woodchuck</t>
  </si>
  <si>
    <t>416-299-5151</t>
  </si>
  <si>
    <t>161 Nugget Ave</t>
  </si>
  <si>
    <t>M1S 3B1</t>
  </si>
  <si>
    <t>http://www.woodchuckflooring.com/</t>
  </si>
  <si>
    <t>KMS Tools</t>
  </si>
  <si>
    <t>1888-386-8075</t>
  </si>
  <si>
    <t>https://www.kmstools.com/</t>
  </si>
  <si>
    <t>Markham Garage Doors</t>
  </si>
  <si>
    <t>Markham Garage</t>
  </si>
  <si>
    <t>905-472-9178</t>
  </si>
  <si>
    <t>Kelvin</t>
  </si>
  <si>
    <t>MGD MARKHAM GARAGE DOORS &lt;markhamgaragedoors@rogers.com&gt;</t>
  </si>
  <si>
    <t>176 Bullock Drive Unit 11</t>
  </si>
  <si>
    <t>L3P 7N1</t>
  </si>
  <si>
    <t>https://markhamgaragedoors.com/</t>
  </si>
  <si>
    <t>Solutions</t>
  </si>
  <si>
    <t>905-771-0001</t>
  </si>
  <si>
    <t>295 High Tech Rd</t>
  </si>
  <si>
    <t>L4B 0A3</t>
  </si>
  <si>
    <t xml:space="preserve">Containers </t>
  </si>
  <si>
    <t>https://www.solutions-stores.ca/</t>
  </si>
  <si>
    <t>Cbay Computers</t>
  </si>
  <si>
    <t>Cbay</t>
  </si>
  <si>
    <t>416-335-6588</t>
  </si>
  <si>
    <t>Wu Bing</t>
  </si>
  <si>
    <t>CBAY Computer &lt;cbaycomputer@yahoo.ca&gt;</t>
  </si>
  <si>
    <t>1209-3275 Sheppard Ave E</t>
  </si>
  <si>
    <t>M1T 3P1</t>
  </si>
  <si>
    <t>Networking</t>
  </si>
  <si>
    <t>Four Season</t>
  </si>
  <si>
    <t>647-202-9202</t>
  </si>
  <si>
    <t>64 Phanlen Cres</t>
  </si>
  <si>
    <t>M1V 1Y6</t>
  </si>
  <si>
    <t>Air Conditioning</t>
  </si>
  <si>
    <t>Four Season Mechanical 9623892 Canada Inc.</t>
  </si>
  <si>
    <t>Silver Star Roofing.</t>
  </si>
  <si>
    <t>Silver Stair</t>
  </si>
  <si>
    <t>Marquis Gardens</t>
  </si>
  <si>
    <t>647-537-4486</t>
  </si>
  <si>
    <t>David Wang</t>
  </si>
  <si>
    <t>info@shinglerecyclingcentre.com</t>
  </si>
  <si>
    <t>160 Silver Star Blvd</t>
  </si>
  <si>
    <t>M1V 5P2</t>
  </si>
  <si>
    <t>905-760-9611</t>
  </si>
  <si>
    <t>Chris Marchese</t>
  </si>
  <si>
    <t>chris@marquisgardens.ca</t>
  </si>
  <si>
    <t>2851 Hwy 7</t>
  </si>
  <si>
    <t>L4K1W2</t>
  </si>
  <si>
    <t>Garden Supply</t>
  </si>
  <si>
    <t>Bath Depot</t>
  </si>
  <si>
    <t>https://www.bathdepot.ca/</t>
  </si>
  <si>
    <t>7601 Weston road</t>
  </si>
  <si>
    <t>289-371-2000</t>
  </si>
  <si>
    <t>Bath Accessories</t>
  </si>
  <si>
    <t>L4L 9J9</t>
  </si>
  <si>
    <t xml:space="preserve">Shower Grate Shop Inc. </t>
  </si>
  <si>
    <t>Shower</t>
  </si>
  <si>
    <t>http://www.showergrateshop.com/</t>
  </si>
  <si>
    <t>Shower Grate</t>
  </si>
  <si>
    <t>3285 Mainway Unit 2</t>
  </si>
  <si>
    <t>Burlington</t>
  </si>
  <si>
    <t>L7M 1A6</t>
  </si>
  <si>
    <t>905-218-6797</t>
  </si>
  <si>
    <t>JJ Home Products</t>
  </si>
  <si>
    <t>Kim Parise</t>
  </si>
  <si>
    <t>289-707-6770</t>
  </si>
  <si>
    <t>JJ Home</t>
  </si>
  <si>
    <t>kimp@rencorp.com</t>
  </si>
  <si>
    <t>110 Walker Drive</t>
  </si>
  <si>
    <t>Slideing Doors</t>
  </si>
  <si>
    <t>jj.ca</t>
  </si>
  <si>
    <t>C&amp;H Glass &amp; Mirror Ltd.</t>
  </si>
  <si>
    <t>C&amp;H Glass</t>
  </si>
  <si>
    <t>416 332 0017</t>
  </si>
  <si>
    <t>chglassmirror@gmail.com</t>
  </si>
  <si>
    <t>3820 Midland Ave Unit 1</t>
  </si>
  <si>
    <t xml:space="preserve"> L6T 4H6</t>
  </si>
  <si>
    <t>M1V 4S9</t>
  </si>
  <si>
    <t>chglassmirror.com</t>
  </si>
  <si>
    <t>Nest</t>
  </si>
  <si>
    <t>Rock Valley Natural Stone</t>
  </si>
  <si>
    <t>Rock Valley</t>
  </si>
  <si>
    <t>905-417-0330</t>
  </si>
  <si>
    <t>9450 Highway 27</t>
  </si>
  <si>
    <t>L4L 1A7</t>
  </si>
  <si>
    <t>www.rockvalleynaturalstone.com</t>
  </si>
  <si>
    <t>nest.com</t>
  </si>
  <si>
    <t>Tao Bao</t>
  </si>
  <si>
    <t>Chestwood Stationery Ltd.</t>
  </si>
  <si>
    <t>Chestwood</t>
  </si>
  <si>
    <t>Vista Led</t>
  </si>
  <si>
    <t>Vista</t>
  </si>
  <si>
    <t>Clifford</t>
  </si>
  <si>
    <t>Aimhigh Enterprise &lt;ledsign4u@yahoo.ca&gt;</t>
  </si>
  <si>
    <t>www.vista-led.ca</t>
  </si>
  <si>
    <t>Signs</t>
  </si>
  <si>
    <t>M1V 4T4</t>
  </si>
  <si>
    <t>27 Passmore Ave</t>
  </si>
  <si>
    <t>416-826-2836</t>
  </si>
  <si>
    <t>Graham &amp; Brown</t>
  </si>
  <si>
    <t>800-554-0887</t>
  </si>
  <si>
    <t>https://www.grahambrown.com/ca/</t>
  </si>
  <si>
    <t>Scarborough Isuzu Trucks</t>
  </si>
  <si>
    <t>Isuzu</t>
  </si>
  <si>
    <t>416-321-9922</t>
  </si>
  <si>
    <t>CAnada</t>
  </si>
  <si>
    <t>Mukesh@hsbuild.com</t>
  </si>
  <si>
    <t>Mukesh</t>
  </si>
  <si>
    <t>H&amp;S</t>
  </si>
  <si>
    <t>1800-207-8325 ext 304</t>
  </si>
  <si>
    <t>96 Maplecrete Rd</t>
  </si>
  <si>
    <t>L4K 2B5</t>
  </si>
  <si>
    <t>General hardware</t>
  </si>
  <si>
    <t>Service Ontario</t>
  </si>
  <si>
    <t>https://www.publications.serviceontario.ca</t>
  </si>
  <si>
    <t>Publications</t>
  </si>
  <si>
    <t>Linear Interior Design</t>
  </si>
  <si>
    <t>Canada Appliances</t>
  </si>
  <si>
    <t>Best Brand Appliances</t>
  </si>
  <si>
    <t>House of Forging</t>
  </si>
  <si>
    <t xml:space="preserve">CASSIE LUCHENE                           </t>
  </si>
  <si>
    <t>281-214-8357</t>
  </si>
  <si>
    <t xml:space="preserve">353 GREENS LANDING </t>
  </si>
  <si>
    <t>HOUSTON</t>
  </si>
  <si>
    <t>TX</t>
  </si>
  <si>
    <t>Stairs</t>
  </si>
  <si>
    <t>http://houseofforgings.net/</t>
  </si>
  <si>
    <t>CLuchene@houseofforgings.net</t>
  </si>
  <si>
    <t>M3B 1A1</t>
  </si>
  <si>
    <t>1981 Leslie st</t>
  </si>
  <si>
    <t>SHIVA@BESTBRANDAPPLIANCE.CA
CARA INGLES &lt;cara@bestbrandappliance.ca&gt;</t>
  </si>
  <si>
    <t xml:space="preserve">SHIVA MAHANI
CARA INGLES </t>
  </si>
  <si>
    <t>416-901-6383</t>
  </si>
  <si>
    <t>Mariela Figueroa &lt;mfigueroa@appliancecanada.com&gt;</t>
  </si>
  <si>
    <t xml:space="preserve">Mariela Figueroa </t>
  </si>
  <si>
    <t>Appliance Canada</t>
  </si>
  <si>
    <t>905-660-2424 ext 2349</t>
  </si>
  <si>
    <t>8701 Jane St. Unit 1</t>
  </si>
  <si>
    <t>L4K 2M6 </t>
  </si>
  <si>
    <t>http://appliancecanada.com/</t>
  </si>
  <si>
    <t>https://www.bestbrandappliance.ca/</t>
  </si>
  <si>
    <t>Luca Rezza</t>
  </si>
  <si>
    <t>www.linearinteriorsystems.com</t>
  </si>
  <si>
    <t>20 Alex Ave</t>
  </si>
  <si>
    <t>L4L 5X1</t>
  </si>
  <si>
    <t>luca@lisysteminc.com</t>
  </si>
  <si>
    <t>905-265-0055</t>
  </si>
  <si>
    <t>Fotile</t>
  </si>
  <si>
    <t>Ray Yang &lt;Ray.Yang@fotileca.com&gt;</t>
  </si>
  <si>
    <t>Ray Yang</t>
  </si>
  <si>
    <t>905-604-8996</t>
  </si>
  <si>
    <t>StanDirect Kitchen Appliances Corp.</t>
  </si>
  <si>
    <t>500 Alden Rd</t>
  </si>
  <si>
    <t>L3R 5H5</t>
  </si>
  <si>
    <t xml:space="preserve">Well Done Ltd. </t>
  </si>
  <si>
    <t>Well Done</t>
  </si>
  <si>
    <t>476-357-9378</t>
  </si>
  <si>
    <t>Chen</t>
  </si>
  <si>
    <t>Unit 7- 140 Midwest Rd</t>
  </si>
  <si>
    <t>M1P 3B3</t>
  </si>
  <si>
    <t>Metal Works</t>
  </si>
  <si>
    <t>Jackie &lt;jackie@markham-industrial.com&gt;</t>
  </si>
  <si>
    <t>Jackie</t>
  </si>
  <si>
    <t>Beach Builders Supplies Limited</t>
  </si>
  <si>
    <t>Beach Builders</t>
  </si>
  <si>
    <t>705-429-2960</t>
  </si>
  <si>
    <t xml:space="preserve">1955 Mosley Street </t>
  </si>
  <si>
    <t>L9Z 1Y8</t>
  </si>
  <si>
    <t>Markham Colours &amp; Docor Ltd</t>
  </si>
  <si>
    <t>905-415-8827</t>
  </si>
  <si>
    <t>8855 Woodbine Ave Unit C6</t>
  </si>
  <si>
    <t>Wasaga Beach</t>
  </si>
  <si>
    <t>L3R 5G1</t>
  </si>
  <si>
    <t>Paints</t>
  </si>
  <si>
    <t>Billa Appliances</t>
  </si>
  <si>
    <t>Billa</t>
  </si>
  <si>
    <t>905-475-9259</t>
  </si>
  <si>
    <t>Harpal</t>
  </si>
  <si>
    <t xml:space="preserve">billaappliancesltd@rogers.com
</t>
  </si>
  <si>
    <t>330 Steelcase Rd, East, Unit A</t>
  </si>
  <si>
    <t>www.billaappliances.com</t>
  </si>
  <si>
    <t>Brown Bill Woodworking &amp; Building Supplies Ltd</t>
  </si>
  <si>
    <t>Brown Bill</t>
  </si>
  <si>
    <t>705-445-4813</t>
  </si>
  <si>
    <t>Bill</t>
  </si>
  <si>
    <t>743 Mountain Rd</t>
  </si>
  <si>
    <t>Collingwood</t>
  </si>
  <si>
    <t>L9Y 3Z2</t>
  </si>
  <si>
    <t>Lumber</t>
  </si>
  <si>
    <t>Deactive</t>
  </si>
  <si>
    <t>Gaplin Lumber Ltd.</t>
  </si>
  <si>
    <t>Gaplin</t>
  </si>
  <si>
    <t>905-669-0839</t>
  </si>
  <si>
    <t>Danny</t>
  </si>
  <si>
    <t>Danny Mustacato &lt;dannym@gaplinlumber.com&gt;</t>
  </si>
  <si>
    <t>56 Romina Drive</t>
  </si>
  <si>
    <t>L4K 4Z7</t>
  </si>
  <si>
    <t>Rong Curtain &amp; Cloth</t>
  </si>
  <si>
    <t>Lenny</t>
  </si>
  <si>
    <t>House Signs</t>
  </si>
  <si>
    <t>Food Basic</t>
  </si>
  <si>
    <t>Testco</t>
  </si>
  <si>
    <t>Testco Building Supplies</t>
  </si>
  <si>
    <t>416-291-6866</t>
  </si>
  <si>
    <t>tescobs.com</t>
  </si>
  <si>
    <t xml:space="preserve">3115 Kennedy Rd </t>
  </si>
  <si>
    <t>M1V 4Y1</t>
  </si>
  <si>
    <t>Tai Pan Blinds &amp; Drapes Inc</t>
  </si>
  <si>
    <t>(416) 292-2015</t>
  </si>
  <si>
    <t>3833 Midland Ave,</t>
  </si>
  <si>
    <t> M1V 5L6</t>
  </si>
  <si>
    <t>Blinds &amp; Drapes Inc</t>
  </si>
  <si>
    <t>MIELE</t>
  </si>
  <si>
    <t>1 (800) 565-6435</t>
  </si>
  <si>
    <t>https://www.miele.ca/en/c/contact-45.htm</t>
  </si>
  <si>
    <t xml:space="preserve">THE PRINTING PRESS INC </t>
  </si>
  <si>
    <t>416291-3292</t>
  </si>
  <si>
    <t>40 NUGGET AVE UNIT 1&amp;2</t>
  </si>
  <si>
    <t>SHEPPARD AUTO PRO</t>
  </si>
  <si>
    <t>全线通</t>
  </si>
  <si>
    <t>(416) 298-0693</t>
  </si>
  <si>
    <t>4730 Sheppard Ave E, Scarborough, ON M1S 3V6</t>
  </si>
  <si>
    <t>WESTLIFE INTERNATIONAL INC</t>
  </si>
  <si>
    <t>DINNIE</t>
  </si>
  <si>
    <t>647-309-8230</t>
  </si>
  <si>
    <t>431 ALDEN ROAD UNIT 1</t>
  </si>
  <si>
    <t>MARKHAM</t>
  </si>
  <si>
    <t>L3R3L4</t>
  </si>
  <si>
    <t xml:space="preserve">CURTAIN </t>
  </si>
  <si>
    <t>IMT</t>
  </si>
  <si>
    <t>123INK.CA</t>
  </si>
  <si>
    <t>DELL</t>
  </si>
  <si>
    <t>https://www.dell.com/en-ca</t>
  </si>
  <si>
    <r>
      <t>Raymond</t>
    </r>
    <r>
      <rPr>
        <sz val="14"/>
        <color theme="1"/>
        <rFont val="Times New Roman"/>
        <family val="1"/>
      </rPr>
      <t xml:space="preserve"> </t>
    </r>
  </si>
  <si>
    <r>
      <t>L4L7K6</t>
    </r>
    <r>
      <rPr>
        <sz val="14"/>
        <color rgb="FF1F497D"/>
        <rFont val="Calibri"/>
        <family val="2"/>
        <scheme val="minor"/>
      </rPr>
      <t xml:space="preserve">      </t>
    </r>
  </si>
  <si>
    <r>
      <t>855 558-6657</t>
    </r>
    <r>
      <rPr>
        <sz val="14"/>
        <color theme="1"/>
        <rFont val="Calibri"/>
        <family val="2"/>
        <scheme val="minor"/>
      </rPr>
      <t xml:space="preserve"> </t>
    </r>
  </si>
  <si>
    <t>House letter signs</t>
  </si>
  <si>
    <t>(905) 604-3130</t>
  </si>
  <si>
    <t>body shop</t>
  </si>
  <si>
    <r>
      <t> </t>
    </r>
    <r>
      <rPr>
        <sz val="12"/>
        <color rgb="FF222222"/>
        <rFont val="Arial"/>
        <family val="2"/>
      </rPr>
      <t>90A Centurian Dr Unit 4</t>
    </r>
  </si>
  <si>
    <t>markham</t>
  </si>
  <si>
    <t>L3R 8C4</t>
  </si>
  <si>
    <t>sign</t>
  </si>
  <si>
    <t>Forest Trim &amp; Doors Ltd.</t>
  </si>
  <si>
    <t>905.951.2521</t>
  </si>
  <si>
    <t>Bolton</t>
  </si>
  <si>
    <t>10 Marconi Ct</t>
  </si>
  <si>
    <t>L7E 1H3</t>
  </si>
  <si>
    <t>doors</t>
  </si>
  <si>
    <t>Imperial Trim Supply</t>
  </si>
  <si>
    <t>Imperial Trim</t>
  </si>
  <si>
    <t>905-851-5030</t>
  </si>
  <si>
    <t>Joe Ceccareli</t>
  </si>
  <si>
    <t xml:space="preserve">joe@imperialtrimsupply.com </t>
  </si>
  <si>
    <t xml:space="preserve">421 Rowntree Dairy Rd., Unit 1 </t>
  </si>
  <si>
    <t xml:space="preserve">L4L 8H1 </t>
  </si>
  <si>
    <t xml:space="preserve">General </t>
  </si>
  <si>
    <t>Doors with frame wood, Moldings</t>
  </si>
  <si>
    <t xml:space="preserve">www.imperialtrim.com </t>
  </si>
  <si>
    <t>Baseboarders</t>
  </si>
  <si>
    <t>256-712-6839, 1844-801-6429</t>
  </si>
  <si>
    <t xml:space="preserve">Debra McCullar </t>
  </si>
  <si>
    <t>https://www.baseboardheatercovers.com/</t>
  </si>
  <si>
    <t>217 N. Seminary Street</t>
  </si>
  <si>
    <t>Alabama</t>
  </si>
  <si>
    <t>Florence</t>
  </si>
  <si>
    <t>Baseboard</t>
  </si>
  <si>
    <t xml:space="preserve">sales@baseboardheatercovers.com
debra@baseboarders.com </t>
  </si>
  <si>
    <t>No3rd.ca</t>
  </si>
  <si>
    <t>https://no3rd.ca/</t>
  </si>
  <si>
    <t>200-5110 Avenue de Courtrai</t>
  </si>
  <si>
    <t>Montreal</t>
  </si>
  <si>
    <t>QC</t>
  </si>
  <si>
    <t>H3W 1A7</t>
  </si>
  <si>
    <t>1888-696-6373</t>
  </si>
  <si>
    <t>Payment terms2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</si>
</sst>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_ 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mbria"/>
      <family val="3"/>
      <charset val="134"/>
      <scheme val="major"/>
    </font>
    <font>
      <sz val="9"/>
      <name val="Calibri"/>
      <family val="3"/>
      <charset val="134"/>
      <scheme val="minor"/>
    </font>
    <font>
      <sz val="8"/>
      <name val="Calibri"/>
      <family val="2"/>
      <scheme val="minor"/>
    </font>
    <font>
      <sz val="11"/>
      <name val="Calibri"/>
      <family val="3"/>
      <charset val="134"/>
      <scheme val="minor"/>
    </font>
    <font>
      <sz val="11"/>
      <name val="Calibri"/>
      <family val="2"/>
      <scheme val="minor"/>
    </font>
    <font>
      <sz val="10"/>
      <name val="Calibri"/>
      <family val="3"/>
      <charset val="134"/>
      <scheme val="minor"/>
    </font>
    <font>
      <sz val="9"/>
      <name val="Calibri"/>
      <family val="2"/>
      <scheme val="minor"/>
    </font>
    <font>
      <sz val="10"/>
      <name val="Cambria"/>
      <family val="3"/>
      <charset val="134"/>
      <scheme val="major"/>
    </font>
    <font>
      <u/>
      <sz val="11"/>
      <color theme="10"/>
      <name val="Calibri"/>
      <family val="2"/>
      <charset val="134"/>
      <scheme val="minor"/>
    </font>
    <font>
      <u/>
      <sz val="11"/>
      <color theme="3" tint="0.39997558519241921"/>
      <name val="Calibri"/>
      <family val="2"/>
      <charset val="134"/>
      <scheme val="minor"/>
    </font>
    <font>
      <sz val="2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name val="Calibri"/>
      <family val="3"/>
      <charset val="134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charset val="134"/>
      <scheme val="minor"/>
    </font>
    <font>
      <sz val="14"/>
      <color rgb="FF000000"/>
      <name val="Calibri"/>
      <family val="2"/>
      <scheme val="minor"/>
    </font>
    <font>
      <sz val="14"/>
      <color theme="1"/>
      <name val="Times New Roman"/>
      <family val="1"/>
    </font>
    <font>
      <sz val="14"/>
      <color rgb="FF1F497D"/>
      <name val="Calibri"/>
      <family val="2"/>
      <scheme val="minor"/>
    </font>
    <font>
      <sz val="14"/>
      <color rgb="FF1F497D"/>
      <name val="Calibri"/>
      <family val="2"/>
    </font>
    <font>
      <b/>
      <sz val="14"/>
      <color rgb="FF7030A0"/>
      <name val="Century Gothic"/>
      <family val="2"/>
    </font>
    <font>
      <b/>
      <sz val="14"/>
      <color rgb="FF7030A0"/>
      <name val="Calibri"/>
      <family val="2"/>
      <scheme val="minor"/>
    </font>
    <font>
      <sz val="14"/>
      <color theme="1"/>
      <name val="Calibri"/>
      <family val="3"/>
      <charset val="134"/>
      <scheme val="minor"/>
    </font>
    <font>
      <sz val="14"/>
      <color theme="1"/>
      <name val="Arial"/>
      <family val="2"/>
    </font>
    <font>
      <sz val="14"/>
      <color rgb="FF000080"/>
      <name val="Arial"/>
      <family val="2"/>
    </font>
    <font>
      <sz val="14"/>
      <color rgb="FF222222"/>
      <name val="Arial"/>
      <family val="2"/>
    </font>
    <font>
      <sz val="14"/>
      <color rgb="FF053471"/>
      <name val="Calibri"/>
      <family val="2"/>
      <scheme val="minor"/>
    </font>
    <font>
      <sz val="14"/>
      <color rgb="FF404142"/>
      <name val="HelveticaNeueW01-45Ligh"/>
    </font>
    <font>
      <sz val="12"/>
      <color rgb="FF222222"/>
      <name val="Arial"/>
      <family val="2"/>
    </font>
    <font>
      <b/>
      <sz val="12"/>
      <color rgb="FF2222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>
      <alignment vertical="center"/>
    </xf>
  </cellStyleXfs>
  <cellXfs count="155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6" fillId="2" borderId="0" xfId="1" applyFont="1" applyFill="1"/>
    <xf numFmtId="14" fontId="6" fillId="2" borderId="1" xfId="1" applyNumberFormat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49" fontId="7" fillId="2" borderId="1" xfId="1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8" fillId="2" borderId="0" xfId="1" applyFont="1" applyFill="1"/>
    <xf numFmtId="49" fontId="6" fillId="2" borderId="0" xfId="1" applyNumberFormat="1" applyFont="1" applyFill="1" applyAlignment="1">
      <alignment wrapText="1"/>
    </xf>
    <xf numFmtId="0" fontId="6" fillId="2" borderId="1" xfId="1" applyFont="1" applyFill="1" applyBorder="1" applyAlignment="1">
      <alignment horizontal="center" vertical="center"/>
    </xf>
    <xf numFmtId="14" fontId="5" fillId="2" borderId="2" xfId="1" applyNumberFormat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14" fontId="5" fillId="2" borderId="9" xfId="1" applyNumberFormat="1" applyFont="1" applyFill="1" applyBorder="1" applyAlignment="1">
      <alignment horizontal="center" vertical="center"/>
    </xf>
    <xf numFmtId="14" fontId="5" fillId="2" borderId="1" xfId="1" applyNumberFormat="1" applyFont="1" applyFill="1" applyBorder="1" applyAlignment="1">
      <alignment horizontal="center" vertical="center"/>
    </xf>
    <xf numFmtId="14" fontId="5" fillId="2" borderId="1" xfId="1" applyNumberFormat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49" fontId="6" fillId="2" borderId="1" xfId="1" applyNumberFormat="1" applyFont="1" applyFill="1" applyBorder="1" applyAlignment="1">
      <alignment horizontal="center" vertical="center"/>
    </xf>
    <xf numFmtId="0" fontId="6" fillId="2" borderId="0" xfId="0" applyFont="1" applyFill="1"/>
    <xf numFmtId="0" fontId="6" fillId="2" borderId="1" xfId="0" applyFont="1" applyFill="1" applyBorder="1" applyAlignment="1">
      <alignment horizontal="center" vertical="center"/>
    </xf>
    <xf numFmtId="12" fontId="3" fillId="2" borderId="1" xfId="1" applyNumberFormat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14" fontId="6" fillId="2" borderId="1" xfId="1" applyNumberFormat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10" xfId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13" fillId="0" borderId="0" xfId="0" applyFont="1"/>
    <xf numFmtId="0" fontId="14" fillId="4" borderId="1" xfId="0" applyFont="1" applyFill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14" fontId="17" fillId="2" borderId="10" xfId="1" applyNumberFormat="1" applyFont="1" applyFill="1" applyBorder="1" applyAlignment="1">
      <alignment horizontal="center" vertical="center" wrapText="1"/>
    </xf>
    <xf numFmtId="0" fontId="16" fillId="3" borderId="10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14" fontId="15" fillId="3" borderId="1" xfId="1" applyNumberFormat="1" applyFont="1" applyFill="1" applyBorder="1" applyAlignment="1">
      <alignment horizontal="center" vertical="center" wrapText="1"/>
    </xf>
    <xf numFmtId="0" fontId="15" fillId="3" borderId="1" xfId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7" fillId="2" borderId="1" xfId="1" applyFont="1" applyFill="1" applyBorder="1" applyAlignment="1">
      <alignment horizontal="center" vertical="center" wrapText="1"/>
    </xf>
    <xf numFmtId="0" fontId="20" fillId="0" borderId="1" xfId="2" applyFont="1" applyBorder="1" applyAlignment="1">
      <alignment horizontal="center" vertical="center" wrapText="1"/>
    </xf>
    <xf numFmtId="0" fontId="20" fillId="2" borderId="1" xfId="2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164" fontId="16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0" fillId="0" borderId="1" xfId="2" quotePrefix="1" applyFont="1" applyBorder="1" applyAlignment="1">
      <alignment horizontal="center" vertical="center" wrapText="1"/>
    </xf>
    <xf numFmtId="0" fontId="20" fillId="0" borderId="1" xfId="2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 wrapText="1"/>
    </xf>
    <xf numFmtId="0" fontId="10" fillId="0" borderId="1" xfId="2" applyBorder="1" applyAlignment="1"/>
    <xf numFmtId="0" fontId="10" fillId="0" borderId="1" xfId="2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1" xfId="0" quotePrefix="1" applyFont="1" applyBorder="1" applyAlignment="1">
      <alignment horizontal="center" vertical="center" wrapText="1"/>
    </xf>
    <xf numFmtId="0" fontId="6" fillId="2" borderId="2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14" fontId="5" fillId="2" borderId="2" xfId="1" applyNumberFormat="1" applyFont="1" applyFill="1" applyBorder="1" applyAlignment="1">
      <alignment horizontal="center" vertical="center"/>
    </xf>
    <xf numFmtId="14" fontId="5" fillId="2" borderId="3" xfId="1" applyNumberFormat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 wrapText="1"/>
    </xf>
    <xf numFmtId="0" fontId="6" fillId="2" borderId="3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5" fillId="3" borderId="4" xfId="1" applyFont="1" applyFill="1" applyBorder="1" applyAlignment="1">
      <alignment horizontal="center" vertical="center" wrapText="1"/>
    </xf>
    <xf numFmtId="0" fontId="15" fillId="3" borderId="3" xfId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8" fillId="3" borderId="8" xfId="1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17" fillId="2" borderId="5" xfId="1" applyFont="1" applyFill="1" applyBorder="1" applyAlignment="1">
      <alignment horizontal="center" vertical="center" wrapText="1"/>
    </xf>
    <xf numFmtId="0" fontId="17" fillId="2" borderId="7" xfId="1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2" borderId="2" xfId="1" applyFont="1" applyFill="1" applyBorder="1" applyAlignment="1">
      <alignment horizontal="center" vertical="center" wrapText="1"/>
    </xf>
    <xf numFmtId="0" fontId="12" fillId="2" borderId="4" xfId="1" applyFont="1" applyFill="1" applyBorder="1" applyAlignment="1">
      <alignment horizontal="center" vertical="center" wrapText="1"/>
    </xf>
    <xf numFmtId="0" fontId="12" fillId="2" borderId="3" xfId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6" fillId="0" borderId="3" xfId="0" applyFont="1" applyFill="1" applyBorder="1" applyAlignment="1">
      <alignment horizontal="center" vertical="center" wrapText="1"/>
    </xf>
    <xf numFmtId="0" fontId="17" fillId="2" borderId="2" xfId="1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 wrapText="1"/>
    </xf>
    <xf numFmtId="0" fontId="15" fillId="3" borderId="9" xfId="1" applyFont="1" applyFill="1" applyBorder="1" applyAlignment="1">
      <alignment horizontal="center" vertical="center" wrapText="1"/>
    </xf>
    <xf numFmtId="0" fontId="16" fillId="3" borderId="9" xfId="0" applyFont="1" applyFill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7" fillId="2" borderId="8" xfId="1" applyFont="1" applyFill="1" applyBorder="1" applyAlignment="1">
      <alignment horizontal="center" vertical="center" wrapText="1"/>
    </xf>
    <xf numFmtId="0" fontId="20" fillId="0" borderId="8" xfId="2" applyFont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常规 2 2" xfId="1"/>
  </cellStyles>
  <dxfs count="40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4"/>
        <color theme="10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id="1" name="Table1" displayName="Table1" ref="A5:AB223" totalsRowShown="0" headerRowDxfId="9" dataDxfId="10" headerRowBorderDxfId="38" tableBorderDxfId="39">
  <autoFilter ref="A5:AB223"/>
  <tableColumns count="28">
    <tableColumn id="1" name="#" dataDxfId="37"/>
    <tableColumn id="2" name="Status" dataDxfId="36"/>
    <tableColumn id="3" name="VendorKey" dataDxfId="35"/>
    <tableColumn id="4" name="Supplier ShortName" dataDxfId="34"/>
    <tableColumn id="5" name="Phone Number" dataDxfId="33" dataCellStyle="常规 2 2"/>
    <tableColumn id="6" name="Primary Contact" dataDxfId="32" dataCellStyle="常规 2 2"/>
    <tableColumn id="7" name="Email"/>
    <tableColumn id="8" name="Street" dataDxfId="31"/>
    <tableColumn id="9" name="Ciy" dataDxfId="30"/>
    <tableColumn id="10" name="Province/_x000a_State" dataDxfId="29"/>
    <tableColumn id="11" name="Postal Code" dataDxfId="28"/>
    <tableColumn id="12" name="Country" dataDxfId="27"/>
    <tableColumn id="13" name="Vendor  Type" dataDxfId="26"/>
    <tableColumn id="14" name="Vendor Tier" dataDxfId="25"/>
    <tableColumn id="15" name="Payment terms" dataDxfId="24"/>
    <tableColumn id="16" name="Shipping terms" dataDxfId="23"/>
    <tableColumn id="17" name="Account#" dataDxfId="22"/>
    <tableColumn id="18" name="UrL" dataDxfId="21" dataCellStyle="Hyperlink"/>
    <tableColumn id="19" name="Username" dataDxfId="20"/>
    <tableColumn id="20" name="Password" dataDxfId="19"/>
    <tableColumn id="21" name="Attachments" dataDxfId="18"/>
    <tableColumn id="22" name="Quality issues" dataDxfId="17"/>
    <tableColumn id="23" name="Response time" dataDxfId="16"/>
    <tableColumn id="24" name="Ontime delivery" dataDxfId="15"/>
    <tableColumn id="25" name="lead time" dataDxfId="14"/>
    <tableColumn id="26" name="Prices" dataDxfId="13"/>
    <tableColumn id="27" name="Payment terms2" dataDxfId="12"/>
    <tableColumn id="28" name="Percentage of incoming rejects (delivery accuracy)" data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aylorassociates.com/Pipe_Stays_&amp;_Straps.html" TargetMode="External"/><Relationship Id="rId299" Type="http://schemas.openxmlformats.org/officeDocument/2006/relationships/hyperlink" Target="http://www.amazon.ca/Draper-43969-140Mm-Bucket-Trowel/dp/B00142K1IE" TargetMode="External"/><Relationship Id="rId21" Type="http://schemas.openxmlformats.org/officeDocument/2006/relationships/hyperlink" Target="http://www.homedepot.ca/product/8x1-1-8-particLe-board-screw-fLat-head-100pcs/957692" TargetMode="External"/><Relationship Id="rId63" Type="http://schemas.openxmlformats.org/officeDocument/2006/relationships/hyperlink" Target="https://www.hilti.ca/power-tool-consumables/abrasives/436657" TargetMode="External"/><Relationship Id="rId159" Type="http://schemas.openxmlformats.org/officeDocument/2006/relationships/hyperlink" Target="http://www.homedepot.ca/product/1-5-8-stud-x-8-018-pLatinum/968734" TargetMode="External"/><Relationship Id="rId324" Type="http://schemas.openxmlformats.org/officeDocument/2006/relationships/hyperlink" Target="http://www.amazon.com/Dewalt-DWHT70279-Aviation-Snip-Center/dp/B006FSJRK0/ref=sr_1_23?s=hi&amp;ie=UTF8&amp;qid=1395856341&amp;sr=1-23&amp;keywords=Aviation+Snip" TargetMode="External"/><Relationship Id="rId366" Type="http://schemas.openxmlformats.org/officeDocument/2006/relationships/hyperlink" Target="http://www.homedepot.ca/product/tx405-spark-lighter-and-flints/968404" TargetMode="External"/><Relationship Id="rId170" Type="http://schemas.openxmlformats.org/officeDocument/2006/relationships/hyperlink" Target="http://www.homedepot.ca/product/6-paneL-textured-door-sLab-28in-x-78in/972971" TargetMode="External"/><Relationship Id="rId226" Type="http://schemas.openxmlformats.org/officeDocument/2006/relationships/hyperlink" Target="http://www.shop.troytilenstone.com/product.sc?productId=220&amp;cateGoryId=18" TargetMode="External"/><Relationship Id="rId268" Type="http://schemas.openxmlformats.org/officeDocument/2006/relationships/hyperlink" Target="http://www.constructiongear.com/carharttb01-disc.html" TargetMode="External"/><Relationship Id="rId32" Type="http://schemas.openxmlformats.org/officeDocument/2006/relationships/hyperlink" Target="http://www.amazon.com/14-16-Conical-Plastic-Anchors-Pack/dp/B002YP6QJS/ref=pd_sim_indust_3?ie=UTF8&amp;refRID=1VFJ4QMJP0P9VQ6K9MWD" TargetMode="External"/><Relationship Id="rId74" Type="http://schemas.openxmlformats.org/officeDocument/2006/relationships/hyperlink" Target="http://www.amazon.com/Makita-792730-4-B-16L-BLade-5-Pack/dp/B000808W3O" TargetMode="External"/><Relationship Id="rId128" Type="http://schemas.openxmlformats.org/officeDocument/2006/relationships/hyperlink" Target="http://www.homedepot.ca/product/brass-1-1-2-x-6-chrome-extension-tube-slip-joint-connect/967576" TargetMode="External"/><Relationship Id="rId335" Type="http://schemas.openxmlformats.org/officeDocument/2006/relationships/hyperlink" Target="http://www.homedepot.ca/product/h-1-extra-heavy-duty-cutter/948979" TargetMode="External"/><Relationship Id="rId377" Type="http://schemas.openxmlformats.org/officeDocument/2006/relationships/hyperlink" Target="http://www.homedepot.ca/product/12-in-tongue-and-groove-plier-7-adj-225-in-cap/947793" TargetMode="External"/><Relationship Id="rId5" Type="http://schemas.openxmlformats.org/officeDocument/2006/relationships/hyperlink" Target="http://www.homedepot.ca/product/single-flint-replacements-5-pcs/933090" TargetMode="External"/><Relationship Id="rId181" Type="http://schemas.openxmlformats.org/officeDocument/2006/relationships/hyperlink" Target="http://www.homedepot.ca/product/primed-finger-jointed-pine-quarter-round-11-16-inches-x-11-16-inches-x-8-fe/905183" TargetMode="External"/><Relationship Id="rId237" Type="http://schemas.openxmlformats.org/officeDocument/2006/relationships/hyperlink" Target="https://www.hilti.ca/cutting%2c-sawing-%26-grinding/vacuum-cleaners/r3805" TargetMode="External"/><Relationship Id="rId279" Type="http://schemas.openxmlformats.org/officeDocument/2006/relationships/hyperlink" Target="http://www.homedepot.ca/product/1-2-inch-pex-crimp-ring/954416" TargetMode="External"/><Relationship Id="rId43" Type="http://schemas.openxmlformats.org/officeDocument/2006/relationships/hyperlink" Target="http://www.homedepot.ca/product/durock-cement-board-interior-tape-2-x-50-roll/911232" TargetMode="External"/><Relationship Id="rId139" Type="http://schemas.openxmlformats.org/officeDocument/2006/relationships/hyperlink" Target="http://www.homedepot.ca/product/square-shower-drain-chrome-abs-2/982975" TargetMode="External"/><Relationship Id="rId290" Type="http://schemas.openxmlformats.org/officeDocument/2006/relationships/hyperlink" Target="http://www.ebay.com/itm/FiLLer-Toe-Scribe-Crown-Bathroom-Kitchen-Vanity-Cabinet-White-/151179473029" TargetMode="External"/><Relationship Id="rId304" Type="http://schemas.openxmlformats.org/officeDocument/2006/relationships/hyperlink" Target="http://www.ca.kohler.com/onlinecatalog/detail.jsp?item=14004602&amp;section=2&amp;category=19&amp;retail=false" TargetMode="External"/><Relationship Id="rId346" Type="http://schemas.openxmlformats.org/officeDocument/2006/relationships/hyperlink" Target="https://www.hilti.ca/cutting%2c-sawing-%26-grinding/sawing/reciprocating-saws/r4426" TargetMode="External"/><Relationship Id="rId388" Type="http://schemas.openxmlformats.org/officeDocument/2006/relationships/hyperlink" Target="http://www.homedepot.ca/product/nicholson-file-with-handle-mill-bastard-8/900908" TargetMode="External"/><Relationship Id="rId85" Type="http://schemas.openxmlformats.org/officeDocument/2006/relationships/hyperlink" Target="http://www.homedepot.ca/product/fitting-copper-coupling-1-2-inch/959998" TargetMode="External"/><Relationship Id="rId150" Type="http://schemas.openxmlformats.org/officeDocument/2006/relationships/hyperlink" Target="http://www.homedepot.ca/product/2-x-1-1-2%22-abs-fLush-bushinG-spG-x-hub/970153" TargetMode="External"/><Relationship Id="rId192" Type="http://schemas.openxmlformats.org/officeDocument/2006/relationships/hyperlink" Target="http://www.moen.com/moen/brushed-nickel-curved-shower-rod/_/R-CONSUMER%3ACSR2165BN" TargetMode="External"/><Relationship Id="rId206" Type="http://schemas.openxmlformats.org/officeDocument/2006/relationships/hyperlink" Target="http://shopping.canoe.ca/shop/product--offlinePageNumber_2__productId_9860514.html" TargetMode="External"/><Relationship Id="rId248" Type="http://schemas.openxmlformats.org/officeDocument/2006/relationships/hyperlink" Target="http://www.homedepot.ca/product/10-ergo-grip-drywall-knife/968720" TargetMode="External"/><Relationship Id="rId12" Type="http://schemas.openxmlformats.org/officeDocument/2006/relationships/hyperlink" Target="http://www.homedepot.ca/product/2-1-8-in-ice-hardened-hole-saw/813213" TargetMode="External"/><Relationship Id="rId108" Type="http://schemas.openxmlformats.org/officeDocument/2006/relationships/hyperlink" Target="http://www.homedepot.ca/product/irwin-8-oz-red-chalk/904215" TargetMode="External"/><Relationship Id="rId315" Type="http://schemas.openxmlformats.org/officeDocument/2006/relationships/hyperlink" Target="http://www.rona.ca/en/copper-to-abs-adapter" TargetMode="External"/><Relationship Id="rId357" Type="http://schemas.openxmlformats.org/officeDocument/2006/relationships/hyperlink" Target="http://www.homedepot.ca/product/18v-lxt-jig-saw-tool-only/965077" TargetMode="External"/><Relationship Id="rId54" Type="http://schemas.openxmlformats.org/officeDocument/2006/relationships/hyperlink" Target="http://www.homedepot.com/p/MiLwaukee-9%22-18-TPI-Ice-Hardened-Torch-Metal-CuttinG-SawzaLL-ReciprocatinG-Saw-BLades-5-Pack-48-00-4788/203114846?AID=10368321&amp;PID=1796839&amp;SID=53836782&amp;cm_mmc=CJ-_-1796839-_-10368321&amp;cj=true" TargetMode="External"/><Relationship Id="rId96" Type="http://schemas.openxmlformats.org/officeDocument/2006/relationships/hyperlink" Target="http://www.homedepot.ca/product/1-2-inchx-480-inch-white-tape/959815" TargetMode="External"/><Relationship Id="rId161" Type="http://schemas.openxmlformats.org/officeDocument/2006/relationships/hyperlink" Target="http://www.homedepot.ca/product/cornerbead-1-1-4-inch-x10steel/982534" TargetMode="External"/><Relationship Id="rId217" Type="http://schemas.openxmlformats.org/officeDocument/2006/relationships/hyperlink" Target="http://www.homedepot.ca/product/16-oz-white-rubber-mallet/947805" TargetMode="External"/><Relationship Id="rId399" Type="http://schemas.openxmlformats.org/officeDocument/2006/relationships/hyperlink" Target="http://www.homedepot.ca/product/thin-set-and-grout-mixer/938013" TargetMode="External"/><Relationship Id="rId259" Type="http://schemas.openxmlformats.org/officeDocument/2006/relationships/hyperlink" Target="http://www.amazon.com/DEWALT-DG5120-Heavy-duty-Drill-Holster/dp/B001P30BW8" TargetMode="External"/><Relationship Id="rId23" Type="http://schemas.openxmlformats.org/officeDocument/2006/relationships/hyperlink" Target="http://www.homedepot.ca/product/11-64-milwaukee-thunderbolt-titanium-coated-drill-bit/980805" TargetMode="External"/><Relationship Id="rId119" Type="http://schemas.openxmlformats.org/officeDocument/2006/relationships/hyperlink" Target="http://www.homedepot.com/b/Tools-Hardware-Hardware-Door-Knobs-Hardware-Door-Accessories-Door-Stops/N-5yc1vZc7kb" TargetMode="External"/><Relationship Id="rId270" Type="http://schemas.openxmlformats.org/officeDocument/2006/relationships/hyperlink" Target="http://www.homedepot.ca/product/fiberglass-stepladder-grade-1-250-load-capacity-4-feet/964468" TargetMode="External"/><Relationship Id="rId326" Type="http://schemas.openxmlformats.org/officeDocument/2006/relationships/hyperlink" Target="http://www.atlas-machinery.com/products/Tajima-CR201R-100ft-Chalk-Rite-II-Snap-Line5-Gear-Drive" TargetMode="External"/><Relationship Id="rId65" Type="http://schemas.openxmlformats.org/officeDocument/2006/relationships/hyperlink" Target="https://www.hilti.ca/power-tool-consumables/saw-blades/2005347" TargetMode="External"/><Relationship Id="rId130" Type="http://schemas.openxmlformats.org/officeDocument/2006/relationships/hyperlink" Target="http://www.thetoolstore.ca/viewItem.asp?idProduct=15059" TargetMode="External"/><Relationship Id="rId368" Type="http://schemas.openxmlformats.org/officeDocument/2006/relationships/hyperlink" Target="http://www.homedepot.ca/product/4-in-1-brush-s/959704" TargetMode="External"/><Relationship Id="rId172" Type="http://schemas.openxmlformats.org/officeDocument/2006/relationships/hyperlink" Target="http://www.rona.ca/en/clear-sealant" TargetMode="External"/><Relationship Id="rId228" Type="http://schemas.openxmlformats.org/officeDocument/2006/relationships/hyperlink" Target="http://www.homehardware.ca/en/rec/index.htm/BuiLdinG-SuppLies/MiLLwork/Interior-Doors/SLab/MouLded/14-x-80-6-PaneL%22terior-Door/_/N-2pqfZ67L/Ne-67n/Ntk-ALL_EN/R-I2888435?Ntt=6+paneL+door+14" TargetMode="External"/><Relationship Id="rId281" Type="http://schemas.openxmlformats.org/officeDocument/2006/relationships/hyperlink" Target="http://www.homedepot.ca/product/paint-thinner-378-l/912215" TargetMode="External"/><Relationship Id="rId337" Type="http://schemas.openxmlformats.org/officeDocument/2006/relationships/hyperlink" Target="http://www.homedepot.ca/product/traditional-1-2-in-square-notch-flooring-trowel/937442" TargetMode="External"/><Relationship Id="rId34" Type="http://schemas.openxmlformats.org/officeDocument/2006/relationships/hyperlink" Target="http://www.homedepot.ca/product/bosch-1-inch-daredevil-spade-bit/969006" TargetMode="External"/><Relationship Id="rId76" Type="http://schemas.openxmlformats.org/officeDocument/2006/relationships/hyperlink" Target="http://www.homedepot.ca/product/fittinG-copper-femaLe-adapter-1-2%22ch-x-3-8%22ch-copper-to-femaLe/967519" TargetMode="External"/><Relationship Id="rId141" Type="http://schemas.openxmlformats.org/officeDocument/2006/relationships/hyperlink" Target="http://www.homedepot.com/p/FLuidmaster-Wax-ToiLet-BowL-Gasket-7510/203763996" TargetMode="External"/><Relationship Id="rId379" Type="http://schemas.openxmlformats.org/officeDocument/2006/relationships/hyperlink" Target="http://www.homedepot.ca/product/9-1-2-in-tongue-groove-plier/944331" TargetMode="External"/><Relationship Id="rId7" Type="http://schemas.openxmlformats.org/officeDocument/2006/relationships/hyperlink" Target="http://www.toolacademy.com/index.php?route=product/product&amp;product_id=380" TargetMode="External"/><Relationship Id="rId183" Type="http://schemas.openxmlformats.org/officeDocument/2006/relationships/hyperlink" Target="http://www.homedepot.ca/product/primed-6-panel-textured-interior-door-slab-26-inch-x-80-inch/965698" TargetMode="External"/><Relationship Id="rId239" Type="http://schemas.openxmlformats.org/officeDocument/2006/relationships/hyperlink" Target="http://www.homedepot.ca/product/pro-pull-bar/938022" TargetMode="External"/><Relationship Id="rId390" Type="http://schemas.openxmlformats.org/officeDocument/2006/relationships/hyperlink" Target="http://www.amazon.com/Goss-Acetylene-Cylinder-Carts-acetylene/dp/B002FCLEBA/ref=sr_1_5?s=industrial&amp;ie=UTF8&amp;qid=1417800090&amp;sr=1-5&amp;keywords=b+tank+cart" TargetMode="External"/><Relationship Id="rId250" Type="http://schemas.openxmlformats.org/officeDocument/2006/relationships/hyperlink" Target="http://www.homedepot.ca/product/3in-scraper-black-hndl-stiff/968487" TargetMode="External"/><Relationship Id="rId292" Type="http://schemas.openxmlformats.org/officeDocument/2006/relationships/hyperlink" Target="http://www.homedepot.ca/product/steel-tough-700-engineered-nylon-hand-truck-platform-cart/946394" TargetMode="External"/><Relationship Id="rId306" Type="http://schemas.openxmlformats.org/officeDocument/2006/relationships/hyperlink" Target="http://www.richelieu.com/ca/en/category/closet/rods-and-brackets/closet-rods/adjustable-closet-rod-with-fixed-ends/1043974/sku-4872FEXV" TargetMode="External"/><Relationship Id="rId45" Type="http://schemas.openxmlformats.org/officeDocument/2006/relationships/hyperlink" Target="http://www.rona.ca/en/painters-rags" TargetMode="External"/><Relationship Id="rId87" Type="http://schemas.openxmlformats.org/officeDocument/2006/relationships/hyperlink" Target="http://www.homedepot.ca/product/fitting-copper-90-degree-street-elbow-1-2-inch-fitting-to-copper/967681" TargetMode="External"/><Relationship Id="rId110" Type="http://schemas.openxmlformats.org/officeDocument/2006/relationships/hyperlink" Target="http://www.lowes.ca/stucco-roller-cover/wooster-95-in-x-34-in-nap-medium-texture-synthetic-blend-roller-cover_g1360949.html" TargetMode="External"/><Relationship Id="rId348" Type="http://schemas.openxmlformats.org/officeDocument/2006/relationships/hyperlink" Target="https://www.hilti.ca/cordless-systems/batteries%2c-chargers-%26-accessories/li-ion-batteries/2018498" TargetMode="External"/><Relationship Id="rId152" Type="http://schemas.openxmlformats.org/officeDocument/2006/relationships/hyperlink" Target="http://www.homedepot.ca/product/x-15-bonding-for-pvc-liner/967130" TargetMode="External"/><Relationship Id="rId194" Type="http://schemas.openxmlformats.org/officeDocument/2006/relationships/hyperlink" Target="https://www.amresupply.com/part/02-D6050SN-ORION-BATHSET-4PC-SATIN-NICK" TargetMode="External"/><Relationship Id="rId208" Type="http://schemas.openxmlformats.org/officeDocument/2006/relationships/hyperlink" Target="https://www.amresupply.com/part/JP700D73-DOUBLE-SINK-CNTR-DRAIN-7-inch-W-L" TargetMode="External"/><Relationship Id="rId261" Type="http://schemas.openxmlformats.org/officeDocument/2006/relationships/hyperlink" Target="http://www.amazon.com/DEWALT-DG5173-Heavy-duty-Tool-Holder/dp/B001P30BXW/ref=sr_1_1?s=hi&amp;ie=UTF8&amp;qid=1395855268&amp;sr=1-1&amp;keywords=Duty+Tool+holder" TargetMode="External"/><Relationship Id="rId14" Type="http://schemas.openxmlformats.org/officeDocument/2006/relationships/hyperlink" Target="http://www.homedepot.ca/product/10-inch-x-80-th-ultra-fine-finish/973201" TargetMode="External"/><Relationship Id="rId56" Type="http://schemas.openxmlformats.org/officeDocument/2006/relationships/hyperlink" Target="http://www.homedepot.ca/product/8-32x1-3-4-rd-soc-mach-sc-pLtd-100pc/956473" TargetMode="External"/><Relationship Id="rId317" Type="http://schemas.openxmlformats.org/officeDocument/2006/relationships/hyperlink" Target="http://www.homedepot.ca/product/25-foot-x-1-1-4-inch-tape-measure/925537" TargetMode="External"/><Relationship Id="rId359" Type="http://schemas.openxmlformats.org/officeDocument/2006/relationships/hyperlink" Target="http://www.homedepot.ca/product/makita-multi-voltage-charger/913141" TargetMode="External"/><Relationship Id="rId98" Type="http://schemas.openxmlformats.org/officeDocument/2006/relationships/hyperlink" Target="http://www.homedepot.ca/product/latex-coated-all-purpose-gloves-small/922587" TargetMode="External"/><Relationship Id="rId121" Type="http://schemas.openxmlformats.org/officeDocument/2006/relationships/hyperlink" Target="https://www.amresupply.com/part/314CS-S-WASTE-OVERFLOW-P-C" TargetMode="External"/><Relationship Id="rId163" Type="http://schemas.openxmlformats.org/officeDocument/2006/relationships/hyperlink" Target="http://www.rona.ca/en/1-2-in-copper-pipe-0144010--1" TargetMode="External"/><Relationship Id="rId219" Type="http://schemas.openxmlformats.org/officeDocument/2006/relationships/hyperlink" Target="http://www.dulux.ca/pro/products/interior-paint/dulux-lifemaster" TargetMode="External"/><Relationship Id="rId370" Type="http://schemas.openxmlformats.org/officeDocument/2006/relationships/hyperlink" Target="http://www.ebay.ca/itm/Makita-BKP180Z-18V-Li-ion-Cordless-Planer-BKP180-Body-2-Planer-Blades-/181267373493" TargetMode="External"/><Relationship Id="rId230" Type="http://schemas.openxmlformats.org/officeDocument/2006/relationships/hyperlink" Target="http://www.homedepot.ca/product/3x6-white-field-tile/925870" TargetMode="External"/><Relationship Id="rId25" Type="http://schemas.openxmlformats.org/officeDocument/2006/relationships/hyperlink" Target="http://www.homedepot.ca/product/lepageltsupgtreglt-supgt-pres-titeltsupgtreglt-supgt-contact-cement-with-br/973101" TargetMode="External"/><Relationship Id="rId67" Type="http://schemas.openxmlformats.org/officeDocument/2006/relationships/hyperlink" Target="http://www.homedepot.ca/product/papc-5-64-short-arm-socket-key/956012" TargetMode="External"/><Relationship Id="rId272" Type="http://schemas.openxmlformats.org/officeDocument/2006/relationships/hyperlink" Target="http://www.toolacademy.com/index.php?route=product/product&amp;product_id=180" TargetMode="External"/><Relationship Id="rId328" Type="http://schemas.openxmlformats.org/officeDocument/2006/relationships/hyperlink" Target="http://www.homedepot.ca/product/handy-paint-pail/826625" TargetMode="External"/><Relationship Id="rId132" Type="http://schemas.openxmlformats.org/officeDocument/2006/relationships/hyperlink" Target="http://www.amazon.com/Oatey-43654-Twist-N-Set-CLoset-FLanGe/dp/B0044FT9EA" TargetMode="External"/><Relationship Id="rId174" Type="http://schemas.openxmlformats.org/officeDocument/2006/relationships/hyperlink" Target="http://www.homedepot.ca/product/ultra-exterior-brown-300ml/980187" TargetMode="External"/><Relationship Id="rId381" Type="http://schemas.openxmlformats.org/officeDocument/2006/relationships/hyperlink" Target="http://www.homedepot.ca/product/10-in-self-adjusting-wrench/903582" TargetMode="External"/><Relationship Id="rId241" Type="http://schemas.openxmlformats.org/officeDocument/2006/relationships/hyperlink" Target="http://www.homedepot.ca/product/12-nail-puller/983281" TargetMode="External"/><Relationship Id="rId36" Type="http://schemas.openxmlformats.org/officeDocument/2006/relationships/hyperlink" Target="http://www.homedepot.ca/product/papc-5-32-short-arm-socket-key/956009" TargetMode="External"/><Relationship Id="rId283" Type="http://schemas.openxmlformats.org/officeDocument/2006/relationships/hyperlink" Target="http://www.homedepot.ca/product/polyurethane-satin/911372" TargetMode="External"/><Relationship Id="rId339" Type="http://schemas.openxmlformats.org/officeDocument/2006/relationships/hyperlink" Target="http://www.homedepot.ca/product/6x2-margin-trowel/903168" TargetMode="External"/><Relationship Id="rId78" Type="http://schemas.openxmlformats.org/officeDocument/2006/relationships/hyperlink" Target="https://www.amresupply.com/part/70500-DW-ELBOW-3-8-inchCOMP-X-3-8-inch-MIP" TargetMode="External"/><Relationship Id="rId101" Type="http://schemas.openxmlformats.org/officeDocument/2006/relationships/hyperlink" Target="http://www.homedepot.ca/product/replacement-7-in-blade-heavy-duty-floor-scraper/938046" TargetMode="External"/><Relationship Id="rId143" Type="http://schemas.openxmlformats.org/officeDocument/2006/relationships/hyperlink" Target="http://www.homedepot.ca/product/1-1-2%22-abs-coupLinG-aLL-hub/970086" TargetMode="External"/><Relationship Id="rId185" Type="http://schemas.openxmlformats.org/officeDocument/2006/relationships/hyperlink" Target="http://www.homedepot.ca/product/1x3x8-framing-lumber/954360" TargetMode="External"/><Relationship Id="rId350" Type="http://schemas.openxmlformats.org/officeDocument/2006/relationships/hyperlink" Target="http://www.homedepot.ca/product/milwaukee-m12-cordless-copper-tubing-cutter/912101" TargetMode="External"/><Relationship Id="rId9" Type="http://schemas.openxmlformats.org/officeDocument/2006/relationships/hyperlink" Target="http://www.homedepot.ca/product/freud-1-2%22-x-5-16%22-top-bearinG-mortisinG-dado-bit/973258" TargetMode="External"/><Relationship Id="rId210" Type="http://schemas.openxmlformats.org/officeDocument/2006/relationships/hyperlink" Target="http://www.homedepot.ca/product/ceramic-vinyl-tile-edge-white-3-8-inch-10mm/922916" TargetMode="External"/><Relationship Id="rId392" Type="http://schemas.openxmlformats.org/officeDocument/2006/relationships/hyperlink" Target="http://www.lowes.ca/poles/bennett-2-ft-4-ft-adjustable-pole_g1436545.html" TargetMode="External"/><Relationship Id="rId252" Type="http://schemas.openxmlformats.org/officeDocument/2006/relationships/hyperlink" Target="http://www.homedepot.ca/product/10-inch-contour-gauge-for-tracing-shapes-onto-tiles-for-exact-cutting-and-p/925444" TargetMode="External"/><Relationship Id="rId294" Type="http://schemas.openxmlformats.org/officeDocument/2006/relationships/hyperlink" Target="http://www.amazon.ca/DEWALT-DWARA100-RiGht-Adapter-Attachment/dp/B00C0VSNKQ/ref=sr_1_1?ie=UTF8&amp;qid=1406986415&amp;sr=8-1&amp;keywords=dewaLt+riGht+anGLe" TargetMode="External"/><Relationship Id="rId308" Type="http://schemas.openxmlformats.org/officeDocument/2006/relationships/hyperlink" Target="http://www.amresupply.com/part/BP52030-SINGLE-MAGNETIC-CATCH-WHITE" TargetMode="External"/><Relationship Id="rId47" Type="http://schemas.openxmlformats.org/officeDocument/2006/relationships/hyperlink" Target="http://www.ebay.com/itm/New-rolls-of-lead-free-plumbing-solder-/291076302374" TargetMode="External"/><Relationship Id="rId89" Type="http://schemas.openxmlformats.org/officeDocument/2006/relationships/hyperlink" Target="http://www.homedepot.ca/product/fitting-copper-coupling-1-1-4-inch-drain-waste-vent/979509" TargetMode="External"/><Relationship Id="rId112" Type="http://schemas.openxmlformats.org/officeDocument/2006/relationships/hyperlink" Target="http://www.homedepot.ca/product/metal-gear-clamp-4-inch/959828" TargetMode="External"/><Relationship Id="rId154" Type="http://schemas.openxmlformats.org/officeDocument/2006/relationships/hyperlink" Target="http://www.homedepot.ca/product/1-1-2%22-abs-cap-hub/970560" TargetMode="External"/><Relationship Id="rId361" Type="http://schemas.openxmlformats.org/officeDocument/2006/relationships/hyperlink" Target="http://www.acmetools.com/shop/tools/bosch-gcl25" TargetMode="External"/><Relationship Id="rId196" Type="http://schemas.openxmlformats.org/officeDocument/2006/relationships/hyperlink" Target="http://www.onwardhardware.com/en/3486-pull-3486096NBV" TargetMode="External"/><Relationship Id="rId16" Type="http://schemas.openxmlformats.org/officeDocument/2006/relationships/hyperlink" Target="http://www.homedepot.ca/product/8-piece-speedbor-pro-set/944785" TargetMode="External"/><Relationship Id="rId221" Type="http://schemas.openxmlformats.org/officeDocument/2006/relationships/hyperlink" Target="http://www.dulux.ca/pro/products/interior-paint/dulux-lifemaster" TargetMode="External"/><Relationship Id="rId263" Type="http://schemas.openxmlformats.org/officeDocument/2006/relationships/hyperlink" Target="http://www.amazon.com/DEWALT-DW2190-Heavy-Medium-Tough/dp/B000CNO72W" TargetMode="External"/><Relationship Id="rId319" Type="http://schemas.openxmlformats.org/officeDocument/2006/relationships/hyperlink" Target="http://www.homedepot.ca/product/compound-plier-3-pack/953796" TargetMode="External"/><Relationship Id="rId58" Type="http://schemas.openxmlformats.org/officeDocument/2006/relationships/hyperlink" Target="https://www.hilti.ca/power-tool-consumables/chisels/282264" TargetMode="External"/><Relationship Id="rId123" Type="http://schemas.openxmlformats.org/officeDocument/2006/relationships/hyperlink" Target="http://www.homedepot.ca/product/flexible-braided-supply-dishwasher/849484" TargetMode="External"/><Relationship Id="rId330" Type="http://schemas.openxmlformats.org/officeDocument/2006/relationships/hyperlink" Target="http://www.homedepot.ca/product/sander-poLe-aLuminum/982489" TargetMode="External"/><Relationship Id="rId90" Type="http://schemas.openxmlformats.org/officeDocument/2006/relationships/hyperlink" Target="http://www.homedepot.ca/product/fitting-cast-brass-45-degree-elbow-1-1-4-inch-drain-waste-vent/979576" TargetMode="External"/><Relationship Id="rId165" Type="http://schemas.openxmlformats.org/officeDocument/2006/relationships/hyperlink" Target="http://www.homedepot.ca/product/6-paneL-textured-bifoLd-36in-x-78in/972969" TargetMode="External"/><Relationship Id="rId186" Type="http://schemas.openxmlformats.org/officeDocument/2006/relationships/hyperlink" Target="http://www.robertsconsolidated.com/products.php?c=1&amp;sub=15&amp;prod=179" TargetMode="External"/><Relationship Id="rId351" Type="http://schemas.openxmlformats.org/officeDocument/2006/relationships/hyperlink" Target="http://www.jccayer.com/product.php?productid=769" TargetMode="External"/><Relationship Id="rId372" Type="http://schemas.openxmlformats.org/officeDocument/2006/relationships/hyperlink" Target="http://www.lowes.ca/paint-trays-strainers/bennett-125-in-x-16-in-reusable-paint-tray_9959914.html?af=3632&amp;cse=3632&amp;gclid=Cj0KEQjwr-KeBRCMh92Ax9rNgJ8BEiQA1OVm-KDY3FB2-ifFPHaLKWtQqiZ-_TfkHfBCH9WljQ0ihlwaApvf8P8HAQ" TargetMode="External"/><Relationship Id="rId393" Type="http://schemas.openxmlformats.org/officeDocument/2006/relationships/hyperlink" Target="http://www.homedepot.ca/product/fatmax-48-inch-non-magnetic-level/907233" TargetMode="External"/><Relationship Id="rId211" Type="http://schemas.openxmlformats.org/officeDocument/2006/relationships/hyperlink" Target="http://www.homehardware.ca/en/rec/index.htm/Building-Supplies/Flooring/Trims/Metal/Tile/1-2-x-8-Bright-Clear-Tile-Transition-Reducer-Floor-Moulding/_/N-ntmfp/R-I2523296" TargetMode="External"/><Relationship Id="rId232" Type="http://schemas.openxmlformats.org/officeDocument/2006/relationships/hyperlink" Target="http://www.dulux.ca/DIY/products/interior-paint/DULUX-Lifemaster" TargetMode="External"/><Relationship Id="rId253" Type="http://schemas.openxmlformats.org/officeDocument/2006/relationships/hyperlink" Target="http://www.homedepot.ca/product/steel-head-taping-knife-4-inch/800998" TargetMode="External"/><Relationship Id="rId274" Type="http://schemas.openxmlformats.org/officeDocument/2006/relationships/hyperlink" Target="http://www.homedepot.ca/product/6-in-1-tool-black-hndl-steel-head/968485" TargetMode="External"/><Relationship Id="rId295" Type="http://schemas.openxmlformats.org/officeDocument/2006/relationships/hyperlink" Target="http://www.busybeetools.com/products/TOUGH-SYSTEM-300-TOOL-BOx-LARGE-DEWALT.htML" TargetMode="External"/><Relationship Id="rId309" Type="http://schemas.openxmlformats.org/officeDocument/2006/relationships/hyperlink" Target="http://www.homedepot.ca/product/satin-nickel-lattitude-passage-lever/814943" TargetMode="External"/><Relationship Id="rId27" Type="http://schemas.openxmlformats.org/officeDocument/2006/relationships/hyperlink" Target="http://www.homedepot.ca/product/fill-stick-black-s/982065" TargetMode="External"/><Relationship Id="rId48" Type="http://schemas.openxmlformats.org/officeDocument/2006/relationships/hyperlink" Target="http://www.homedepot.ca/product/20g-x-50m-galvanized-tie-wire/982606" TargetMode="External"/><Relationship Id="rId69" Type="http://schemas.openxmlformats.org/officeDocument/2006/relationships/hyperlink" Target="http://www.homehardware.ca/en/rec/index.htm/TooLs/Hand-TooLs/Mechanics/SoLderinG/Accessories/454G-50-50-Wire-SoLder/_/N-ntLyeZ1z141uj/Ne-ntc74/R-I1139816?Num=0" TargetMode="External"/><Relationship Id="rId113" Type="http://schemas.openxmlformats.org/officeDocument/2006/relationships/hyperlink" Target="http://www.lyncar.com/plumbing/index.php?main_page=product_info&amp;products_id=1494" TargetMode="External"/><Relationship Id="rId134" Type="http://schemas.openxmlformats.org/officeDocument/2006/relationships/hyperlink" Target="http://www.faucet.com/profLo-pfptb202-chrome-12-1-4-adjustabLe-tubuLar-p-trap-1-1-2-x-1-1-2-connections/f2403774" TargetMode="External"/><Relationship Id="rId320" Type="http://schemas.openxmlformats.org/officeDocument/2006/relationships/hyperlink" Target="http://www.homedepot.ca/product/sixpac-plus/944021" TargetMode="External"/><Relationship Id="rId80" Type="http://schemas.openxmlformats.org/officeDocument/2006/relationships/hyperlink" Target="http://www.homedepot.ca/product/fitting-copper-female-adapter-1-2-inch-x-3-4-inch-copper-to-female/967518" TargetMode="External"/><Relationship Id="rId155" Type="http://schemas.openxmlformats.org/officeDocument/2006/relationships/hyperlink" Target="http://www.homedepot.ca/product/5-8-od-comp-x-3-8-od-comp-straiGht-pLated/959888" TargetMode="External"/><Relationship Id="rId176" Type="http://schemas.openxmlformats.org/officeDocument/2006/relationships/hyperlink" Target="http://www.homedepot.ca/product/white-premier-pedestaL-Lavatory/969584" TargetMode="External"/><Relationship Id="rId197" Type="http://schemas.openxmlformats.org/officeDocument/2006/relationships/hyperlink" Target="http://www.amazon.com/Moen-7425-Chateau-One-Handle-Kitchen/dp/B00002ND0X" TargetMode="External"/><Relationship Id="rId341" Type="http://schemas.openxmlformats.org/officeDocument/2006/relationships/hyperlink" Target="http://www.homedepot.ca/product/add-a-cord-cord-storage-reel-with-4-outlets-150-15-amp/969654" TargetMode="External"/><Relationship Id="rId362" Type="http://schemas.openxmlformats.org/officeDocument/2006/relationships/hyperlink" Target="http://www.acmetools.com/shop/tools/bosch-bt160" TargetMode="External"/><Relationship Id="rId383" Type="http://schemas.openxmlformats.org/officeDocument/2006/relationships/hyperlink" Target="http://www.homedepot.ca/product/brasscraft-basin-wrench-10-in-arm/909067" TargetMode="External"/><Relationship Id="rId201" Type="http://schemas.openxmlformats.org/officeDocument/2006/relationships/hyperlink" Target="http://www.amazon.com/Acudor-ED-2002-Flush-Access-White/dp/B000JGAAH8" TargetMode="External"/><Relationship Id="rId222" Type="http://schemas.openxmlformats.org/officeDocument/2006/relationships/hyperlink" Target="http://www.dulux.ca/pro/products/interior-paint/dulux-lifemaster" TargetMode="External"/><Relationship Id="rId243" Type="http://schemas.openxmlformats.org/officeDocument/2006/relationships/hyperlink" Target="http://www.busybeetools.com/products/CLAMP-F-STYLE-2IN.-X-6IN.-330LB-BESSEY.html" TargetMode="External"/><Relationship Id="rId264" Type="http://schemas.openxmlformats.org/officeDocument/2006/relationships/hyperlink" Target="http://www.homedepot.ca/product/wonder-bar/972591" TargetMode="External"/><Relationship Id="rId285" Type="http://schemas.openxmlformats.org/officeDocument/2006/relationships/hyperlink" Target="http://www.homedepot.ca/product/wd-40-24-x-311gm/948648" TargetMode="External"/><Relationship Id="rId17" Type="http://schemas.openxmlformats.org/officeDocument/2006/relationships/hyperlink" Target="http://www.homedepot.ca/product/1-4-inch-glass-tile-bit/969014" TargetMode="External"/><Relationship Id="rId38" Type="http://schemas.openxmlformats.org/officeDocument/2006/relationships/hyperlink" Target="http://www.homedepot.ca/product/papc-6x2-coarse-drywaLL-screws-1000/956714" TargetMode="External"/><Relationship Id="rId59" Type="http://schemas.openxmlformats.org/officeDocument/2006/relationships/hyperlink" Target="https://www.hilti.ca/power-tool-consumables/chisels/406771" TargetMode="External"/><Relationship Id="rId103" Type="http://schemas.openxmlformats.org/officeDocument/2006/relationships/hyperlink" Target="http://www.hardwarestore.com/Low-Lead-anGLe-quarter-turn-water-suppLy-Line-vaLve-662803.aspx" TargetMode="External"/><Relationship Id="rId124" Type="http://schemas.openxmlformats.org/officeDocument/2006/relationships/hyperlink" Target="http://www.lyncar.com/plumbing/index.php?main_page=product_info&amp;products_id=282" TargetMode="External"/><Relationship Id="rId310" Type="http://schemas.openxmlformats.org/officeDocument/2006/relationships/hyperlink" Target="http://www.homedepot.ca/product/aluminum-extension-ladder-grade-3-200-load-capacity-24-feet/964424" TargetMode="External"/><Relationship Id="rId70" Type="http://schemas.openxmlformats.org/officeDocument/2006/relationships/hyperlink" Target="http://www.homedepot.ca/product/grit-cloth-5-yards/959659" TargetMode="External"/><Relationship Id="rId91" Type="http://schemas.openxmlformats.org/officeDocument/2006/relationships/hyperlink" Target="http://www.homedepot.ca/product/fitting-copper-coupling-1-1-2-inch-drain-waste-vent/979510" TargetMode="External"/><Relationship Id="rId145" Type="http://schemas.openxmlformats.org/officeDocument/2006/relationships/hyperlink" Target="http://www.homedepot.ca/product/abs-dwv-1-1-2-short-radius-90176-10-bag-prpk/966989" TargetMode="External"/><Relationship Id="rId166" Type="http://schemas.openxmlformats.org/officeDocument/2006/relationships/hyperlink" Target="http://www.homedepot.ca/product/6-panel-textured-bifold-24in-x-78in/972967" TargetMode="External"/><Relationship Id="rId187" Type="http://schemas.openxmlformats.org/officeDocument/2006/relationships/hyperlink" Target="http://www.flextile.net/products/CIS/p-cisAdhesives-200.html" TargetMode="External"/><Relationship Id="rId331" Type="http://schemas.openxmlformats.org/officeDocument/2006/relationships/hyperlink" Target="http://www.homedepot.ca/product/paint-can-opener-plastic-handle/981597" TargetMode="External"/><Relationship Id="rId352" Type="http://schemas.openxmlformats.org/officeDocument/2006/relationships/hyperlink" Target="http://www.homedepot.ca/product/dewalt-18v-2-cordless-brad-nailer/907320" TargetMode="External"/><Relationship Id="rId373" Type="http://schemas.openxmlformats.org/officeDocument/2006/relationships/hyperlink" Target="http://www.homedepot.ca/product/18v-Lxt-hammer-driver-driLL-tooL-onLy/965070" TargetMode="External"/><Relationship Id="rId394" Type="http://schemas.openxmlformats.org/officeDocument/2006/relationships/hyperlink" Target="http://www.homedepot.ca/product/quick-support-rod-160-290-cm-5-ft-3-in-9-ft-5-in/976549" TargetMode="External"/><Relationship Id="rId1" Type="http://schemas.openxmlformats.org/officeDocument/2006/relationships/hyperlink" Target="http://www.acmetools.com/shop/tools/dewalt-d180004" TargetMode="External"/><Relationship Id="rId212" Type="http://schemas.openxmlformats.org/officeDocument/2006/relationships/hyperlink" Target="http://www.houzz.com/photos/4120825/Bliss-Series-Spa-Linear-Glass-and-Stone-Mosaic-Tiles-from-Anatolia-contemporary-tile-vancouver" TargetMode="External"/><Relationship Id="rId233" Type="http://schemas.openxmlformats.org/officeDocument/2006/relationships/hyperlink" Target="http://www.ebay.com/itm/FiLLer-Toe-Scribe-Crown-Bathroom-Kitchen-Vanity-Cabinet-White-/151179473029" TargetMode="External"/><Relationship Id="rId254" Type="http://schemas.openxmlformats.org/officeDocument/2006/relationships/hyperlink" Target="http://www.busybeetools.com/products/CLAMP-F-STYLE-2IN.-X-4IN.-330LB-BESSEY.html" TargetMode="External"/><Relationship Id="rId28" Type="http://schemas.openxmlformats.org/officeDocument/2006/relationships/hyperlink" Target="http://www.rona.ca/en/wood-screw-63868130" TargetMode="External"/><Relationship Id="rId49" Type="http://schemas.openxmlformats.org/officeDocument/2006/relationships/hyperlink" Target="http://www.homedepot.ca/product/10x1-1-4-flat-soc-wood-screw-100-bx/956062" TargetMode="External"/><Relationship Id="rId114" Type="http://schemas.openxmlformats.org/officeDocument/2006/relationships/hyperlink" Target="http://www.homedepot.ca/product/Gp8-Guidepoint-drywaLL-zip-bits-8pk/980704" TargetMode="External"/><Relationship Id="rId275" Type="http://schemas.openxmlformats.org/officeDocument/2006/relationships/hyperlink" Target="http://www.brooksconstruction.ca/product/samurai-power-floor-scraper/" TargetMode="External"/><Relationship Id="rId296" Type="http://schemas.openxmlformats.org/officeDocument/2006/relationships/hyperlink" Target="http://www.homedepot.ca/product/pex-pLuG-handi-pac/958857" TargetMode="External"/><Relationship Id="rId300" Type="http://schemas.openxmlformats.org/officeDocument/2006/relationships/hyperlink" Target="http://www.homedepot.com/p/Minwax-8-oz-Oil-Based-Ebony-Wood-Finish-Interior-Stain-227184444/100137126" TargetMode="External"/><Relationship Id="rId60" Type="http://schemas.openxmlformats.org/officeDocument/2006/relationships/hyperlink" Target="https://www.hilti.ca/power-tool-consumables/chisels/282265" TargetMode="External"/><Relationship Id="rId81" Type="http://schemas.openxmlformats.org/officeDocument/2006/relationships/hyperlink" Target="http://www.homedepot.ca/product/fitting-copper-male-adapter-1-2-inch-x-3-4-inch-copper-to-male/967523" TargetMode="External"/><Relationship Id="rId135" Type="http://schemas.openxmlformats.org/officeDocument/2006/relationships/hyperlink" Target="http://www.faucet.com/profLo-pfptb200-chrome-11-adjustabLe-tubuLar-p-trap-1-1-4-x-1-1-4-connections/f2403772" TargetMode="External"/><Relationship Id="rId156" Type="http://schemas.openxmlformats.org/officeDocument/2006/relationships/hyperlink" Target="http://www.homedepot.ca/product/1-2-crimpex-x-3-8-od-comp-straight-plated/959796" TargetMode="External"/><Relationship Id="rId177" Type="http://schemas.openxmlformats.org/officeDocument/2006/relationships/hyperlink" Target="http://www.homedepot.ca/product/mainstream-acrylic-right-hand-bathtub/811875" TargetMode="External"/><Relationship Id="rId198" Type="http://schemas.openxmlformats.org/officeDocument/2006/relationships/hyperlink" Target="https://www.amresupply.com/part/10665399" TargetMode="External"/><Relationship Id="rId321" Type="http://schemas.openxmlformats.org/officeDocument/2006/relationships/hyperlink" Target="http://www.homedepot.ca/product/12-in-magnetic-tool-box-level/945560" TargetMode="External"/><Relationship Id="rId342" Type="http://schemas.openxmlformats.org/officeDocument/2006/relationships/hyperlink" Target="http://www.homedepot.ca/product/dust-pan/868503" TargetMode="External"/><Relationship Id="rId363" Type="http://schemas.openxmlformats.org/officeDocument/2006/relationships/hyperlink" Target="http://www.graco.com/ca/en/products/product-families/truecoat.html" TargetMode="External"/><Relationship Id="rId384" Type="http://schemas.openxmlformats.org/officeDocument/2006/relationships/hyperlink" Target="http://www.homedepot.ca/product/inspection-mirror/922661" TargetMode="External"/><Relationship Id="rId202" Type="http://schemas.openxmlformats.org/officeDocument/2006/relationships/hyperlink" Target="http://www.plumbersurplus.com/Prod/Acudor-ED-2002-Flush-Access-Door-6-x-6-White/31432/Cat/607?utm_medium=referral&amp;utm_source=shareasale&amp;SSAID=816817" TargetMode="External"/><Relationship Id="rId223" Type="http://schemas.openxmlformats.org/officeDocument/2006/relationships/hyperlink" Target="http://www.homedepot.ca/product/1-2-sheetrock-mold-tough-drywall-gypsum-panel-4-x-8/911245" TargetMode="External"/><Relationship Id="rId244" Type="http://schemas.openxmlformats.org/officeDocument/2006/relationships/hyperlink" Target="http://www.lowes.com/pd_203372-1373-FL-755N4_0__?productId=1233129" TargetMode="External"/><Relationship Id="rId18" Type="http://schemas.openxmlformats.org/officeDocument/2006/relationships/hyperlink" Target="http://www.homedepot.ca/product/8-32x1-rd-soc-mach-screw-19pc/955376" TargetMode="External"/><Relationship Id="rId39" Type="http://schemas.openxmlformats.org/officeDocument/2006/relationships/hyperlink" Target="http://www.homedepot.ca/product/6x1-1-4-drywaLL-sc-coarse-phiL-100pc/956301" TargetMode="External"/><Relationship Id="rId265" Type="http://schemas.openxmlformats.org/officeDocument/2006/relationships/hyperlink" Target="http://www.homedepot.ca/product/side-strike-chisel/953832" TargetMode="External"/><Relationship Id="rId286" Type="http://schemas.openxmlformats.org/officeDocument/2006/relationships/hyperlink" Target="http://www.walmart.com/ip/Scotch-Brite-StainLess-SteeL-ScrubbinG-Pads-3-Pack/13281617" TargetMode="External"/><Relationship Id="rId50" Type="http://schemas.openxmlformats.org/officeDocument/2006/relationships/hyperlink" Target="https://www.hilti.ca/cutting%2c-sawing-%26-grinding/saw-blades/374341" TargetMode="External"/><Relationship Id="rId104" Type="http://schemas.openxmlformats.org/officeDocument/2006/relationships/hyperlink" Target="http://www.lowes.ca/valves/dahl-brass-sweat-in-line-straight-valve_9662442.html?af=3632&amp;cse=3632&amp;gclid=Cj0KEQiAqYCkBRC4xNiSu5-Y-PcBEiQA96OM9FZ4qOjWinYHJYXJr5_og8BTZzr_r3Npu141Pl7gGWMaAhRk8P8HAQ" TargetMode="External"/><Relationship Id="rId125" Type="http://schemas.openxmlformats.org/officeDocument/2006/relationships/hyperlink" Target="http://www.homedepot.com/p/MOEN-Posi-Temp-1-in-Handle-Extension-Kit-in-Wrought-Iron-96945WR/202998733?N=5yc1vZc697" TargetMode="External"/><Relationship Id="rId146" Type="http://schemas.openxmlformats.org/officeDocument/2006/relationships/hyperlink" Target="http://www.rona.ca/en/abs-tee-wye-0068087--1" TargetMode="External"/><Relationship Id="rId167" Type="http://schemas.openxmlformats.org/officeDocument/2006/relationships/hyperlink" Target="http://www.homedepot.ca/product/6-panel-textured-door-slab-24in-x-78in/972970" TargetMode="External"/><Relationship Id="rId188" Type="http://schemas.openxmlformats.org/officeDocument/2006/relationships/hyperlink" Target="http://www.flextile.net/products/CIS/p-cisGrouts-500.html" TargetMode="External"/><Relationship Id="rId311" Type="http://schemas.openxmlformats.org/officeDocument/2006/relationships/hyperlink" Target="http://www.prosol.ca/Product/13inch_Multi-Purpose_Laminate_Cutter/1258" TargetMode="External"/><Relationship Id="rId332" Type="http://schemas.openxmlformats.org/officeDocument/2006/relationships/hyperlink" Target="http://www.homedepot.ca/product/xl-glide-3-inch-angled-brush/963869" TargetMode="External"/><Relationship Id="rId353" Type="http://schemas.openxmlformats.org/officeDocument/2006/relationships/hyperlink" Target="http://www.homedepot.ca/product/18v-xrp-battery-combo-pack/922261" TargetMode="External"/><Relationship Id="rId374" Type="http://schemas.openxmlformats.org/officeDocument/2006/relationships/hyperlink" Target="http://www.homedepot.ca/product/m12-hackzall-cordless-reciprocating-saw/906230" TargetMode="External"/><Relationship Id="rId395" Type="http://schemas.openxmlformats.org/officeDocument/2006/relationships/hyperlink" Target="http://www.homedepot.ca/product/libman-in-out-angle-broom-w-dustpan/881623" TargetMode="External"/><Relationship Id="rId71" Type="http://schemas.openxmlformats.org/officeDocument/2006/relationships/hyperlink" Target="http://www.homedepot.ca/product/pro-dope-pipe-thread-sealant-250ml/959661" TargetMode="External"/><Relationship Id="rId92" Type="http://schemas.openxmlformats.org/officeDocument/2006/relationships/hyperlink" Target="http://www.homedepot.ca/product/fitting-copper-45-degree-elbow-1-1-2-inch-drain-waste-vent/988492" TargetMode="External"/><Relationship Id="rId213" Type="http://schemas.openxmlformats.org/officeDocument/2006/relationships/hyperlink" Target="http://www.dulux.ca/pro/products/interior-paint/dulux-lifemaster" TargetMode="External"/><Relationship Id="rId234" Type="http://schemas.openxmlformats.org/officeDocument/2006/relationships/hyperlink" Target="http://www.homedepot.ca/product/primed-fibreboard-base-5-8-in-x-5-1-4-in-price-per-linear-foot/904853" TargetMode="External"/><Relationship Id="rId2" Type="http://schemas.openxmlformats.org/officeDocument/2006/relationships/hyperlink" Target="http://www.homedepot.ca/product/copper-cutter-wheel-2-pack/968886" TargetMode="External"/><Relationship Id="rId29" Type="http://schemas.openxmlformats.org/officeDocument/2006/relationships/hyperlink" Target="http://www.homedepot.ca/product/8x1-1-2-flat-hd-soc-wood-screw-100-b/956053" TargetMode="External"/><Relationship Id="rId255" Type="http://schemas.openxmlformats.org/officeDocument/2006/relationships/hyperlink" Target="http://www.homedepot.ca/product/mason-chisel/925527" TargetMode="External"/><Relationship Id="rId276" Type="http://schemas.openxmlformats.org/officeDocument/2006/relationships/hyperlink" Target="http://www.homedepot.ca/product/6-inch1-driver/922298" TargetMode="External"/><Relationship Id="rId297" Type="http://schemas.openxmlformats.org/officeDocument/2006/relationships/hyperlink" Target="http://www.homedepot.ca/product/3-4%22ch-x-1-2%22ch-barb-coupLinG/954422" TargetMode="External"/><Relationship Id="rId40" Type="http://schemas.openxmlformats.org/officeDocument/2006/relationships/hyperlink" Target="http://www.homedepot.ca/product/tiLe-spacer-wedGe/938033" TargetMode="External"/><Relationship Id="rId115" Type="http://schemas.openxmlformats.org/officeDocument/2006/relationships/hyperlink" Target="http://www.lowes.ca/GeneraL/wooster-pro-cLassicreG-9%22-x-12%22-N/Ap-LiGht-texture-synthetic-bLend-roLLer-cover_G1193281.htML?LinkLoc=cataLoGrecommendItemBtmPnL" TargetMode="External"/><Relationship Id="rId136" Type="http://schemas.openxmlformats.org/officeDocument/2006/relationships/hyperlink" Target="http://www.amazon.com/ProFLo-PFx146322-CompLiant-StainLess-SteeL/dp/B00784RK9K" TargetMode="External"/><Relationship Id="rId157" Type="http://schemas.openxmlformats.org/officeDocument/2006/relationships/hyperlink" Target="http://www.rona.ca/en/pex-90%C2%B0-elbow-1-2-in" TargetMode="External"/><Relationship Id="rId178" Type="http://schemas.openxmlformats.org/officeDocument/2006/relationships/hyperlink" Target="http://www.homedepot.ca/product/mainstream-acrylic-left-hand-bathtub/811876" TargetMode="External"/><Relationship Id="rId301" Type="http://schemas.openxmlformats.org/officeDocument/2006/relationships/hyperlink" Target="http://www.homedepot.ca/product/abs-pipe-1-1-2-inches-x-12-ft-cell-core/924337" TargetMode="External"/><Relationship Id="rId322" Type="http://schemas.openxmlformats.org/officeDocument/2006/relationships/hyperlink" Target="http://www.homedepot.ca/product/9-inch-heavy-duty-and-professional-caulk-gun/968082" TargetMode="External"/><Relationship Id="rId343" Type="http://schemas.openxmlformats.org/officeDocument/2006/relationships/hyperlink" Target="https://www.hilti.ca/cordless-systems/drills%2c-impact-drivers-%26-wrenches/r4832" TargetMode="External"/><Relationship Id="rId364" Type="http://schemas.openxmlformats.org/officeDocument/2006/relationships/hyperlink" Target="http://www.uline.ca/BL_2451/Industrial-Heat-Gun?desc=Industrial" TargetMode="External"/><Relationship Id="rId61" Type="http://schemas.openxmlformats.org/officeDocument/2006/relationships/hyperlink" Target="https://www.hilti.ca/power-tool-consumables/hammer-drill-bits-%28sds%29/435000" TargetMode="External"/><Relationship Id="rId82" Type="http://schemas.openxmlformats.org/officeDocument/2006/relationships/hyperlink" Target="http://shop.ferguson.com/product/moen-MO2520-rough-brass-31585" TargetMode="External"/><Relationship Id="rId199" Type="http://schemas.openxmlformats.org/officeDocument/2006/relationships/hyperlink" Target="http://www.moen.com/chateau/chrome-one-handle-low-arc-bathroom-faucet/_/R-CONSUMER%3AL4601" TargetMode="External"/><Relationship Id="rId203" Type="http://schemas.openxmlformats.org/officeDocument/2006/relationships/hyperlink" Target="http://www.amresupply.com/part/36-6811-ERIE-LEVER-DUMMY-PEWTER" TargetMode="External"/><Relationship Id="rId385" Type="http://schemas.openxmlformats.org/officeDocument/2006/relationships/hyperlink" Target="http://www.homedepot.ca/product/26-piece-inch-metric-ball-end/966661" TargetMode="External"/><Relationship Id="rId19" Type="http://schemas.openxmlformats.org/officeDocument/2006/relationships/hyperlink" Target="http://www.homedepot.ca/product/8x2-1-2-fLoor-screws-100pcs/956285" TargetMode="External"/><Relationship Id="rId224" Type="http://schemas.openxmlformats.org/officeDocument/2006/relationships/hyperlink" Target="http://www.homedepot.ca/product/1-2-sheetrock-uLtraLiGht-drywaLL-Gypsum-paneL-4-x-8/941645" TargetMode="External"/><Relationship Id="rId245" Type="http://schemas.openxmlformats.org/officeDocument/2006/relationships/hyperlink" Target="http://www.homedepot.ca/product/12-in-drywall-mud-pan-stainless-steel/971886" TargetMode="External"/><Relationship Id="rId266" Type="http://schemas.openxmlformats.org/officeDocument/2006/relationships/hyperlink" Target="http://www.homedepot.ca/product/kuny%22dustriaL-beLt-eL901/967233" TargetMode="External"/><Relationship Id="rId287" Type="http://schemas.openxmlformats.org/officeDocument/2006/relationships/hyperlink" Target="http://www.homedepot.ca/product/primed-fibreboard-base-5-8-inches-x-5-1-4-inches-price-per-linear-foot/904853" TargetMode="External"/><Relationship Id="rId30" Type="http://schemas.openxmlformats.org/officeDocument/2006/relationships/hyperlink" Target="http://www.homedepot.ca/product/8x3-1-2-flat-hd-soc-wood-screw-50-bx/956058" TargetMode="External"/><Relationship Id="rId105" Type="http://schemas.openxmlformats.org/officeDocument/2006/relationships/hyperlink" Target="http://www.homedepot.ca/product/toiLet-fLoor-boLt-set-soLid-brass/907398" TargetMode="External"/><Relationship Id="rId126" Type="http://schemas.openxmlformats.org/officeDocument/2006/relationships/hyperlink" Target="https://www.amresupply.com/part/3697A-1-1-4-inchX8-inch-P-O-PLUG" TargetMode="External"/><Relationship Id="rId147" Type="http://schemas.openxmlformats.org/officeDocument/2006/relationships/hyperlink" Target="http://www.homedepot.ca/product/abs-dwv-1-1-2-trap-adapter-hub-x-sj/959891" TargetMode="External"/><Relationship Id="rId168" Type="http://schemas.openxmlformats.org/officeDocument/2006/relationships/hyperlink" Target="http://www.homedepot.ca/product/6-paneL-textured-door-sLab-30in-x-78in/972972" TargetMode="External"/><Relationship Id="rId312" Type="http://schemas.openxmlformats.org/officeDocument/2006/relationships/hyperlink" Target="http://www.homedepot.ca/product/2-1-8-in-ice-hardened-hole-saw/813213" TargetMode="External"/><Relationship Id="rId333" Type="http://schemas.openxmlformats.org/officeDocument/2006/relationships/hyperlink" Target="http://www.amazon.com/DEWALT-DWHT20123-FOLDING-JAB-SAW/dp/B006E1J10O/ref=sr_1_1?s=hi&amp;ie=UTF8&amp;qid=1395856309&amp;sr=1-1&amp;keywords=DEWALT+Folding+Jab+Saw" TargetMode="External"/><Relationship Id="rId354" Type="http://schemas.openxmlformats.org/officeDocument/2006/relationships/hyperlink" Target="http://www.homedepot.ca/product/72v-18v-nicd-nimh-li-ion-fast-charger/922307" TargetMode="External"/><Relationship Id="rId51" Type="http://schemas.openxmlformats.org/officeDocument/2006/relationships/hyperlink" Target="http://www.homedepot.ca/product/sharpie-professional-black-c/981200" TargetMode="External"/><Relationship Id="rId72" Type="http://schemas.openxmlformats.org/officeDocument/2006/relationships/hyperlink" Target="http://www.homedepot.ca/product/14-oz-plumbers-putty-s/959705" TargetMode="External"/><Relationship Id="rId93" Type="http://schemas.openxmlformats.org/officeDocument/2006/relationships/hyperlink" Target="http://www.homedepot.ca/product/fitting-copper-90-degree-elbow-1-1-2-inch-drain-waste-vent/979577" TargetMode="External"/><Relationship Id="rId189" Type="http://schemas.openxmlformats.org/officeDocument/2006/relationships/hyperlink" Target="http://www.flextile.net/products/CIS/p-cisGrouts-600.html" TargetMode="External"/><Relationship Id="rId375" Type="http://schemas.openxmlformats.org/officeDocument/2006/relationships/hyperlink" Target="http://www.homedepot.ca/product/m12-hammer-drill-driver-kit/925859" TargetMode="External"/><Relationship Id="rId396" Type="http://schemas.openxmlformats.org/officeDocument/2006/relationships/hyperlink" Target="http://www.homedepot.ca/product/dewalt-72-level/960182" TargetMode="External"/><Relationship Id="rId3" Type="http://schemas.openxmlformats.org/officeDocument/2006/relationships/hyperlink" Target="http://www.homedepot.ca/product/diablo-fine-finishing-blade-7-1-4-inch/953775" TargetMode="External"/><Relationship Id="rId214" Type="http://schemas.openxmlformats.org/officeDocument/2006/relationships/hyperlink" Target="http://www.dulux.ca/PPG/Dulux/Media/tds/94900-en.pdf?ext=.pdf" TargetMode="External"/><Relationship Id="rId235" Type="http://schemas.openxmlformats.org/officeDocument/2006/relationships/hyperlink" Target="https://www.hilti.ca/drilling-%26-demolition/demolition-hammers-%26-breakers/r4225" TargetMode="External"/><Relationship Id="rId256" Type="http://schemas.openxmlformats.org/officeDocument/2006/relationships/hyperlink" Target="http://www.busybeetools.com/products/TOUGH-SYSTEM-400-TOOLBOx-Ex.LARGE-DEWALT.htML" TargetMode="External"/><Relationship Id="rId277" Type="http://schemas.openxmlformats.org/officeDocument/2006/relationships/hyperlink" Target="http://www.homedepot.ca/product/37pc-screwdrive-set-w-recess/982337" TargetMode="External"/><Relationship Id="rId298" Type="http://schemas.openxmlformats.org/officeDocument/2006/relationships/hyperlink" Target="http://www.homedepot.ca/product/pex-pLuG-handi-pac/958857" TargetMode="External"/><Relationship Id="rId400" Type="http://schemas.openxmlformats.org/officeDocument/2006/relationships/hyperlink" Target="http://www.homedepot.ca/product/super-mixer/938041" TargetMode="External"/><Relationship Id="rId116" Type="http://schemas.openxmlformats.org/officeDocument/2006/relationships/hyperlink" Target="http://www.lowes.ca/wooster-roLLer-cover/wooster-9%22-x-1-14%22-N/Ap-heavy-texture-synthetic-bLend-roLLer-cover_G1198606.htML" TargetMode="External"/><Relationship Id="rId137" Type="http://schemas.openxmlformats.org/officeDocument/2006/relationships/hyperlink" Target="http://www.amazon.com/ProFLo-PF146472-StainLess-CLoset-Connector/dp/B00784RK0O" TargetMode="External"/><Relationship Id="rId158" Type="http://schemas.openxmlformats.org/officeDocument/2006/relationships/hyperlink" Target="http://www.homedepot.ca/product/1-2-pex-barb-tee/909805" TargetMode="External"/><Relationship Id="rId302" Type="http://schemas.openxmlformats.org/officeDocument/2006/relationships/hyperlink" Target="http://www.homedepot.ca/product/speedset-fast-setting-thin-set-mortar-gray-25-lb/921886" TargetMode="External"/><Relationship Id="rId323" Type="http://schemas.openxmlformats.org/officeDocument/2006/relationships/hyperlink" Target="http://www.homedepot.ca/product/6-in-pocket-combination-square-with-inch-metric-graduations/972388" TargetMode="External"/><Relationship Id="rId344" Type="http://schemas.openxmlformats.org/officeDocument/2006/relationships/hyperlink" Target="https://www.hilti.ca/cutting%2c-sawing-%26-grinding/sawing/circular-saws/r4823" TargetMode="External"/><Relationship Id="rId20" Type="http://schemas.openxmlformats.org/officeDocument/2006/relationships/hyperlink" Target="http://www.homedepot.ca/product/8-32x3-4-rd-soc-mach-screw-20pc/955375" TargetMode="External"/><Relationship Id="rId41" Type="http://schemas.openxmlformats.org/officeDocument/2006/relationships/hyperlink" Target="http://www.homedepot.ca/product/aluminum-oxide-drywall-sanding-roll-100-grit-3-1-2-inch-x50-yds/968003" TargetMode="External"/><Relationship Id="rId62" Type="http://schemas.openxmlformats.org/officeDocument/2006/relationships/hyperlink" Target="https://www.hilti.ca/cordless-systems/power-tool-consumables/hammer-drill-bits-%28sds%29/3486179" TargetMode="External"/><Relationship Id="rId83" Type="http://schemas.openxmlformats.org/officeDocument/2006/relationships/hyperlink" Target="http://www.dahlvalve.com/products/globe-stops/partition-stops/partition-stops-2310-662008.php" TargetMode="External"/><Relationship Id="rId179" Type="http://schemas.openxmlformats.org/officeDocument/2006/relationships/hyperlink" Target="http://www.amazon.com/ProFlo-PFTSWEC1000-Round-Closed-Toilet/dp/B00FZB2OJ4" TargetMode="External"/><Relationship Id="rId365" Type="http://schemas.openxmlformats.org/officeDocument/2006/relationships/hyperlink" Target="http://www.homedepot.ca/product/mechanic-screwdriver-1-4-in-x-4-in-rnd-shank/947758" TargetMode="External"/><Relationship Id="rId386" Type="http://schemas.openxmlformats.org/officeDocument/2006/relationships/hyperlink" Target="http://www.homedepot.ca/product/1-2-inch-pipeslice/969293" TargetMode="External"/><Relationship Id="rId190" Type="http://schemas.openxmlformats.org/officeDocument/2006/relationships/hyperlink" Target="http://www.homedepot.ca/product/contemporary-oval-mirror-nickel/938986" TargetMode="External"/><Relationship Id="rId204" Type="http://schemas.openxmlformats.org/officeDocument/2006/relationships/hyperlink" Target="http://www.amresupply.com/part/36-D6805-ERIE-LVR-PASS-SQ-4-1-26D" TargetMode="External"/><Relationship Id="rId225" Type="http://schemas.openxmlformats.org/officeDocument/2006/relationships/hyperlink" Target="http://www.packen.ca/p/GarbaGe-baGs.htML" TargetMode="External"/><Relationship Id="rId246" Type="http://schemas.openxmlformats.org/officeDocument/2006/relationships/hyperlink" Target="http://www.homedepot.ca/product/steel-head-taping-knife-4-inch/800998" TargetMode="External"/><Relationship Id="rId267" Type="http://schemas.openxmlformats.org/officeDocument/2006/relationships/hyperlink" Target="http://www.marks.com/shop/en/marks-marksdefaultsalescatalog/footwear/mens-6-work-boots/z-flex-6-ctcp-workboot-32097" TargetMode="External"/><Relationship Id="rId288" Type="http://schemas.openxmlformats.org/officeDocument/2006/relationships/hyperlink" Target="http://www.homedepot.ca/product/abs-dwv-pipe-1-1-4-inches-x-3-ft/924335" TargetMode="External"/><Relationship Id="rId106" Type="http://schemas.openxmlformats.org/officeDocument/2006/relationships/hyperlink" Target="http://www.lowes.ca/valves/dahl-brass-compression-in-line-straight-valve_g1362847.html" TargetMode="External"/><Relationship Id="rId127" Type="http://schemas.openxmlformats.org/officeDocument/2006/relationships/hyperlink" Target="http://www.ebay.ca/itm/ProFlo-PFWRWH-Wax-Ring-with-Horn-/400642225172" TargetMode="External"/><Relationship Id="rId313" Type="http://schemas.openxmlformats.org/officeDocument/2006/relationships/hyperlink" Target="http://www.duraproadhesives.com/Wood-Glue/AW-2300_Woodworker%27s-glue.php" TargetMode="External"/><Relationship Id="rId10" Type="http://schemas.openxmlformats.org/officeDocument/2006/relationships/hyperlink" Target="http://www.sourcingmap.com/pcs-round-shank-8mm-dia-GLass-tiLe-diamond-hoLe-saw-driLLinG-tooL-p-477319.htML" TargetMode="External"/><Relationship Id="rId31" Type="http://schemas.openxmlformats.org/officeDocument/2006/relationships/hyperlink" Target="http://www.homedepot.ca/product/angle/952251" TargetMode="External"/><Relationship Id="rId52" Type="http://schemas.openxmlformats.org/officeDocument/2006/relationships/hyperlink" Target="http://www.homedepot.ca/product/carpenters-pencil/944656" TargetMode="External"/><Relationship Id="rId73" Type="http://schemas.openxmlformats.org/officeDocument/2006/relationships/hyperlink" Target="http://www.homedepot.ca/product/jigsaw-blade-t118b-pkg-of-5/948058" TargetMode="External"/><Relationship Id="rId94" Type="http://schemas.openxmlformats.org/officeDocument/2006/relationships/hyperlink" Target="http://www.faucet.com/proflo-pfbc43-white/f1902270" TargetMode="External"/><Relationship Id="rId148" Type="http://schemas.openxmlformats.org/officeDocument/2006/relationships/hyperlink" Target="http://www.homedepot.com/p/Homewerks-WorLdwide-3-8%22-OD-x-7-8%22-BC-x-16%22-Braided-StainLess-SteeL-ToiLet-SuppLy-Line-7233-16-38-2/204222700" TargetMode="External"/><Relationship Id="rId169" Type="http://schemas.openxmlformats.org/officeDocument/2006/relationships/hyperlink" Target="http://www.homedepot.ca/product/6-paneL-textured-door-sLab-32in-x-78in/972973" TargetMode="External"/><Relationship Id="rId334" Type="http://schemas.openxmlformats.org/officeDocument/2006/relationships/hyperlink" Target="http://www.amazon.com/Wooster-Brush-8619-Pelican-Quart/dp/B000ELQUOK" TargetMode="External"/><Relationship Id="rId355" Type="http://schemas.openxmlformats.org/officeDocument/2006/relationships/hyperlink" Target="http://www.thetoolstore.ca/viewItem.asp?idProduct=12992" TargetMode="External"/><Relationship Id="rId376" Type="http://schemas.openxmlformats.org/officeDocument/2006/relationships/hyperlink" Target="http://www.amazon.com/Oatey-31400-Bagged-12-Inch-Protector/dp/B0002YU2SY/ref=sr_1_4?s=industrial&amp;ie=UTF8&amp;qid=1391529346&amp;sr=1-4&amp;keywords=fire+proof+cloth" TargetMode="External"/><Relationship Id="rId397" Type="http://schemas.openxmlformats.org/officeDocument/2006/relationships/hyperlink" Target="http://www.homedepot.ca/product/36-in-fatmax-wrecking-bar/971102" TargetMode="External"/><Relationship Id="rId4" Type="http://schemas.openxmlformats.org/officeDocument/2006/relationships/hyperlink" Target="http://www.homedepot.ca/product/1-1-8-wood-metal-flush-cut-blade/983288" TargetMode="External"/><Relationship Id="rId180" Type="http://schemas.openxmlformats.org/officeDocument/2006/relationships/hyperlink" Target="http://www.rexlumbercorp.com/en/moulding.html" TargetMode="External"/><Relationship Id="rId215" Type="http://schemas.openxmlformats.org/officeDocument/2006/relationships/hyperlink" Target="http://www.amazon.com/Stanley-PHT150C-SharpShooter-Heavy-Duty-Hammer/dp/B0002YPEQY/ref=sr_1_7?s=hi&amp;ie=UTF8&amp;qid=1395856618&amp;sr=1-7&amp;keywords=SharpShooter" TargetMode="External"/><Relationship Id="rId236" Type="http://schemas.openxmlformats.org/officeDocument/2006/relationships/hyperlink" Target="https://www.hilti.ca/drilling-%26-demolition/demolition-hammers-%26-breakers/r3662" TargetMode="External"/><Relationship Id="rId257" Type="http://schemas.openxmlformats.org/officeDocument/2006/relationships/hyperlink" Target="http://www.walmart.com/ip/700W-Microwave-0.7Cu.Ft-10-power-levels/32804988?wmlspartner=shoppingcom&amp;affcmpid=226888259&amp;tmode=0000&amp;veh=cse&amp;sourceid=csesh01d3bb03ca9fd341d6ae16ea3a5625f33d" TargetMode="External"/><Relationship Id="rId278" Type="http://schemas.openxmlformats.org/officeDocument/2006/relationships/hyperlink" Target="http://www.homedepot.ca/product/magnetic-drive-guide/932088" TargetMode="External"/><Relationship Id="rId401" Type="http://schemas.openxmlformats.org/officeDocument/2006/relationships/printerSettings" Target="../printerSettings/printerSettings4.bin"/><Relationship Id="rId303" Type="http://schemas.openxmlformats.org/officeDocument/2006/relationships/hyperlink" Target="http://www.homedepot.ca/product/satin-nickel-lattitude-privacy-lever/814944" TargetMode="External"/><Relationship Id="rId42" Type="http://schemas.openxmlformats.org/officeDocument/2006/relationships/hyperlink" Target="http://www.homedepot.ca/product/cgc-paper-drywall-tape-2-1-16-in-x-250-ft-roll/911198" TargetMode="External"/><Relationship Id="rId84" Type="http://schemas.openxmlformats.org/officeDocument/2006/relationships/hyperlink" Target="http://www.homedepot.ca/product/fitting-brass-drop-ear-elbow-1-2-inch-female-threaded-x-1-2-inch-solder/959995" TargetMode="External"/><Relationship Id="rId138" Type="http://schemas.openxmlformats.org/officeDocument/2006/relationships/hyperlink" Target="http://www.homedepot.ca/product/pvc-shower-pan-liner-kit5x6/960003" TargetMode="External"/><Relationship Id="rId345" Type="http://schemas.openxmlformats.org/officeDocument/2006/relationships/hyperlink" Target="https://www.hilti.ca/cordless-systems/cordless-angle-grinders/r5403" TargetMode="External"/><Relationship Id="rId387" Type="http://schemas.openxmlformats.org/officeDocument/2006/relationships/hyperlink" Target="http://www.homedepot.ca/product/nicholson-file-with-handle-mill-bastard-10/900909" TargetMode="External"/><Relationship Id="rId191" Type="http://schemas.openxmlformats.org/officeDocument/2006/relationships/hyperlink" Target="http://www.homedepot.ca/product/ph-white-shelf-rod-bracket-10-inch-x11-inch/969237" TargetMode="External"/><Relationship Id="rId205" Type="http://schemas.openxmlformats.org/officeDocument/2006/relationships/hyperlink" Target="http://www.amresupply.com/part/36-D6803B-ERIE-LVR-PRIV-SQ-4-1-26D" TargetMode="External"/><Relationship Id="rId247" Type="http://schemas.openxmlformats.org/officeDocument/2006/relationships/hyperlink" Target="http://www.homedepot.ca/product/8-ergo-grip-stainless-steel-knife/968715" TargetMode="External"/><Relationship Id="rId107" Type="http://schemas.openxmlformats.org/officeDocument/2006/relationships/hyperlink" Target="http://www.dahlvalve.com/products/PDFs-catalogs/CDN-Retrofit-Valves-Fittings-Kits.pdf" TargetMode="External"/><Relationship Id="rId289" Type="http://schemas.openxmlformats.org/officeDocument/2006/relationships/hyperlink" Target="http://www.homedepot.ca/product/superpex-pipe-coil-1-2-inch-x-250-feet/990737" TargetMode="External"/><Relationship Id="rId11" Type="http://schemas.openxmlformats.org/officeDocument/2006/relationships/hyperlink" Target="http://www.homedepot.ca/product/1-in-ice-hardened-hole-saw/813226" TargetMode="External"/><Relationship Id="rId53" Type="http://schemas.openxmlformats.org/officeDocument/2006/relationships/hyperlink" Target="http://www.homedepot.ca/product/aluminum-oxide-drywall-sanding-roll-120-grit-3-1-2-inch-x50-yds/968001" TargetMode="External"/><Relationship Id="rId149" Type="http://schemas.openxmlformats.org/officeDocument/2006/relationships/hyperlink" Target="http://www.homedepot.ca/product/1-2-crimpex-x-hose-anGLe-brass/959798" TargetMode="External"/><Relationship Id="rId314" Type="http://schemas.openxmlformats.org/officeDocument/2006/relationships/hyperlink" Target="http://www.rona.ca/en/abs-adapter-0068155--1" TargetMode="External"/><Relationship Id="rId356" Type="http://schemas.openxmlformats.org/officeDocument/2006/relationships/hyperlink" Target="http://www.homedepot.ca/product/18v-cordless-multi-tool-tool-only/995061" TargetMode="External"/><Relationship Id="rId398" Type="http://schemas.openxmlformats.org/officeDocument/2006/relationships/hyperlink" Target="http://www.rona.ca/en/double-face-sledge-hammer-01235340--1" TargetMode="External"/><Relationship Id="rId95" Type="http://schemas.openxmlformats.org/officeDocument/2006/relationships/hyperlink" Target="http://www.amazon.com/Watts-A-158A-FittinG-Dishwasher-8%22ch/dp/B002WIKQY8" TargetMode="External"/><Relationship Id="rId160" Type="http://schemas.openxmlformats.org/officeDocument/2006/relationships/hyperlink" Target="http://www.homedepot.ca/product/1-5-8-track-x-10-018-platinum/968730" TargetMode="External"/><Relationship Id="rId216" Type="http://schemas.openxmlformats.org/officeDocument/2006/relationships/hyperlink" Target="http://www.busybeetools.com/products/DW-DEEP-PRO-ORGANIZER-DEWALT.html" TargetMode="External"/><Relationship Id="rId258" Type="http://schemas.openxmlformats.org/officeDocument/2006/relationships/hyperlink" Target="http://www.homedepot.ca/product/professional-gel-kneepads/849746" TargetMode="External"/><Relationship Id="rId22" Type="http://schemas.openxmlformats.org/officeDocument/2006/relationships/hyperlink" Target="http://www.homedepot.ca/product/13-64-milwaukee-thunderbolt-titanium-coated-drill-bit/980807" TargetMode="External"/><Relationship Id="rId64" Type="http://schemas.openxmlformats.org/officeDocument/2006/relationships/hyperlink" Target="https://www.hilti.ca/cutting%2c-sawing-%26-grinding/diamond-cutting-discs/2025163" TargetMode="External"/><Relationship Id="rId118" Type="http://schemas.openxmlformats.org/officeDocument/2006/relationships/hyperlink" Target="http://www.lowes.ca/paint-rollers/wooster-pro-classicreg-95-in-x-38-in-nap-smooth-texture-synthetic-blend-roller-cover-2-pack_g1361012.html" TargetMode="External"/><Relationship Id="rId325" Type="http://schemas.openxmlformats.org/officeDocument/2006/relationships/hyperlink" Target="http://www.amazon.com/Stanley-16-300-Chisel-Set-3-Piece/dp/B0007XPAW8" TargetMode="External"/><Relationship Id="rId367" Type="http://schemas.openxmlformats.org/officeDocument/2006/relationships/hyperlink" Target="http://www.homedepot.ca/product/1-2-ft-tube-brush-s/967135" TargetMode="External"/><Relationship Id="rId171" Type="http://schemas.openxmlformats.org/officeDocument/2006/relationships/hyperlink" Target="http://www.homedepot.ca/product/cgc-sheetrock-20-setting-type-joint-compound-11-kg-bag/911189" TargetMode="External"/><Relationship Id="rId227" Type="http://schemas.openxmlformats.org/officeDocument/2006/relationships/hyperlink" Target="http://www.rona.ca/en/3-8-in-tile-edge-p0097198" TargetMode="External"/><Relationship Id="rId269" Type="http://schemas.openxmlformats.org/officeDocument/2006/relationships/hyperlink" Target="http://www.homedepot.ca/product/aluminum-portable-work-stand-grade-1a-300-load-capacity-2-feet/964495" TargetMode="External"/><Relationship Id="rId33" Type="http://schemas.openxmlformats.org/officeDocument/2006/relationships/hyperlink" Target="http://www.homedepot.ca/product/papc-8x1-2-drill-x-screw-pan-soc/956255" TargetMode="External"/><Relationship Id="rId129" Type="http://schemas.openxmlformats.org/officeDocument/2006/relationships/hyperlink" Target="http://www.amazon.com/Brass-Fitting-Class-Flange-Female/dp/tech-data/B004ZLC1V6" TargetMode="External"/><Relationship Id="rId280" Type="http://schemas.openxmlformats.org/officeDocument/2006/relationships/hyperlink" Target="http://www.homedepot.ca/product/ultra-exterior-brown-300ml/980187" TargetMode="External"/><Relationship Id="rId336" Type="http://schemas.openxmlformats.org/officeDocument/2006/relationships/hyperlink" Target="http://www.homedepot.ca/product/brush-and-roller-spinner/968552" TargetMode="External"/><Relationship Id="rId75" Type="http://schemas.openxmlformats.org/officeDocument/2006/relationships/hyperlink" Target="http://www.homedepot.ca/product/1-2-inch-acid-flux-brushes/967014" TargetMode="External"/><Relationship Id="rId140" Type="http://schemas.openxmlformats.org/officeDocument/2006/relationships/hyperlink" Target="http://www.homedepot.ca/product/abs-dwv-1-1-2-trap-adapter-hub-x-sj/959891" TargetMode="External"/><Relationship Id="rId182" Type="http://schemas.openxmlformats.org/officeDocument/2006/relationships/hyperlink" Target="http://www.homedepot.ca/product/primed-finger-jointed-pine-base-shoe-7-16-inches-x-11-16-inches-x-8-feet/905059" TargetMode="External"/><Relationship Id="rId378" Type="http://schemas.openxmlformats.org/officeDocument/2006/relationships/hyperlink" Target="http://www.homedepot.ca/product/professional-bench-brush/900775" TargetMode="External"/><Relationship Id="rId6" Type="http://schemas.openxmlformats.org/officeDocument/2006/relationships/hyperlink" Target="http://www.homedepot.ca/product/3-16-inch-glass-tile-bit/969013" TargetMode="External"/><Relationship Id="rId238" Type="http://schemas.openxmlformats.org/officeDocument/2006/relationships/hyperlink" Target="http://www.homedepot.ca/product/portable-table-saw-150-10-inch/906110" TargetMode="External"/><Relationship Id="rId291" Type="http://schemas.openxmlformats.org/officeDocument/2006/relationships/hyperlink" Target="http://www.homedepot.ca/product/3-4%22ch-pex-crimp-rinG/954417" TargetMode="External"/><Relationship Id="rId305" Type="http://schemas.openxmlformats.org/officeDocument/2006/relationships/hyperlink" Target="http://www.richelieu.com/ca/en/category/decorative-hardware/cabinet-hardware-pulls-knobs/knobs/classic-brass-knob-492/1004982/sku-BP4923140" TargetMode="External"/><Relationship Id="rId347" Type="http://schemas.openxmlformats.org/officeDocument/2006/relationships/hyperlink" Target="https://www.hilti.ca/cordless-systems/batteries%2c-chargers-%26-accessories/chargers/2028878" TargetMode="External"/><Relationship Id="rId44" Type="http://schemas.openxmlformats.org/officeDocument/2006/relationships/hyperlink" Target="http://www.homedepot.ca/product/plastic-leg-4-black-4pk/935445" TargetMode="External"/><Relationship Id="rId86" Type="http://schemas.openxmlformats.org/officeDocument/2006/relationships/hyperlink" Target="http://www.homedepot.ca/product/fittinG-copper-45-deGree-eLbow-1-2%22ch-copper-to-copper/959991" TargetMode="External"/><Relationship Id="rId151" Type="http://schemas.openxmlformats.org/officeDocument/2006/relationships/hyperlink" Target="http://www.homedepot.ca/product/118ml-standard-abs-cement-s/979812" TargetMode="External"/><Relationship Id="rId389" Type="http://schemas.openxmlformats.org/officeDocument/2006/relationships/hyperlink" Target="http://www.homedepot.ca/product/brasscraft-po-plug-wrench/909079" TargetMode="External"/><Relationship Id="rId193" Type="http://schemas.openxmlformats.org/officeDocument/2006/relationships/hyperlink" Target="https://www.amresupply.com/part/25-MR3048W-ADJ-CLOSET-ROD-EXP-30-inch-48-inch-WH" TargetMode="External"/><Relationship Id="rId207" Type="http://schemas.openxmlformats.org/officeDocument/2006/relationships/hyperlink" Target="http://www.build.ca/franke-rsl5251-3-stainless-steel-reginox-reginox-stainless-steel-single-bowl-drop-in-sink-3-hole.html" TargetMode="External"/><Relationship Id="rId249" Type="http://schemas.openxmlformats.org/officeDocument/2006/relationships/hyperlink" Target="http://www.homedepot.ca/product/steel-head-taping-knife-6-inch/800999" TargetMode="External"/><Relationship Id="rId13" Type="http://schemas.openxmlformats.org/officeDocument/2006/relationships/hyperlink" Target="http://www.homedepot.ca/product/29-piece-tin-set/913601" TargetMode="External"/><Relationship Id="rId109" Type="http://schemas.openxmlformats.org/officeDocument/2006/relationships/hyperlink" Target="http://www.homedepot.ca/product/max-aaa-battery-6-pack/922843" TargetMode="External"/><Relationship Id="rId260" Type="http://schemas.openxmlformats.org/officeDocument/2006/relationships/hyperlink" Target="http://www.amazon.com/DEWALT-DG5103-Small-Maintenance-Electricians/dp/B001P30BVO/ref=sr_1_1?s=hi&amp;ie=UTF8&amp;qid=1395855010&amp;sr=1-1&amp;keywords=DG5103" TargetMode="External"/><Relationship Id="rId316" Type="http://schemas.openxmlformats.org/officeDocument/2006/relationships/hyperlink" Target="http://www.homedepot.ca/product/screwdriver-slot-3-18-x-12/965730" TargetMode="External"/><Relationship Id="rId55" Type="http://schemas.openxmlformats.org/officeDocument/2006/relationships/hyperlink" Target="http://www.homedepot.ca/product/porc-a-fix-touch-up-GLaze-american-standard-white/981027" TargetMode="External"/><Relationship Id="rId97" Type="http://schemas.openxmlformats.org/officeDocument/2006/relationships/hyperlink" Target="http://www.homedepot.ca/product/soldering-paste-flux454g/967541" TargetMode="External"/><Relationship Id="rId120" Type="http://schemas.openxmlformats.org/officeDocument/2006/relationships/hyperlink" Target="http://www.amresupply.com/part/3265-DC-CONT-WASTE-1-1-2-inch-DIRECT-CONN" TargetMode="External"/><Relationship Id="rId358" Type="http://schemas.openxmlformats.org/officeDocument/2006/relationships/hyperlink" Target="http://www.homedepot.ca/product/18v-lithium-ion-battery-30-ah-twin-pack/964232" TargetMode="External"/><Relationship Id="rId162" Type="http://schemas.openxmlformats.org/officeDocument/2006/relationships/hyperlink" Target="http://www.rona.ca/en/copper-pipe" TargetMode="External"/><Relationship Id="rId218" Type="http://schemas.openxmlformats.org/officeDocument/2006/relationships/hyperlink" Target="http://www.homedepot.ca/product/48mm-painters-mate-green-8-day-tape/813978" TargetMode="External"/><Relationship Id="rId271" Type="http://schemas.openxmlformats.org/officeDocument/2006/relationships/hyperlink" Target="http://www.toolacademy.com/index.php?route=product/product&amp;product_id=181" TargetMode="External"/><Relationship Id="rId24" Type="http://schemas.openxmlformats.org/officeDocument/2006/relationships/hyperlink" Target="http://www.homedepot.ca/product/14-2-cu-nmd-90-white-jkt-w-g-csa-75m/908290" TargetMode="External"/><Relationship Id="rId66" Type="http://schemas.openxmlformats.org/officeDocument/2006/relationships/hyperlink" Target="https://www.hilti.ca/power-tool-consumables/diamond-cutting-discs/2025169" TargetMode="External"/><Relationship Id="rId131" Type="http://schemas.openxmlformats.org/officeDocument/2006/relationships/hyperlink" Target="http://www.ebay.com/itm/2-PROFLO-3-8-FLexibLe-Compression-Faucet-Connector-StainLess-SteeL-PF146324-/230785118903" TargetMode="External"/><Relationship Id="rId327" Type="http://schemas.openxmlformats.org/officeDocument/2006/relationships/hyperlink" Target="http://www.homedepot.ca/product/dewalt-24-level/960183" TargetMode="External"/><Relationship Id="rId369" Type="http://schemas.openxmlformats.org/officeDocument/2006/relationships/hyperlink" Target="http://www.homedepot.ca/product/3-4-ft-fittinG-brush/967134" TargetMode="External"/><Relationship Id="rId173" Type="http://schemas.openxmlformats.org/officeDocument/2006/relationships/hyperlink" Target="http://www.rona.ca/en/sealant-15535012--1" TargetMode="External"/><Relationship Id="rId229" Type="http://schemas.openxmlformats.org/officeDocument/2006/relationships/hyperlink" Target="http://www.homehardware.ca/en/rec/index.htm/Building-Supplies/Building-Materials/Gypsum-Acc/Compounds/Pre-mixed/23kg-Dust-Control-Compound/_/N-nthrhZ1z141ru/Ne-lrsc/R-I1625723?Num=1" TargetMode="External"/><Relationship Id="rId380" Type="http://schemas.openxmlformats.org/officeDocument/2006/relationships/hyperlink" Target="http://www.homedepot.ca/product/14-in-self-adjusting-pipe-wrench/903583" TargetMode="External"/><Relationship Id="rId240" Type="http://schemas.openxmlformats.org/officeDocument/2006/relationships/hyperlink" Target="http://www.homedepot.ca/product/20-oz-rip-claw-hammer-w-shock-reduction-grip/944691" TargetMode="External"/><Relationship Id="rId35" Type="http://schemas.openxmlformats.org/officeDocument/2006/relationships/hyperlink" Target="http://www.homedepot.ca/product/bosch-1-1-2-inch-daredevil-spade-bit/969010" TargetMode="External"/><Relationship Id="rId77" Type="http://schemas.openxmlformats.org/officeDocument/2006/relationships/hyperlink" Target="http://www.homedepot.ca/product/fitting-copper-male-adapter-1-2-inch-x-3-8-inch-copper-to-male/967522" TargetMode="External"/><Relationship Id="rId100" Type="http://schemas.openxmlformats.org/officeDocument/2006/relationships/hyperlink" Target="http://www.homedepot.com/p/Makita-3-1-4-in-Double-Edged-Tungsten-Carbide-Planer-Blade-Set-D-46246/203350068?keyword=Makita+3-1%2F4+in.+Double+Edged+Tungsten+Carbide+Planer+Blade" TargetMode="External"/><Relationship Id="rId282" Type="http://schemas.openxmlformats.org/officeDocument/2006/relationships/hyperlink" Target="http://www.homedepot.ca/product/6-panel-textured-bifold-30in-x-78in/972968" TargetMode="External"/><Relationship Id="rId338" Type="http://schemas.openxmlformats.org/officeDocument/2006/relationships/hyperlink" Target="http://www.homedepot.ca/product/1-8-in-x-1-8-in-x-1-16-in-flat-top-v-carpet-adhesive-trowel/937496" TargetMode="External"/><Relationship Id="rId8" Type="http://schemas.openxmlformats.org/officeDocument/2006/relationships/hyperlink" Target="http://www.homedepot.ca/product/e-3469-cutter-wheeL-2/903585" TargetMode="External"/><Relationship Id="rId142" Type="http://schemas.openxmlformats.org/officeDocument/2006/relationships/hyperlink" Target="http://www.homedepot.ca/product/abs-2-Low-profiLe-shower-staLL-drain-soLvent-weLd/959718" TargetMode="External"/><Relationship Id="rId184" Type="http://schemas.openxmlformats.org/officeDocument/2006/relationships/hyperlink" Target="http://www.homehardware.ca/en/rec/index.htm/BuiLdinG-SuppLies/MiLLwork/Interior-Doors/SLab/MouLded/18-x-80-6-PaneL%22terior-Door/_/N-2pqfZ67L/Ne-67n/Ntk-ALL_EN/R-I2888443?Ntt=6+paneL+door+18" TargetMode="External"/><Relationship Id="rId391" Type="http://schemas.openxmlformats.org/officeDocument/2006/relationships/hyperlink" Target="http://www.lowes.ca/poles/bennett-4-ft-8-ft-adjustable-fiberglass-pole_g1436409.html" TargetMode="External"/><Relationship Id="rId251" Type="http://schemas.openxmlformats.org/officeDocument/2006/relationships/hyperlink" Target="http://www.homedepot.ca/product/8-in-cushion-grip-tile-nipper/938030" TargetMode="External"/><Relationship Id="rId46" Type="http://schemas.openxmlformats.org/officeDocument/2006/relationships/hyperlink" Target="http://www.homedepot.ca/product/237ml-pink-drydex-spackling/947874" TargetMode="External"/><Relationship Id="rId293" Type="http://schemas.openxmlformats.org/officeDocument/2006/relationships/hyperlink" Target="http://www.cpoindustrialpowertools.com/makita-Ls1016-10%22--duaL-sLide-compound-miter-saw/mktnLs1016,defauLt,pd.htML?cGid=makita-miter-saws" TargetMode="External"/><Relationship Id="rId307" Type="http://schemas.openxmlformats.org/officeDocument/2006/relationships/hyperlink" Target="http://www.homedepot.ca/product/abs-pipe-2-inches-x-3-ft-cell-core/924327" TargetMode="External"/><Relationship Id="rId349" Type="http://schemas.openxmlformats.org/officeDocument/2006/relationships/hyperlink" Target="https://www.hilti.ca/cordless-systems/cordless-flashlights/426116" TargetMode="External"/><Relationship Id="rId88" Type="http://schemas.openxmlformats.org/officeDocument/2006/relationships/hyperlink" Target="http://www.homedepot.ca/product/fitting-copper-tee-1-2-inch-copper-to-copper-to-copper/959994" TargetMode="External"/><Relationship Id="rId111" Type="http://schemas.openxmlformats.org/officeDocument/2006/relationships/hyperlink" Target="http://www.homedepot.ca/product/grout-sponge-extra-large/938037" TargetMode="External"/><Relationship Id="rId153" Type="http://schemas.openxmlformats.org/officeDocument/2006/relationships/hyperlink" Target="http://www.homedepot.ca/product/pex-coupLinG-handi-pac/954429" TargetMode="External"/><Relationship Id="rId195" Type="http://schemas.openxmlformats.org/officeDocument/2006/relationships/hyperlink" Target="http://www.onwardhardware.com/en/3486-pull-3486128NBV" TargetMode="External"/><Relationship Id="rId209" Type="http://schemas.openxmlformats.org/officeDocument/2006/relationships/hyperlink" Target="http://www.homedepot.ca/product/watts-springfit-apu-9-9-in-access-panel/913192" TargetMode="External"/><Relationship Id="rId360" Type="http://schemas.openxmlformats.org/officeDocument/2006/relationships/hyperlink" Target="http://www.homedepot.ca/product/bosch-variable-speed-palm-grip-router/972663" TargetMode="External"/><Relationship Id="rId220" Type="http://schemas.openxmlformats.org/officeDocument/2006/relationships/hyperlink" Target="http://www.dulux.ca/pro/products/interior-paint/dulux-lifemaster" TargetMode="External"/><Relationship Id="rId15" Type="http://schemas.openxmlformats.org/officeDocument/2006/relationships/hyperlink" Target="http://www.homedepot.ca/product/8x1-1-4-floor-screws-100pcs/956291" TargetMode="External"/><Relationship Id="rId57" Type="http://schemas.openxmlformats.org/officeDocument/2006/relationships/hyperlink" Target="https://www.hilti.ca/power-tool-consumables/chisels/282268" TargetMode="External"/><Relationship Id="rId262" Type="http://schemas.openxmlformats.org/officeDocument/2006/relationships/hyperlink" Target="http://www.homedepot.ca/product/pro-mobiLe-tooL-chest/943754" TargetMode="External"/><Relationship Id="rId318" Type="http://schemas.openxmlformats.org/officeDocument/2006/relationships/hyperlink" Target="http://www.homedepot.ca/product/precision-screwdriver-set-6-pieces/982422" TargetMode="External"/><Relationship Id="rId99" Type="http://schemas.openxmlformats.org/officeDocument/2006/relationships/hyperlink" Target="http://www.homedepot.ca/product/3m-sandinG-and-fiberGLass%22suLation-respirator-2-pack/908085" TargetMode="External"/><Relationship Id="rId122" Type="http://schemas.openxmlformats.org/officeDocument/2006/relationships/hyperlink" Target="http://www.ca.kohler.com/onlinecatalog/detail.jsp?item=210402&amp;section=2&amp;category=12&amp;subcategory=126&amp;retail=false" TargetMode="External"/><Relationship Id="rId164" Type="http://schemas.openxmlformats.org/officeDocument/2006/relationships/hyperlink" Target="http://www.rona.ca/en/tile-edge-for-ceramic" TargetMode="External"/><Relationship Id="rId371" Type="http://schemas.openxmlformats.org/officeDocument/2006/relationships/hyperlink" Target="https://www.hilti.ca/cordless-systems/cordless-rotary-hammers/r5406" TargetMode="External"/><Relationship Id="rId26" Type="http://schemas.openxmlformats.org/officeDocument/2006/relationships/hyperlink" Target="http://www.homedepot.ca/product/shims-wrc-handy-pack-9-inch/963673" TargetMode="External"/><Relationship Id="rId231" Type="http://schemas.openxmlformats.org/officeDocument/2006/relationships/hyperlink" Target="https://www.amresupply.com/part/25-MR4872W-ADJ-CLOSET-ROD-ExP-48%22ch-72%22ch-WH" TargetMode="External"/><Relationship Id="rId273" Type="http://schemas.openxmlformats.org/officeDocument/2006/relationships/hyperlink" Target="http://www.homehardware.ca/en/rec/index.htm/Tools/Hand-Tools/Drywall-Floor/Drywall-Plaster/Hawks/13-x-13-Aluminum-Ergonomic-Drywall-Hawk/_/N-ntm0k/R-I1078472" TargetMode="External"/><Relationship Id="rId329" Type="http://schemas.openxmlformats.org/officeDocument/2006/relationships/hyperlink" Target="http://www.homedepot.ca/product/sander-hand-polypropylene/982497" TargetMode="External"/><Relationship Id="rId68" Type="http://schemas.openxmlformats.org/officeDocument/2006/relationships/hyperlink" Target="https://www.hilti.ca/driLLinG-%26-demoLition/hammer-driLL-bits-%28sds%29/435006" TargetMode="External"/><Relationship Id="rId133" Type="http://schemas.openxmlformats.org/officeDocument/2006/relationships/hyperlink" Target="http://www.homedepot.ca/product/brass-dishwasher-taiLpiece-with-1-2-cLamp-styLe-connect/967970" TargetMode="External"/><Relationship Id="rId175" Type="http://schemas.openxmlformats.org/officeDocument/2006/relationships/hyperlink" Target="http://www.homedepot.ca/product/300-ml-white-dynaflex-230-prem-elastomeric-latex-sealant/941854" TargetMode="External"/><Relationship Id="rId340" Type="http://schemas.openxmlformats.org/officeDocument/2006/relationships/hyperlink" Target="http://www.homedepot.ca/product/wooster-sherlock-pro-cage-frame/826650" TargetMode="External"/><Relationship Id="rId200" Type="http://schemas.openxmlformats.org/officeDocument/2006/relationships/hyperlink" Target="http://www.moen.com/chateau/chrome-posi-temp-r-tub-shower/_/R-BULK:TL183" TargetMode="External"/><Relationship Id="rId382" Type="http://schemas.openxmlformats.org/officeDocument/2006/relationships/hyperlink" Target="http://www.homedepot.ca/product/no-151-quick-actng-tube-cutter-1-4-in-1-1-8-in/903577" TargetMode="External"/><Relationship Id="rId242" Type="http://schemas.openxmlformats.org/officeDocument/2006/relationships/hyperlink" Target="http://www.homedepot.ca/product/indoor-outdoor-heavy-duty-extension-cord/965864" TargetMode="External"/><Relationship Id="rId284" Type="http://schemas.openxmlformats.org/officeDocument/2006/relationships/hyperlink" Target="http://www.amazon.com/Natural-China-Bristle-Disposable-Brush/dp/B000O6B4GY" TargetMode="External"/><Relationship Id="rId37" Type="http://schemas.openxmlformats.org/officeDocument/2006/relationships/hyperlink" Target="http://www.homedepot.ca/product/6x1-2-pan-soc-driLL-x-17pc-screw/955213" TargetMode="External"/><Relationship Id="rId79" Type="http://schemas.openxmlformats.org/officeDocument/2006/relationships/hyperlink" Target="http://www.nationalsupplynetwork.com/456009-Do-it-Straight-Sweat-Fitting_p_30950.html" TargetMode="External"/><Relationship Id="rId102" Type="http://schemas.openxmlformats.org/officeDocument/2006/relationships/hyperlink" Target="http://www.homedepot.ca/product/all-round-strapping-copper-22ga-1-2-inch-x-10-feet/992015" TargetMode="External"/><Relationship Id="rId144" Type="http://schemas.openxmlformats.org/officeDocument/2006/relationships/hyperlink" Target="http://www.rona.ca/en/abs-45%C2%B0-short-elbow-0068124--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andb.ca/" TargetMode="External"/><Relationship Id="rId21" Type="http://schemas.openxmlformats.org/officeDocument/2006/relationships/hyperlink" Target="https://www.hmmdistributors.com/" TargetMode="External"/><Relationship Id="rId42" Type="http://schemas.openxmlformats.org/officeDocument/2006/relationships/hyperlink" Target="http://paintstore.benjaminmoore.com/stores/ca/on/scarborough/lakes-wallpaper-paint-inc?lang=en_CA" TargetMode="External"/><Relationship Id="rId63" Type="http://schemas.openxmlformats.org/officeDocument/2006/relationships/hyperlink" Target="https://duraready.mypinnaclecart.com/index.php?p=home" TargetMode="External"/><Relationship Id="rId84" Type="http://schemas.openxmlformats.org/officeDocument/2006/relationships/hyperlink" Target="mailto:franco.biasucci@hilti.com" TargetMode="External"/><Relationship Id="rId138" Type="http://schemas.openxmlformats.org/officeDocument/2006/relationships/hyperlink" Target="mailto:info@shinglerecyclingcentre.com" TargetMode="External"/><Relationship Id="rId107" Type="http://schemas.openxmlformats.org/officeDocument/2006/relationships/hyperlink" Target="https://www.emcoltd.com/" TargetMode="External"/><Relationship Id="rId11" Type="http://schemas.openxmlformats.org/officeDocument/2006/relationships/hyperlink" Target="mailto:bayviewpaints@gmail.com" TargetMode="External"/><Relationship Id="rId32" Type="http://schemas.openxmlformats.org/officeDocument/2006/relationships/hyperlink" Target="http://www.richelieu.com/ca/en/" TargetMode="External"/><Relationship Id="rId53" Type="http://schemas.openxmlformats.org/officeDocument/2006/relationships/hyperlink" Target="tel:416-335-8989cell:647-708-5858cell:647-567-8823" TargetMode="External"/><Relationship Id="rId74" Type="http://schemas.openxmlformats.org/officeDocument/2006/relationships/hyperlink" Target="http://www.wilsonart.com/contact-us" TargetMode="External"/><Relationship Id="rId128" Type="http://schemas.openxmlformats.org/officeDocument/2006/relationships/hyperlink" Target="http://www.partselect.ca/Contact.aspx" TargetMode="External"/><Relationship Id="rId149" Type="http://schemas.openxmlformats.org/officeDocument/2006/relationships/hyperlink" Target="mailto:billaappliancesltd@rogers.com" TargetMode="External"/><Relationship Id="rId5" Type="http://schemas.openxmlformats.org/officeDocument/2006/relationships/hyperlink" Target="mailto:gregory.charles@store.lowes.com" TargetMode="External"/><Relationship Id="rId95" Type="http://schemas.openxmlformats.org/officeDocument/2006/relationships/hyperlink" Target="http://www.workwear.ca/" TargetMode="External"/><Relationship Id="rId22" Type="http://schemas.openxmlformats.org/officeDocument/2006/relationships/hyperlink" Target="https://www.homedepot.ca/en/home.html" TargetMode="External"/><Relationship Id="rId27" Type="http://schemas.openxmlformats.org/officeDocument/2006/relationships/hyperlink" Target="http://modernbuildingsupplies.ca/" TargetMode="External"/><Relationship Id="rId43" Type="http://schemas.openxmlformats.org/officeDocument/2006/relationships/hyperlink" Target="http://www.bulbspro.com/" TargetMode="External"/><Relationship Id="rId48" Type="http://schemas.openxmlformats.org/officeDocument/2006/relationships/hyperlink" Target="mailto:olympia.wholesale@hotmail.com" TargetMode="External"/><Relationship Id="rId64" Type="http://schemas.openxmlformats.org/officeDocument/2006/relationships/hyperlink" Target="mailto:janovski@sympatico.ca" TargetMode="External"/><Relationship Id="rId69" Type="http://schemas.openxmlformats.org/officeDocument/2006/relationships/hyperlink" Target="mailto:cfcountertop@gmail.com" TargetMode="External"/><Relationship Id="rId113" Type="http://schemas.openxmlformats.org/officeDocument/2006/relationships/hyperlink" Target="mailto:mquiros@unionlf.com" TargetMode="External"/><Relationship Id="rId118" Type="http://schemas.openxmlformats.org/officeDocument/2006/relationships/hyperlink" Target="http://www.mcgowanfence.com/" TargetMode="External"/><Relationship Id="rId134" Type="http://schemas.openxmlformats.org/officeDocument/2006/relationships/hyperlink" Target="https://www.globalfurnituregroup.com/ca/workplace/contact" TargetMode="External"/><Relationship Id="rId139" Type="http://schemas.openxmlformats.org/officeDocument/2006/relationships/hyperlink" Target="mailto:chris@marquisgardens.ca" TargetMode="External"/><Relationship Id="rId80" Type="http://schemas.openxmlformats.org/officeDocument/2006/relationships/hyperlink" Target="mailto:shaun.lim@componentelement.com" TargetMode="External"/><Relationship Id="rId85" Type="http://schemas.openxmlformats.org/officeDocument/2006/relationships/hyperlink" Target="http://brafasco.com/locations/?store_id=23" TargetMode="External"/><Relationship Id="rId150" Type="http://schemas.openxmlformats.org/officeDocument/2006/relationships/hyperlink" Target="http://www.billaappliances.com/" TargetMode="External"/><Relationship Id="rId155" Type="http://schemas.openxmlformats.org/officeDocument/2006/relationships/printerSettings" Target="../printerSettings/printerSettings5.bin"/><Relationship Id="rId12" Type="http://schemas.openxmlformats.org/officeDocument/2006/relationships/hyperlink" Target="mailto:alanyuen@advancehardwood.ca" TargetMode="External"/><Relationship Id="rId17" Type="http://schemas.openxmlformats.org/officeDocument/2006/relationships/hyperlink" Target="mailto:cwoodkitchens@gmail.com" TargetMode="External"/><Relationship Id="rId33" Type="http://schemas.openxmlformats.org/officeDocument/2006/relationships/hyperlink" Target="http://www.silverland.ca/" TargetMode="External"/><Relationship Id="rId38" Type="http://schemas.openxmlformats.org/officeDocument/2006/relationships/hyperlink" Target="http://cobradoors.com/" TargetMode="External"/><Relationship Id="rId59" Type="http://schemas.openxmlformats.org/officeDocument/2006/relationships/hyperlink" Target="http://www.westburne.ca/" TargetMode="External"/><Relationship Id="rId103" Type="http://schemas.openxmlformats.org/officeDocument/2006/relationships/hyperlink" Target="mailto:shaun.lim@componentelement.com" TargetMode="External"/><Relationship Id="rId108" Type="http://schemas.openxmlformats.org/officeDocument/2006/relationships/hyperlink" Target="mailto:shaun.lim@componentelement.com" TargetMode="External"/><Relationship Id="rId124" Type="http://schemas.openxmlformats.org/officeDocument/2006/relationships/hyperlink" Target="mailto:hssf88@yahoo.com" TargetMode="External"/><Relationship Id="rId129" Type="http://schemas.openxmlformats.org/officeDocument/2006/relationships/hyperlink" Target="http://www.productpro.ca/" TargetMode="External"/><Relationship Id="rId54" Type="http://schemas.openxmlformats.org/officeDocument/2006/relationships/hyperlink" Target="mailto:info@zionbuildingsupplies.com" TargetMode="External"/><Relationship Id="rId70" Type="http://schemas.openxmlformats.org/officeDocument/2006/relationships/hyperlink" Target="http://www.hansonbuildingsupply.com/" TargetMode="External"/><Relationship Id="rId75" Type="http://schemas.openxmlformats.org/officeDocument/2006/relationships/hyperlink" Target="mailto:robc@bellnet.ca" TargetMode="External"/><Relationship Id="rId91" Type="http://schemas.openxmlformats.org/officeDocument/2006/relationships/hyperlink" Target="mailto:teseri@torbramelectric.com" TargetMode="External"/><Relationship Id="rId96" Type="http://schemas.openxmlformats.org/officeDocument/2006/relationships/hyperlink" Target="mailto:cindy@protoglass.com" TargetMode="External"/><Relationship Id="rId140" Type="http://schemas.openxmlformats.org/officeDocument/2006/relationships/hyperlink" Target="mailto:kimp@rencorp.com" TargetMode="External"/><Relationship Id="rId145" Type="http://schemas.openxmlformats.org/officeDocument/2006/relationships/hyperlink" Target="mailto:CLuchene@houseofforgings.net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mailto:INFO@hon-mark.com" TargetMode="External"/><Relationship Id="rId23" Type="http://schemas.openxmlformats.org/officeDocument/2006/relationships/hyperlink" Target="http://www.ihlcanada.com/" TargetMode="External"/><Relationship Id="rId28" Type="http://schemas.openxmlformats.org/officeDocument/2006/relationships/hyperlink" Target="http://www.noble.ca/en/home.aspx" TargetMode="External"/><Relationship Id="rId49" Type="http://schemas.openxmlformats.org/officeDocument/2006/relationships/hyperlink" Target="mailto:evierling@royalwoodshop.com" TargetMode="External"/><Relationship Id="rId114" Type="http://schemas.openxmlformats.org/officeDocument/2006/relationships/hyperlink" Target="http://www.canadafloor.ca/" TargetMode="External"/><Relationship Id="rId119" Type="http://schemas.openxmlformats.org/officeDocument/2006/relationships/hyperlink" Target="http://www.danforthroofingsupply.com/" TargetMode="External"/><Relationship Id="rId44" Type="http://schemas.openxmlformats.org/officeDocument/2006/relationships/hyperlink" Target="https://www.amresupply.com/" TargetMode="External"/><Relationship Id="rId60" Type="http://schemas.openxmlformats.org/officeDocument/2006/relationships/hyperlink" Target="Attachment\LINE%20CARD.pdf" TargetMode="External"/><Relationship Id="rId65" Type="http://schemas.openxmlformats.org/officeDocument/2006/relationships/hyperlink" Target="Attachment\2%20-%20Starlight%20-%20Insuite%20Lighting%20-%20May-16.pdf" TargetMode="External"/><Relationship Id="rId81" Type="http://schemas.openxmlformats.org/officeDocument/2006/relationships/hyperlink" Target="mailto:Sarah.Edwards@marks.com" TargetMode="External"/><Relationship Id="rId86" Type="http://schemas.openxmlformats.org/officeDocument/2006/relationships/hyperlink" Target="mailto:david.gibb@hdsupply.com" TargetMode="External"/><Relationship Id="rId130" Type="http://schemas.openxmlformats.org/officeDocument/2006/relationships/hyperlink" Target="http://www.lextec.com/" TargetMode="External"/><Relationship Id="rId135" Type="http://schemas.openxmlformats.org/officeDocument/2006/relationships/hyperlink" Target="mailto:nathan.rosenfeld@brigholme.com" TargetMode="External"/><Relationship Id="rId151" Type="http://schemas.openxmlformats.org/officeDocument/2006/relationships/hyperlink" Target="mailto:joe@imperialtrimsupply.com" TargetMode="External"/><Relationship Id="rId156" Type="http://schemas.openxmlformats.org/officeDocument/2006/relationships/table" Target="../tables/table1.xml"/><Relationship Id="rId13" Type="http://schemas.openxmlformats.org/officeDocument/2006/relationships/hyperlink" Target="http://www.hdsupplysolutions.ca/shop/home.do?lang=en_US" TargetMode="External"/><Relationship Id="rId18" Type="http://schemas.openxmlformats.org/officeDocument/2006/relationships/hyperlink" Target="http://www.centralfairbank.com/" TargetMode="External"/><Relationship Id="rId39" Type="http://schemas.openxmlformats.org/officeDocument/2006/relationships/hyperlink" Target="http://www.agranitoworld.com/" TargetMode="External"/><Relationship Id="rId109" Type="http://schemas.openxmlformats.org/officeDocument/2006/relationships/hyperlink" Target="http://www.switchhits.com/" TargetMode="External"/><Relationship Id="rId34" Type="http://schemas.openxmlformats.org/officeDocument/2006/relationships/hyperlink" Target="http://www.fasteninghouse.com/" TargetMode="External"/><Relationship Id="rId50" Type="http://schemas.openxmlformats.org/officeDocument/2006/relationships/hyperlink" Target="mailto:paul.cao20@gmail.com" TargetMode="External"/><Relationship Id="rId55" Type="http://schemas.openxmlformats.org/officeDocument/2006/relationships/hyperlink" Target="https://www.amazon.ca/" TargetMode="External"/><Relationship Id="rId76" Type="http://schemas.openxmlformats.org/officeDocument/2006/relationships/hyperlink" Target="http://amhomielectric.com/" TargetMode="External"/><Relationship Id="rId97" Type="http://schemas.openxmlformats.org/officeDocument/2006/relationships/hyperlink" Target="http://www.tooldoctor.ca/" TargetMode="External"/><Relationship Id="rId104" Type="http://schemas.openxmlformats.org/officeDocument/2006/relationships/hyperlink" Target="http://www.stephensons.ca/" TargetMode="External"/><Relationship Id="rId120" Type="http://schemas.openxmlformats.org/officeDocument/2006/relationships/hyperlink" Target="mailto:rscarvalho@cource.ca" TargetMode="External"/><Relationship Id="rId125" Type="http://schemas.openxmlformats.org/officeDocument/2006/relationships/hyperlink" Target="mailto:teresa@bathemp.ca" TargetMode="External"/><Relationship Id="rId141" Type="http://schemas.openxmlformats.org/officeDocument/2006/relationships/hyperlink" Target="mailto:chglassmirror@gmail.com" TargetMode="External"/><Relationship Id="rId146" Type="http://schemas.openxmlformats.org/officeDocument/2006/relationships/hyperlink" Target="mailto:SHIVA@BESTBRANDAPPLIANCE.CA" TargetMode="External"/><Relationship Id="rId7" Type="http://schemas.openxmlformats.org/officeDocument/2006/relationships/hyperlink" Target="mailto:kelvin@hansonbuildingsupply.com" TargetMode="External"/><Relationship Id="rId71" Type="http://schemas.openxmlformats.org/officeDocument/2006/relationships/hyperlink" Target="mailto:CParker@Fasteninghouse.com" TargetMode="External"/><Relationship Id="rId92" Type="http://schemas.openxmlformats.org/officeDocument/2006/relationships/hyperlink" Target="Attachment\Olympia%20Zone%20AT%202017%2001.pdf" TargetMode="External"/><Relationship Id="rId2" Type="http://schemas.openxmlformats.org/officeDocument/2006/relationships/hyperlink" Target="tel:1-800-361-6000" TargetMode="External"/><Relationship Id="rId29" Type="http://schemas.openxmlformats.org/officeDocument/2006/relationships/hyperlink" Target="http://www.olympiatile.com/" TargetMode="External"/><Relationship Id="rId24" Type="http://schemas.openxmlformats.org/officeDocument/2006/relationships/hyperlink" Target="http://www.litroncanada.com/" TargetMode="External"/><Relationship Id="rId40" Type="http://schemas.openxmlformats.org/officeDocument/2006/relationships/hyperlink" Target="https://www.desco.ca/" TargetMode="External"/><Relationship Id="rId45" Type="http://schemas.openxmlformats.org/officeDocument/2006/relationships/hyperlink" Target="http://www.abcohardwood.com/" TargetMode="External"/><Relationship Id="rId66" Type="http://schemas.openxmlformats.org/officeDocument/2006/relationships/hyperlink" Target="http://royaldesignertops.ca/index.htm" TargetMode="External"/><Relationship Id="rId87" Type="http://schemas.openxmlformats.org/officeDocument/2006/relationships/hyperlink" Target="mailto:JohnT@keystonehomeproducts.com" TargetMode="External"/><Relationship Id="rId110" Type="http://schemas.openxmlformats.org/officeDocument/2006/relationships/hyperlink" Target="mailto:info@primemounts.ca" TargetMode="External"/><Relationship Id="rId115" Type="http://schemas.openxmlformats.org/officeDocument/2006/relationships/hyperlink" Target="http://www.badgepro.ca/" TargetMode="External"/><Relationship Id="rId131" Type="http://schemas.openxmlformats.org/officeDocument/2006/relationships/hyperlink" Target="http://www.appliedfloors.com/" TargetMode="External"/><Relationship Id="rId136" Type="http://schemas.openxmlformats.org/officeDocument/2006/relationships/hyperlink" Target="http://www.brenlo.com/" TargetMode="External"/><Relationship Id="rId61" Type="http://schemas.openxmlformats.org/officeDocument/2006/relationships/hyperlink" Target="mailto:info@componentelement.com" TargetMode="External"/><Relationship Id="rId82" Type="http://schemas.openxmlformats.org/officeDocument/2006/relationships/hyperlink" Target="mailto:fnathani@desco.ca" TargetMode="External"/><Relationship Id="rId152" Type="http://schemas.openxmlformats.org/officeDocument/2006/relationships/hyperlink" Target="http://www.imperialtrim.com/" TargetMode="External"/><Relationship Id="rId19" Type="http://schemas.openxmlformats.org/officeDocument/2006/relationships/hyperlink" Target="http://www.keystonehomeproducts.com/" TargetMode="External"/><Relationship Id="rId14" Type="http://schemas.openxmlformats.org/officeDocument/2006/relationships/hyperlink" Target="https://camiko.com/" TargetMode="External"/><Relationship Id="rId30" Type="http://schemas.openxmlformats.org/officeDocument/2006/relationships/hyperlink" Target="http://www.princessauto.com/en/" TargetMode="External"/><Relationship Id="rId35" Type="http://schemas.openxmlformats.org/officeDocument/2006/relationships/hyperlink" Target="http://www.toolacademy.com/" TargetMode="External"/><Relationship Id="rId56" Type="http://schemas.openxmlformats.org/officeDocument/2006/relationships/hyperlink" Target="mailto:jfinlay@wesco.com" TargetMode="External"/><Relationship Id="rId77" Type="http://schemas.openxmlformats.org/officeDocument/2006/relationships/hyperlink" Target="mailto:amir@amhomi.com" TargetMode="External"/><Relationship Id="rId100" Type="http://schemas.openxmlformats.org/officeDocument/2006/relationships/hyperlink" Target="https://www.mississaugahardware.com/" TargetMode="External"/><Relationship Id="rId105" Type="http://schemas.openxmlformats.org/officeDocument/2006/relationships/hyperlink" Target="mailto:honghestone6666@gmail.com" TargetMode="External"/><Relationship Id="rId126" Type="http://schemas.openxmlformats.org/officeDocument/2006/relationships/hyperlink" Target="http://www.bathemp.ca/Bath-Vanities/vanico_maronyx_vanities.html" TargetMode="External"/><Relationship Id="rId147" Type="http://schemas.openxmlformats.org/officeDocument/2006/relationships/hyperlink" Target="http://www.linearinteriorsystems.com/" TargetMode="External"/><Relationship Id="rId8" Type="http://schemas.openxmlformats.org/officeDocument/2006/relationships/hyperlink" Target="mailto:raymond@centralfairbank.com" TargetMode="External"/><Relationship Id="rId51" Type="http://schemas.openxmlformats.org/officeDocument/2006/relationships/hyperlink" Target="http://www.staples.ca/" TargetMode="External"/><Relationship Id="rId72" Type="http://schemas.openxmlformats.org/officeDocument/2006/relationships/hyperlink" Target="mailto:mick@fourpointsexpress.com" TargetMode="External"/><Relationship Id="rId93" Type="http://schemas.openxmlformats.org/officeDocument/2006/relationships/hyperlink" Target="mailto:pking@richelieu.com" TargetMode="External"/><Relationship Id="rId98" Type="http://schemas.openxmlformats.org/officeDocument/2006/relationships/hyperlink" Target="mailto:info@ceilingsandwalls.com" TargetMode="External"/><Relationship Id="rId121" Type="http://schemas.openxmlformats.org/officeDocument/2006/relationships/hyperlink" Target="mailto:bkwong@mircom.com" TargetMode="External"/><Relationship Id="rId142" Type="http://schemas.openxmlformats.org/officeDocument/2006/relationships/hyperlink" Target="http://www.rockvalleynaturalstone.com/" TargetMode="External"/><Relationship Id="rId3" Type="http://schemas.openxmlformats.org/officeDocument/2006/relationships/hyperlink" Target="mailto:lakes2500@aol.com" TargetMode="External"/><Relationship Id="rId25" Type="http://schemas.openxmlformats.org/officeDocument/2006/relationships/hyperlink" Target="https://www.lowes.ca/" TargetMode="External"/><Relationship Id="rId46" Type="http://schemas.openxmlformats.org/officeDocument/2006/relationships/hyperlink" Target="http://paintstore.benjaminmoore.com/stores/ca/on/richmond-hill/bayview-paint-decor?lang=en_CA" TargetMode="External"/><Relationship Id="rId67" Type="http://schemas.openxmlformats.org/officeDocument/2006/relationships/hyperlink" Target="mailto:info@royaldesignertops.ca" TargetMode="External"/><Relationship Id="rId116" Type="http://schemas.openxmlformats.org/officeDocument/2006/relationships/hyperlink" Target="http://www.annbohardwoodfloring.com/" TargetMode="External"/><Relationship Id="rId137" Type="http://schemas.openxmlformats.org/officeDocument/2006/relationships/hyperlink" Target="http://www.krausflooring.com/" TargetMode="External"/><Relationship Id="rId20" Type="http://schemas.openxmlformats.org/officeDocument/2006/relationships/hyperlink" Target="https://www.hilti.ca/" TargetMode="External"/><Relationship Id="rId41" Type="http://schemas.openxmlformats.org/officeDocument/2006/relationships/hyperlink" Target="https://www.dulux.ca/" TargetMode="External"/><Relationship Id="rId62" Type="http://schemas.openxmlformats.org/officeDocument/2006/relationships/hyperlink" Target="http://zionbuildingsupplies.com/" TargetMode="External"/><Relationship Id="rId83" Type="http://schemas.openxmlformats.org/officeDocument/2006/relationships/hyperlink" Target="mailto:william.marshall@wolseleyinc.ca" TargetMode="External"/><Relationship Id="rId88" Type="http://schemas.openxmlformats.org/officeDocument/2006/relationships/hyperlink" Target="http://www.keystonehomeproducts.com/" TargetMode="External"/><Relationship Id="rId111" Type="http://schemas.openxmlformats.org/officeDocument/2006/relationships/hyperlink" Target="http://rack.ca/" TargetMode="External"/><Relationship Id="rId132" Type="http://schemas.openxmlformats.org/officeDocument/2006/relationships/hyperlink" Target="https://www.cb2.com/" TargetMode="External"/><Relationship Id="rId153" Type="http://schemas.openxmlformats.org/officeDocument/2006/relationships/hyperlink" Target="https://www.baseboardheatercovers.com/" TargetMode="External"/><Relationship Id="rId15" Type="http://schemas.openxmlformats.org/officeDocument/2006/relationships/hyperlink" Target="https://www.google.ca/maps/dir/%27%27/250+Rowntree+Dairy+Road,+Woodbridge,+ON+L4L+9J7,+Canada/@43.782028,-79.55433,17z/data=%213m1%214b1%214m8%214m7%211m0%211m5%211m1%211s0x882b2ff10bea3c51:0xa6a4f75f8bdbc03f%212m2%211d-79.5521842%212d43.782028" TargetMode="External"/><Relationship Id="rId36" Type="http://schemas.openxmlformats.org/officeDocument/2006/relationships/hyperlink" Target="http://www.yorkdaleflooringcentre.com/home.php" TargetMode="External"/><Relationship Id="rId57" Type="http://schemas.openxmlformats.org/officeDocument/2006/relationships/hyperlink" Target="http://www.wesco.ca/" TargetMode="External"/><Relationship Id="rId106" Type="http://schemas.openxmlformats.org/officeDocument/2006/relationships/hyperlink" Target="mailto:mdahir@emcoltd.com" TargetMode="External"/><Relationship Id="rId127" Type="http://schemas.openxmlformats.org/officeDocument/2006/relationships/hyperlink" Target="http://www.metrowallcoverings.com/" TargetMode="External"/><Relationship Id="rId10" Type="http://schemas.openxmlformats.org/officeDocument/2006/relationships/hyperlink" Target="mailto:info@camiko.com" TargetMode="External"/><Relationship Id="rId31" Type="http://schemas.openxmlformats.org/officeDocument/2006/relationships/hyperlink" Target="http://www.royalwoodshop.com/" TargetMode="External"/><Relationship Id="rId52" Type="http://schemas.openxmlformats.org/officeDocument/2006/relationships/hyperlink" Target="mailto:aangelakos@noble.ca" TargetMode="External"/><Relationship Id="rId73" Type="http://schemas.openxmlformats.org/officeDocument/2006/relationships/hyperlink" Target="Attachment\Car%20Van%20and%20truck%20Rates2%20Four%20Points%20Express.xlsx" TargetMode="External"/><Relationship Id="rId78" Type="http://schemas.openxmlformats.org/officeDocument/2006/relationships/hyperlink" Target="mailto:shaun.lim@componentelement.com" TargetMode="External"/><Relationship Id="rId94" Type="http://schemas.openxmlformats.org/officeDocument/2006/relationships/hyperlink" Target="http://www.bramptonhardwood.com/" TargetMode="External"/><Relationship Id="rId99" Type="http://schemas.openxmlformats.org/officeDocument/2006/relationships/hyperlink" Target="mailto:shaun.lim@componentelement.com" TargetMode="External"/><Relationship Id="rId101" Type="http://schemas.openxmlformats.org/officeDocument/2006/relationships/hyperlink" Target="mailto:shaun.lim@componentelement.com" TargetMode="External"/><Relationship Id="rId122" Type="http://schemas.openxmlformats.org/officeDocument/2006/relationships/hyperlink" Target="http://www.mircomgardia.com/" TargetMode="External"/><Relationship Id="rId143" Type="http://schemas.openxmlformats.org/officeDocument/2006/relationships/hyperlink" Target="http://www.vista-led.ca/" TargetMode="External"/><Relationship Id="rId148" Type="http://schemas.openxmlformats.org/officeDocument/2006/relationships/hyperlink" Target="mailto:luca@lisysteminc.com" TargetMode="External"/><Relationship Id="rId4" Type="http://schemas.openxmlformats.org/officeDocument/2006/relationships/hyperlink" Target="mailto:enzo@toolacademy.com" TargetMode="External"/><Relationship Id="rId9" Type="http://schemas.openxmlformats.org/officeDocument/2006/relationships/hyperlink" Target="mailto:JohnT@keystonehomeproducts.com" TargetMode="External"/><Relationship Id="rId26" Type="http://schemas.openxmlformats.org/officeDocument/2006/relationships/hyperlink" Target="http://www.markham-industrial.com/" TargetMode="External"/><Relationship Id="rId47" Type="http://schemas.openxmlformats.org/officeDocument/2006/relationships/hyperlink" Target="mailto:maplecabinetry@hotmail.com" TargetMode="External"/><Relationship Id="rId68" Type="http://schemas.openxmlformats.org/officeDocument/2006/relationships/hyperlink" Target="http://www.multitech2000.com/" TargetMode="External"/><Relationship Id="rId89" Type="http://schemas.openxmlformats.org/officeDocument/2006/relationships/hyperlink" Target="mailto:jgravesande@markssupply.net" TargetMode="External"/><Relationship Id="rId112" Type="http://schemas.openxmlformats.org/officeDocument/2006/relationships/hyperlink" Target="https://www.crownwallpaper.com/" TargetMode="External"/><Relationship Id="rId133" Type="http://schemas.openxmlformats.org/officeDocument/2006/relationships/hyperlink" Target="https://www.structube.com/" TargetMode="External"/><Relationship Id="rId154" Type="http://schemas.openxmlformats.org/officeDocument/2006/relationships/hyperlink" Target="https://no3rd.ca/" TargetMode="External"/><Relationship Id="rId16" Type="http://schemas.openxmlformats.org/officeDocument/2006/relationships/hyperlink" Target="javascript:void(0)" TargetMode="External"/><Relationship Id="rId37" Type="http://schemas.openxmlformats.org/officeDocument/2006/relationships/hyperlink" Target="http://www.advancehardwood.ca/" TargetMode="External"/><Relationship Id="rId58" Type="http://schemas.openxmlformats.org/officeDocument/2006/relationships/hyperlink" Target="mailto:anthony.huber@westburne.ca" TargetMode="External"/><Relationship Id="rId79" Type="http://schemas.openxmlformats.org/officeDocument/2006/relationships/hyperlink" Target="mailto:mjdoyle@oneilelectric.com" TargetMode="External"/><Relationship Id="rId102" Type="http://schemas.openxmlformats.org/officeDocument/2006/relationships/hyperlink" Target="mailto:sales@blackrocktools.com" TargetMode="External"/><Relationship Id="rId123" Type="http://schemas.openxmlformats.org/officeDocument/2006/relationships/hyperlink" Target="mailto:lwoods@easternpartitions.com" TargetMode="External"/><Relationship Id="rId144" Type="http://schemas.openxmlformats.org/officeDocument/2006/relationships/hyperlink" Target="mailto:Mukesh@hsbuild.com" TargetMode="External"/><Relationship Id="rId90" Type="http://schemas.openxmlformats.org/officeDocument/2006/relationships/hyperlink" Target="https://www.markssupply.ca/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6"/>
  <sheetViews>
    <sheetView topLeftCell="A10" workbookViewId="0">
      <selection activeCell="J20" sqref="J20"/>
    </sheetView>
  </sheetViews>
  <sheetFormatPr defaultColWidth="9" defaultRowHeight="37.35" customHeight="1"/>
  <cols>
    <col min="1" max="3" width="9" style="4"/>
    <col min="4" max="4" width="15.5703125" style="13" customWidth="1"/>
    <col min="5" max="5" width="0" style="4" hidden="1" customWidth="1"/>
    <col min="6" max="6" width="20.5703125" style="12" customWidth="1"/>
    <col min="7" max="7" width="9" style="12"/>
    <col min="8" max="8" width="10.85546875" style="12" customWidth="1"/>
    <col min="9" max="28" width="5.85546875" style="4" customWidth="1"/>
    <col min="29" max="16384" width="9" style="4"/>
  </cols>
  <sheetData>
    <row r="1" spans="1:29" ht="37.35" customHeight="1">
      <c r="A1" s="117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9"/>
    </row>
    <row r="2" spans="1:29" ht="37.35" customHeight="1">
      <c r="A2" s="121" t="s">
        <v>1</v>
      </c>
      <c r="B2" s="121"/>
      <c r="C2" s="121"/>
      <c r="D2" s="5">
        <v>42025</v>
      </c>
      <c r="E2" s="6"/>
      <c r="F2" s="120" t="s">
        <v>2</v>
      </c>
      <c r="G2" s="120"/>
      <c r="H2" s="109" t="s">
        <v>1752</v>
      </c>
      <c r="I2" s="110"/>
      <c r="J2" s="110"/>
      <c r="K2" s="110"/>
      <c r="L2" s="110"/>
      <c r="M2" s="111"/>
      <c r="N2" s="120" t="s">
        <v>3</v>
      </c>
      <c r="O2" s="120"/>
      <c r="P2" s="120"/>
      <c r="Q2" s="120"/>
      <c r="R2" s="120" t="s">
        <v>4</v>
      </c>
      <c r="S2" s="120"/>
      <c r="T2" s="120"/>
      <c r="U2" s="120"/>
      <c r="V2" s="120" t="s">
        <v>1753</v>
      </c>
      <c r="W2" s="120"/>
      <c r="X2" s="120"/>
      <c r="Y2" s="120"/>
      <c r="Z2" s="109" t="s">
        <v>1754</v>
      </c>
      <c r="AA2" s="110"/>
      <c r="AB2" s="110"/>
      <c r="AC2" s="111"/>
    </row>
    <row r="3" spans="1:29" ht="37.35" customHeight="1">
      <c r="A3" s="109" t="s">
        <v>1755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1"/>
    </row>
    <row r="4" spans="1:29" ht="37.35" customHeight="1">
      <c r="A4" s="114" t="s">
        <v>1760</v>
      </c>
      <c r="B4" s="115"/>
      <c r="C4" s="115"/>
      <c r="D4" s="115"/>
      <c r="E4" s="115"/>
      <c r="F4" s="115"/>
      <c r="G4" s="116"/>
      <c r="H4" s="15">
        <v>42025</v>
      </c>
      <c r="I4" s="112">
        <v>42026</v>
      </c>
      <c r="J4" s="113"/>
      <c r="K4" s="112">
        <v>42027</v>
      </c>
      <c r="L4" s="113"/>
      <c r="M4" s="112">
        <v>42028</v>
      </c>
      <c r="N4" s="113"/>
      <c r="O4" s="112">
        <v>42029</v>
      </c>
      <c r="P4" s="113"/>
      <c r="Q4" s="112">
        <v>42030</v>
      </c>
      <c r="R4" s="113"/>
      <c r="S4" s="112">
        <v>42031</v>
      </c>
      <c r="T4" s="113"/>
      <c r="U4" s="112">
        <v>42032</v>
      </c>
      <c r="V4" s="113"/>
      <c r="W4" s="112">
        <v>42033</v>
      </c>
      <c r="X4" s="113"/>
      <c r="Y4" s="112">
        <v>42034</v>
      </c>
      <c r="Z4" s="113"/>
      <c r="AA4" s="112">
        <v>42035</v>
      </c>
      <c r="AB4" s="113"/>
      <c r="AC4" s="20" t="s">
        <v>1773</v>
      </c>
    </row>
    <row r="5" spans="1:29" ht="37.35" customHeight="1">
      <c r="A5" s="7" t="s">
        <v>5</v>
      </c>
      <c r="B5" s="7" t="s">
        <v>6</v>
      </c>
      <c r="C5" s="7" t="s">
        <v>7</v>
      </c>
      <c r="D5" s="8" t="s">
        <v>8</v>
      </c>
      <c r="F5" s="9" t="s">
        <v>9</v>
      </c>
      <c r="G5" s="9" t="s">
        <v>10</v>
      </c>
      <c r="H5" s="16" t="s">
        <v>1761</v>
      </c>
      <c r="I5" s="6" t="s">
        <v>1762</v>
      </c>
      <c r="J5" s="6" t="s">
        <v>1763</v>
      </c>
      <c r="K5" s="14" t="s">
        <v>1762</v>
      </c>
      <c r="L5" s="14" t="s">
        <v>1763</v>
      </c>
      <c r="M5" s="14" t="s">
        <v>1762</v>
      </c>
      <c r="N5" s="14" t="s">
        <v>1763</v>
      </c>
      <c r="O5" s="14" t="s">
        <v>1762</v>
      </c>
      <c r="P5" s="14" t="s">
        <v>1763</v>
      </c>
      <c r="Q5" s="31" t="s">
        <v>1762</v>
      </c>
      <c r="R5" s="31" t="s">
        <v>1763</v>
      </c>
      <c r="S5" s="36" t="s">
        <v>1762</v>
      </c>
      <c r="T5" s="36" t="s">
        <v>1763</v>
      </c>
      <c r="U5" s="38" t="s">
        <v>1762</v>
      </c>
      <c r="V5" s="39" t="s">
        <v>1763</v>
      </c>
      <c r="W5" s="40" t="s">
        <v>1762</v>
      </c>
      <c r="X5" s="40" t="s">
        <v>1763</v>
      </c>
      <c r="Y5" s="14" t="s">
        <v>1762</v>
      </c>
      <c r="Z5" s="41" t="s">
        <v>1763</v>
      </c>
      <c r="AA5" s="14" t="s">
        <v>1762</v>
      </c>
      <c r="AB5" s="14" t="s">
        <v>1763</v>
      </c>
      <c r="AC5" s="20" t="s">
        <v>1759</v>
      </c>
    </row>
    <row r="6" spans="1:29" s="12" customFormat="1" ht="37.35" customHeight="1">
      <c r="A6" s="1">
        <v>1</v>
      </c>
      <c r="B6" s="1" t="s">
        <v>1561</v>
      </c>
      <c r="C6" s="11" t="s">
        <v>1562</v>
      </c>
      <c r="D6" s="2" t="s">
        <v>1563</v>
      </c>
      <c r="E6" s="1" t="s">
        <v>567</v>
      </c>
      <c r="F6" s="3" t="s">
        <v>204</v>
      </c>
      <c r="G6" s="3" t="s">
        <v>60</v>
      </c>
      <c r="H6" s="3">
        <v>0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>
        <v>2</v>
      </c>
      <c r="U6" s="10"/>
      <c r="V6" s="10"/>
      <c r="W6" s="10"/>
      <c r="X6" s="10"/>
      <c r="Y6" s="10"/>
      <c r="Z6" s="10"/>
      <c r="AA6" s="10"/>
      <c r="AB6" s="10"/>
      <c r="AC6" s="10">
        <f t="shared" ref="AC6:AC23" si="0">SUM(H6:AB6)</f>
        <v>2</v>
      </c>
    </row>
    <row r="7" spans="1:29" s="12" customFormat="1" ht="37.35" customHeight="1">
      <c r="A7" s="1">
        <v>2</v>
      </c>
      <c r="B7" s="1" t="s">
        <v>1558</v>
      </c>
      <c r="C7" s="11" t="s">
        <v>1559</v>
      </c>
      <c r="D7" s="2" t="s">
        <v>1560</v>
      </c>
      <c r="E7" s="1" t="s">
        <v>565</v>
      </c>
      <c r="F7" s="3" t="s">
        <v>1557</v>
      </c>
      <c r="G7" s="3" t="s">
        <v>60</v>
      </c>
      <c r="H7" s="3">
        <v>15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>
        <f t="shared" si="0"/>
        <v>15</v>
      </c>
    </row>
    <row r="8" spans="1:29" s="12" customFormat="1" ht="37.35" customHeight="1">
      <c r="A8" s="1">
        <v>3</v>
      </c>
      <c r="B8" s="1" t="s">
        <v>1554</v>
      </c>
      <c r="C8" s="11" t="s">
        <v>1555</v>
      </c>
      <c r="D8" s="2" t="s">
        <v>1556</v>
      </c>
      <c r="E8" s="1" t="s">
        <v>567</v>
      </c>
      <c r="F8" s="3" t="s">
        <v>1557</v>
      </c>
      <c r="G8" s="3" t="s">
        <v>574</v>
      </c>
      <c r="H8" s="3">
        <v>0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>
        <v>1</v>
      </c>
      <c r="U8" s="10"/>
      <c r="V8" s="10"/>
      <c r="W8" s="10"/>
      <c r="X8" s="10"/>
      <c r="Y8" s="10"/>
      <c r="Z8" s="10"/>
      <c r="AA8" s="10"/>
      <c r="AB8" s="10"/>
      <c r="AC8" s="10">
        <f t="shared" si="0"/>
        <v>1</v>
      </c>
    </row>
    <row r="9" spans="1:29" s="12" customFormat="1" ht="37.35" customHeight="1">
      <c r="A9" s="1">
        <v>4</v>
      </c>
      <c r="B9" s="1" t="s">
        <v>1448</v>
      </c>
      <c r="C9" s="11" t="s">
        <v>1449</v>
      </c>
      <c r="D9" s="2" t="s">
        <v>1450</v>
      </c>
      <c r="E9" s="1" t="s">
        <v>565</v>
      </c>
      <c r="F9" s="3" t="s">
        <v>1451</v>
      </c>
      <c r="G9" s="3" t="s">
        <v>259</v>
      </c>
      <c r="H9" s="3">
        <v>160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>
        <f t="shared" si="0"/>
        <v>160</v>
      </c>
    </row>
    <row r="10" spans="1:29" s="12" customFormat="1" ht="37.35" customHeight="1">
      <c r="A10" s="1">
        <v>5</v>
      </c>
      <c r="B10" s="1" t="s">
        <v>1452</v>
      </c>
      <c r="C10" s="11" t="s">
        <v>1453</v>
      </c>
      <c r="D10" s="2" t="s">
        <v>1450</v>
      </c>
      <c r="E10" s="1" t="s">
        <v>565</v>
      </c>
      <c r="F10" s="3" t="s">
        <v>1451</v>
      </c>
      <c r="G10" s="3" t="s">
        <v>259</v>
      </c>
      <c r="H10" s="3">
        <v>85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>
        <f t="shared" si="0"/>
        <v>85</v>
      </c>
    </row>
    <row r="11" spans="1:29" s="12" customFormat="1" ht="37.35" customHeight="1">
      <c r="A11" s="1">
        <v>6</v>
      </c>
      <c r="B11" s="1" t="s">
        <v>1458</v>
      </c>
      <c r="C11" s="11" t="s">
        <v>1459</v>
      </c>
      <c r="D11" s="2" t="s">
        <v>1460</v>
      </c>
      <c r="E11" s="1" t="s">
        <v>565</v>
      </c>
      <c r="F11" s="3" t="s">
        <v>1461</v>
      </c>
      <c r="G11" s="3" t="s">
        <v>259</v>
      </c>
      <c r="H11" s="3">
        <v>4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>
        <f t="shared" si="0"/>
        <v>4</v>
      </c>
    </row>
    <row r="12" spans="1:29" s="12" customFormat="1" ht="37.35" customHeight="1">
      <c r="A12" s="1">
        <v>7</v>
      </c>
      <c r="B12" s="1" t="s">
        <v>1366</v>
      </c>
      <c r="C12" s="11" t="s">
        <v>1367</v>
      </c>
      <c r="D12" s="2" t="s">
        <v>1368</v>
      </c>
      <c r="E12" s="1" t="s">
        <v>565</v>
      </c>
      <c r="F12" s="3" t="s">
        <v>1369</v>
      </c>
      <c r="G12" s="3" t="s">
        <v>259</v>
      </c>
      <c r="H12" s="3">
        <v>0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>
        <f t="shared" si="0"/>
        <v>0</v>
      </c>
    </row>
    <row r="13" spans="1:29" s="12" customFormat="1" ht="37.35" customHeight="1">
      <c r="A13" s="1">
        <v>8</v>
      </c>
      <c r="B13" s="1" t="s">
        <v>1396</v>
      </c>
      <c r="C13" s="11" t="s">
        <v>1397</v>
      </c>
      <c r="D13" s="2" t="s">
        <v>1398</v>
      </c>
      <c r="E13" s="1" t="s">
        <v>567</v>
      </c>
      <c r="F13" s="3" t="s">
        <v>1399</v>
      </c>
      <c r="G13" s="3" t="s">
        <v>569</v>
      </c>
      <c r="H13" s="3">
        <v>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>
        <v>3</v>
      </c>
      <c r="U13" s="10"/>
      <c r="V13" s="10"/>
      <c r="W13" s="10"/>
      <c r="X13" s="10"/>
      <c r="Y13" s="10"/>
      <c r="Z13" s="10"/>
      <c r="AA13" s="10"/>
      <c r="AB13" s="10"/>
      <c r="AC13" s="10">
        <f t="shared" si="0"/>
        <v>4</v>
      </c>
    </row>
    <row r="14" spans="1:29" s="12" customFormat="1" ht="37.35" customHeight="1">
      <c r="A14" s="1">
        <v>9</v>
      </c>
      <c r="B14" s="1" t="s">
        <v>1393</v>
      </c>
      <c r="C14" s="11" t="s">
        <v>1394</v>
      </c>
      <c r="D14" s="2" t="s">
        <v>1395</v>
      </c>
      <c r="E14" s="1" t="s">
        <v>565</v>
      </c>
      <c r="F14" s="3" t="s">
        <v>1128</v>
      </c>
      <c r="G14" s="3" t="s">
        <v>574</v>
      </c>
      <c r="H14" s="3">
        <v>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>
        <f t="shared" si="0"/>
        <v>7</v>
      </c>
    </row>
    <row r="15" spans="1:29" s="12" customFormat="1" ht="37.35" customHeight="1">
      <c r="A15" s="1">
        <v>10</v>
      </c>
      <c r="B15" s="1" t="s">
        <v>1362</v>
      </c>
      <c r="C15" s="11" t="s">
        <v>1363</v>
      </c>
      <c r="D15" s="2" t="s">
        <v>1364</v>
      </c>
      <c r="E15" s="1" t="s">
        <v>567</v>
      </c>
      <c r="F15" s="3" t="s">
        <v>1365</v>
      </c>
      <c r="G15" s="3" t="s">
        <v>298</v>
      </c>
      <c r="H15" s="3">
        <v>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>
        <f t="shared" si="0"/>
        <v>3</v>
      </c>
    </row>
    <row r="16" spans="1:29" s="12" customFormat="1" ht="37.35" customHeight="1">
      <c r="A16" s="1">
        <v>11</v>
      </c>
      <c r="B16" s="1" t="s">
        <v>1643</v>
      </c>
      <c r="C16" s="11" t="s">
        <v>1644</v>
      </c>
      <c r="D16" s="2" t="s">
        <v>1645</v>
      </c>
      <c r="E16" s="1" t="s">
        <v>567</v>
      </c>
      <c r="F16" s="3" t="s">
        <v>1234</v>
      </c>
      <c r="G16" s="3" t="s">
        <v>1632</v>
      </c>
      <c r="H16" s="3">
        <v>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>
        <f t="shared" si="0"/>
        <v>2</v>
      </c>
    </row>
    <row r="17" spans="1:29" s="12" customFormat="1" ht="37.35" customHeight="1">
      <c r="A17" s="1">
        <v>12</v>
      </c>
      <c r="B17" s="1" t="s">
        <v>1646</v>
      </c>
      <c r="C17" s="11" t="s">
        <v>1647</v>
      </c>
      <c r="D17" s="2" t="s">
        <v>1648</v>
      </c>
      <c r="E17" s="1"/>
      <c r="F17" s="3" t="s">
        <v>1649</v>
      </c>
      <c r="G17" s="3" t="s">
        <v>1632</v>
      </c>
      <c r="H17" s="3">
        <v>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>
        <f t="shared" si="0"/>
        <v>3</v>
      </c>
    </row>
    <row r="18" spans="1:29" s="12" customFormat="1" ht="37.35" customHeight="1">
      <c r="A18" s="1">
        <v>13</v>
      </c>
      <c r="B18" s="1" t="s">
        <v>1336</v>
      </c>
      <c r="C18" s="11" t="s">
        <v>1337</v>
      </c>
      <c r="D18" s="2" t="s">
        <v>1338</v>
      </c>
      <c r="E18" s="1" t="s">
        <v>565</v>
      </c>
      <c r="F18" s="3" t="s">
        <v>1339</v>
      </c>
      <c r="G18" s="3" t="s">
        <v>574</v>
      </c>
      <c r="H18" s="3">
        <v>18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>
        <f t="shared" si="0"/>
        <v>18</v>
      </c>
    </row>
    <row r="19" spans="1:29" s="12" customFormat="1" ht="37.35" customHeight="1">
      <c r="A19" s="1">
        <v>14</v>
      </c>
      <c r="B19" s="1" t="s">
        <v>1333</v>
      </c>
      <c r="C19" s="11" t="s">
        <v>1334</v>
      </c>
      <c r="D19" s="2" t="s">
        <v>1335</v>
      </c>
      <c r="E19" s="1" t="s">
        <v>565</v>
      </c>
      <c r="F19" s="3" t="s">
        <v>958</v>
      </c>
      <c r="G19" s="3" t="s">
        <v>574</v>
      </c>
      <c r="H19" s="3">
        <v>2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>
        <f t="shared" si="0"/>
        <v>2</v>
      </c>
    </row>
    <row r="20" spans="1:29" s="12" customFormat="1" ht="37.35" customHeight="1">
      <c r="A20" s="1">
        <v>15</v>
      </c>
      <c r="B20" s="1" t="s">
        <v>1382</v>
      </c>
      <c r="C20" s="11" t="s">
        <v>1383</v>
      </c>
      <c r="D20" s="2" t="s">
        <v>1384</v>
      </c>
      <c r="E20" s="1" t="s">
        <v>565</v>
      </c>
      <c r="F20" s="3" t="s">
        <v>1385</v>
      </c>
      <c r="G20" s="3" t="s">
        <v>298</v>
      </c>
      <c r="H20" s="3"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>
        <v>1</v>
      </c>
      <c r="U20" s="10"/>
      <c r="V20" s="10"/>
      <c r="W20" s="10"/>
      <c r="X20" s="10"/>
      <c r="Y20" s="10"/>
      <c r="Z20" s="10"/>
      <c r="AA20" s="10"/>
      <c r="AB20" s="10"/>
      <c r="AC20" s="10">
        <f t="shared" si="0"/>
        <v>1</v>
      </c>
    </row>
    <row r="21" spans="1:29" s="12" customFormat="1" ht="37.35" customHeight="1">
      <c r="A21" s="1">
        <v>16</v>
      </c>
      <c r="B21" s="1" t="s">
        <v>1386</v>
      </c>
      <c r="C21" s="11" t="s">
        <v>1387</v>
      </c>
      <c r="D21" s="2" t="s">
        <v>1388</v>
      </c>
      <c r="E21" s="1" t="s">
        <v>565</v>
      </c>
      <c r="F21" s="3" t="s">
        <v>1389</v>
      </c>
      <c r="G21" s="3" t="s">
        <v>298</v>
      </c>
      <c r="H21" s="3"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>
        <v>1</v>
      </c>
      <c r="W21" s="10"/>
      <c r="X21" s="10"/>
      <c r="Y21" s="10"/>
      <c r="Z21" s="10"/>
      <c r="AA21" s="10"/>
      <c r="AB21" s="10"/>
      <c r="AC21" s="10">
        <f t="shared" si="0"/>
        <v>1</v>
      </c>
    </row>
    <row r="22" spans="1:29" s="12" customFormat="1" ht="37.35" customHeight="1">
      <c r="A22" s="1">
        <v>17</v>
      </c>
      <c r="B22" s="1" t="s">
        <v>1315</v>
      </c>
      <c r="C22" s="11" t="s">
        <v>1316</v>
      </c>
      <c r="D22" s="2" t="s">
        <v>1245</v>
      </c>
      <c r="E22" s="1" t="s">
        <v>14</v>
      </c>
      <c r="F22" s="3" t="s">
        <v>962</v>
      </c>
      <c r="G22" s="3" t="s">
        <v>569</v>
      </c>
      <c r="H22" s="3">
        <v>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>
        <f t="shared" si="0"/>
        <v>1</v>
      </c>
    </row>
    <row r="23" spans="1:29" s="12" customFormat="1" ht="37.35" customHeight="1">
      <c r="A23" s="1">
        <v>18</v>
      </c>
      <c r="B23" s="1" t="s">
        <v>1313</v>
      </c>
      <c r="C23" s="11" t="s">
        <v>1314</v>
      </c>
      <c r="D23" s="2" t="s">
        <v>1245</v>
      </c>
      <c r="E23" s="1" t="s">
        <v>14</v>
      </c>
      <c r="F23" s="3" t="s">
        <v>1234</v>
      </c>
      <c r="G23" s="3" t="s">
        <v>569</v>
      </c>
      <c r="H23" s="3">
        <v>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>
        <f t="shared" si="0"/>
        <v>2</v>
      </c>
    </row>
    <row r="24" spans="1:29" s="12" customFormat="1" ht="37.35" customHeight="1">
      <c r="A24" s="1">
        <v>19</v>
      </c>
      <c r="B24" s="1" t="s">
        <v>1310</v>
      </c>
      <c r="C24" s="11" t="s">
        <v>1311</v>
      </c>
      <c r="D24" s="2" t="s">
        <v>1245</v>
      </c>
      <c r="E24" s="1" t="s">
        <v>14</v>
      </c>
      <c r="F24" s="3" t="s">
        <v>1312</v>
      </c>
      <c r="G24" s="3" t="s">
        <v>569</v>
      </c>
      <c r="H24" s="3">
        <v>0</v>
      </c>
      <c r="I24" s="10"/>
      <c r="J24" s="10"/>
      <c r="K24" s="10">
        <v>0</v>
      </c>
      <c r="L24" s="10">
        <v>1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>
        <f t="shared" ref="AC24:AC87" si="1">SUM(H24:AB24)</f>
        <v>1</v>
      </c>
    </row>
    <row r="25" spans="1:29" s="12" customFormat="1" ht="37.35" customHeight="1">
      <c r="A25" s="1">
        <v>20</v>
      </c>
      <c r="B25" s="1" t="s">
        <v>1308</v>
      </c>
      <c r="C25" s="11" t="s">
        <v>1309</v>
      </c>
      <c r="D25" s="2" t="s">
        <v>1245</v>
      </c>
      <c r="E25" s="1" t="s">
        <v>203</v>
      </c>
      <c r="F25" s="3" t="s">
        <v>990</v>
      </c>
      <c r="G25" s="3" t="s">
        <v>569</v>
      </c>
      <c r="H25" s="3">
        <v>1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>
        <f t="shared" si="1"/>
        <v>1</v>
      </c>
    </row>
    <row r="26" spans="1:29" s="12" customFormat="1" ht="37.35" customHeight="1">
      <c r="A26" s="1">
        <v>21</v>
      </c>
      <c r="B26" s="1" t="s">
        <v>1305</v>
      </c>
      <c r="C26" s="11" t="s">
        <v>1306</v>
      </c>
      <c r="D26" s="2" t="s">
        <v>1245</v>
      </c>
      <c r="E26" s="1" t="s">
        <v>203</v>
      </c>
      <c r="F26" s="3" t="s">
        <v>1307</v>
      </c>
      <c r="G26" s="3" t="s">
        <v>569</v>
      </c>
      <c r="H26" s="3">
        <v>0</v>
      </c>
      <c r="I26" s="10"/>
      <c r="J26" s="10"/>
      <c r="K26" s="10">
        <v>0</v>
      </c>
      <c r="L26" s="10">
        <v>1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>
        <f t="shared" si="1"/>
        <v>1</v>
      </c>
    </row>
    <row r="27" spans="1:29" s="12" customFormat="1" ht="37.35" customHeight="1">
      <c r="A27" s="1">
        <v>22</v>
      </c>
      <c r="B27" s="1" t="s">
        <v>1302</v>
      </c>
      <c r="C27" s="11" t="s">
        <v>1303</v>
      </c>
      <c r="D27" s="2" t="s">
        <v>1304</v>
      </c>
      <c r="E27" s="1" t="s">
        <v>565</v>
      </c>
      <c r="F27" s="3" t="s">
        <v>994</v>
      </c>
      <c r="G27" s="3" t="s">
        <v>259</v>
      </c>
      <c r="H27" s="3"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>
        <f t="shared" si="1"/>
        <v>0</v>
      </c>
    </row>
    <row r="28" spans="1:29" s="12" customFormat="1" ht="37.35" customHeight="1">
      <c r="A28" s="1">
        <v>23</v>
      </c>
      <c r="B28" s="1" t="s">
        <v>1299</v>
      </c>
      <c r="C28" s="11" t="s">
        <v>1300</v>
      </c>
      <c r="D28" s="2" t="s">
        <v>1297</v>
      </c>
      <c r="E28" s="1" t="s">
        <v>565</v>
      </c>
      <c r="F28" s="3" t="s">
        <v>1301</v>
      </c>
      <c r="G28" s="3" t="s">
        <v>259</v>
      </c>
      <c r="H28" s="3">
        <v>13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>
        <f t="shared" si="1"/>
        <v>13</v>
      </c>
    </row>
    <row r="29" spans="1:29" s="12" customFormat="1" ht="37.35" customHeight="1">
      <c r="A29" s="1">
        <v>24</v>
      </c>
      <c r="B29" s="1" t="s">
        <v>1295</v>
      </c>
      <c r="C29" s="11" t="s">
        <v>1296</v>
      </c>
      <c r="D29" s="2" t="s">
        <v>1297</v>
      </c>
      <c r="E29" s="1" t="s">
        <v>565</v>
      </c>
      <c r="F29" s="3" t="s">
        <v>1298</v>
      </c>
      <c r="G29" s="3" t="s">
        <v>259</v>
      </c>
      <c r="H29" s="3">
        <v>12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>
        <f t="shared" si="1"/>
        <v>12</v>
      </c>
    </row>
    <row r="30" spans="1:29" s="12" customFormat="1" ht="37.35" customHeight="1">
      <c r="A30" s="1">
        <v>25</v>
      </c>
      <c r="B30" s="1" t="s">
        <v>1293</v>
      </c>
      <c r="C30" s="11" t="s">
        <v>1294</v>
      </c>
      <c r="D30" s="2" t="s">
        <v>1245</v>
      </c>
      <c r="E30" s="1" t="s">
        <v>203</v>
      </c>
      <c r="F30" s="3" t="s">
        <v>529</v>
      </c>
      <c r="G30" s="3" t="s">
        <v>569</v>
      </c>
      <c r="H30" s="3">
        <v>1</v>
      </c>
      <c r="I30" s="10"/>
      <c r="J30" s="10"/>
      <c r="K30" s="10"/>
      <c r="L30" s="10">
        <v>1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>
        <f t="shared" si="1"/>
        <v>2</v>
      </c>
    </row>
    <row r="31" spans="1:29" s="12" customFormat="1" ht="37.35" customHeight="1">
      <c r="A31" s="1">
        <v>26</v>
      </c>
      <c r="B31" s="1" t="s">
        <v>1291</v>
      </c>
      <c r="C31" s="11" t="s">
        <v>1292</v>
      </c>
      <c r="D31" s="2" t="s">
        <v>1290</v>
      </c>
      <c r="E31" s="1" t="s">
        <v>203</v>
      </c>
      <c r="F31" s="3" t="s">
        <v>1234</v>
      </c>
      <c r="G31" s="3" t="s">
        <v>569</v>
      </c>
      <c r="H31" s="3">
        <v>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>
        <f t="shared" si="1"/>
        <v>3</v>
      </c>
    </row>
    <row r="32" spans="1:29" s="12" customFormat="1" ht="37.35" customHeight="1">
      <c r="A32" s="1">
        <v>27</v>
      </c>
      <c r="B32" s="1" t="s">
        <v>1288</v>
      </c>
      <c r="C32" s="11" t="s">
        <v>1289</v>
      </c>
      <c r="D32" s="2" t="s">
        <v>1290</v>
      </c>
      <c r="E32" s="1" t="s">
        <v>203</v>
      </c>
      <c r="F32" s="3" t="s">
        <v>426</v>
      </c>
      <c r="G32" s="3" t="s">
        <v>569</v>
      </c>
      <c r="H32" s="3">
        <v>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>
        <f t="shared" si="1"/>
        <v>1</v>
      </c>
    </row>
    <row r="33" spans="1:29" s="12" customFormat="1" ht="37.35" customHeight="1">
      <c r="A33" s="1">
        <v>28</v>
      </c>
      <c r="B33" s="1" t="s">
        <v>1285</v>
      </c>
      <c r="C33" s="11" t="s">
        <v>1286</v>
      </c>
      <c r="D33" s="2" t="s">
        <v>1287</v>
      </c>
      <c r="E33" s="1" t="s">
        <v>203</v>
      </c>
      <c r="F33" s="3" t="s">
        <v>844</v>
      </c>
      <c r="G33" s="3" t="s">
        <v>176</v>
      </c>
      <c r="H33" s="3">
        <v>52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>
        <f t="shared" si="1"/>
        <v>52</v>
      </c>
    </row>
    <row r="34" spans="1:29" s="12" customFormat="1" ht="37.35" customHeight="1">
      <c r="A34" s="1">
        <v>29</v>
      </c>
      <c r="B34" s="1" t="s">
        <v>1282</v>
      </c>
      <c r="C34" s="11" t="s">
        <v>1283</v>
      </c>
      <c r="D34" s="2" t="s">
        <v>1284</v>
      </c>
      <c r="E34" s="1" t="s">
        <v>203</v>
      </c>
      <c r="F34" s="3" t="s">
        <v>315</v>
      </c>
      <c r="G34" s="3" t="s">
        <v>259</v>
      </c>
      <c r="H34" s="3">
        <v>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>
        <f t="shared" si="1"/>
        <v>2</v>
      </c>
    </row>
    <row r="35" spans="1:29" s="12" customFormat="1" ht="37.35" customHeight="1">
      <c r="A35" s="1">
        <v>30</v>
      </c>
      <c r="B35" s="1" t="s">
        <v>1278</v>
      </c>
      <c r="C35" s="11" t="s">
        <v>1279</v>
      </c>
      <c r="D35" s="2" t="s">
        <v>1280</v>
      </c>
      <c r="E35" s="1" t="s">
        <v>203</v>
      </c>
      <c r="F35" s="3" t="s">
        <v>1281</v>
      </c>
      <c r="G35" s="3" t="s">
        <v>1259</v>
      </c>
      <c r="H35" s="3">
        <v>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>
        <f t="shared" si="1"/>
        <v>2</v>
      </c>
    </row>
    <row r="36" spans="1:29" s="12" customFormat="1" ht="37.35" customHeight="1">
      <c r="A36" s="1">
        <v>31</v>
      </c>
      <c r="B36" s="1" t="s">
        <v>1274</v>
      </c>
      <c r="C36" s="11" t="s">
        <v>1275</v>
      </c>
      <c r="D36" s="2" t="s">
        <v>1276</v>
      </c>
      <c r="E36" s="1" t="s">
        <v>14</v>
      </c>
      <c r="F36" s="3" t="s">
        <v>1277</v>
      </c>
      <c r="G36" s="3" t="s">
        <v>569</v>
      </c>
      <c r="H36" s="3">
        <v>1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>
        <f t="shared" si="1"/>
        <v>1</v>
      </c>
    </row>
    <row r="37" spans="1:29" s="12" customFormat="1" ht="37.35" customHeight="1">
      <c r="A37" s="1">
        <v>32</v>
      </c>
      <c r="B37" s="1" t="s">
        <v>1270</v>
      </c>
      <c r="C37" s="11" t="s">
        <v>1271</v>
      </c>
      <c r="D37" s="2" t="s">
        <v>1272</v>
      </c>
      <c r="E37" s="1" t="s">
        <v>203</v>
      </c>
      <c r="F37" s="3" t="s">
        <v>1273</v>
      </c>
      <c r="G37" s="3" t="s">
        <v>569</v>
      </c>
      <c r="H37" s="3">
        <v>90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>
        <f t="shared" si="1"/>
        <v>90</v>
      </c>
    </row>
    <row r="38" spans="1:29" s="12" customFormat="1" ht="37.35" customHeight="1">
      <c r="A38" s="1">
        <v>33</v>
      </c>
      <c r="B38" s="1" t="s">
        <v>1266</v>
      </c>
      <c r="C38" s="11" t="s">
        <v>1267</v>
      </c>
      <c r="D38" s="2" t="s">
        <v>1268</v>
      </c>
      <c r="E38" s="1" t="s">
        <v>14</v>
      </c>
      <c r="F38" s="3" t="s">
        <v>1269</v>
      </c>
      <c r="G38" s="3" t="s">
        <v>569</v>
      </c>
      <c r="H38" s="3">
        <v>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>
        <f t="shared" si="1"/>
        <v>1</v>
      </c>
    </row>
    <row r="39" spans="1:29" s="12" customFormat="1" ht="37.35" customHeight="1">
      <c r="A39" s="1">
        <v>34</v>
      </c>
      <c r="B39" s="1" t="s">
        <v>1264</v>
      </c>
      <c r="C39" s="11" t="s">
        <v>1265</v>
      </c>
      <c r="D39" s="2" t="s">
        <v>1245</v>
      </c>
      <c r="E39" s="1" t="s">
        <v>14</v>
      </c>
      <c r="F39" s="3" t="s">
        <v>387</v>
      </c>
      <c r="G39" s="3" t="s">
        <v>569</v>
      </c>
      <c r="H39" s="3">
        <v>1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>
        <f t="shared" si="1"/>
        <v>1</v>
      </c>
    </row>
    <row r="40" spans="1:29" s="12" customFormat="1" ht="37.35" customHeight="1">
      <c r="A40" s="1">
        <v>35</v>
      </c>
      <c r="B40" s="1" t="s">
        <v>1248</v>
      </c>
      <c r="C40" s="11" t="s">
        <v>1249</v>
      </c>
      <c r="D40" s="2" t="s">
        <v>1245</v>
      </c>
      <c r="E40" s="1" t="s">
        <v>14</v>
      </c>
      <c r="F40" s="3" t="s">
        <v>584</v>
      </c>
      <c r="G40" s="3" t="s">
        <v>569</v>
      </c>
      <c r="H40" s="3">
        <v>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>
        <f t="shared" si="1"/>
        <v>1</v>
      </c>
    </row>
    <row r="41" spans="1:29" s="12" customFormat="1" ht="37.35" customHeight="1">
      <c r="A41" s="1">
        <v>36</v>
      </c>
      <c r="B41" s="1" t="s">
        <v>1552</v>
      </c>
      <c r="C41" s="11" t="s">
        <v>1553</v>
      </c>
      <c r="D41" s="2" t="s">
        <v>1551</v>
      </c>
      <c r="E41" s="1" t="s">
        <v>565</v>
      </c>
      <c r="F41" s="3" t="s">
        <v>204</v>
      </c>
      <c r="G41" s="3" t="s">
        <v>259</v>
      </c>
      <c r="H41" s="3">
        <v>0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>
        <v>7</v>
      </c>
      <c r="U41" s="10"/>
      <c r="V41" s="10"/>
      <c r="W41" s="10"/>
      <c r="X41" s="10"/>
      <c r="Y41" s="10"/>
      <c r="Z41" s="10"/>
      <c r="AA41" s="10"/>
      <c r="AB41" s="10"/>
      <c r="AC41" s="10">
        <f t="shared" si="1"/>
        <v>7</v>
      </c>
    </row>
    <row r="42" spans="1:29" s="12" customFormat="1" ht="37.35" customHeight="1">
      <c r="A42" s="1">
        <v>37</v>
      </c>
      <c r="B42" s="1" t="s">
        <v>1253</v>
      </c>
      <c r="C42" s="11" t="s">
        <v>1254</v>
      </c>
      <c r="D42" s="2" t="s">
        <v>1252</v>
      </c>
      <c r="E42" s="1" t="s">
        <v>565</v>
      </c>
      <c r="F42" s="3" t="s">
        <v>1234</v>
      </c>
      <c r="G42" s="3" t="s">
        <v>259</v>
      </c>
      <c r="H42" s="3">
        <v>4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>
        <f t="shared" si="1"/>
        <v>4</v>
      </c>
    </row>
    <row r="43" spans="1:29" s="12" customFormat="1" ht="37.35" customHeight="1">
      <c r="A43" s="1">
        <v>38</v>
      </c>
      <c r="B43" s="1" t="s">
        <v>1250</v>
      </c>
      <c r="C43" s="11" t="s">
        <v>1251</v>
      </c>
      <c r="D43" s="2" t="s">
        <v>1252</v>
      </c>
      <c r="E43" s="1" t="s">
        <v>565</v>
      </c>
      <c r="F43" s="3" t="s">
        <v>426</v>
      </c>
      <c r="G43" s="3" t="s">
        <v>259</v>
      </c>
      <c r="H43" s="3">
        <v>3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>
        <f t="shared" si="1"/>
        <v>3</v>
      </c>
    </row>
    <row r="44" spans="1:29" s="12" customFormat="1" ht="37.35" customHeight="1">
      <c r="A44" s="1">
        <v>39</v>
      </c>
      <c r="B44" s="1" t="s">
        <v>1246</v>
      </c>
      <c r="C44" s="11" t="s">
        <v>1247</v>
      </c>
      <c r="D44" s="2" t="s">
        <v>1245</v>
      </c>
      <c r="E44" s="1" t="s">
        <v>14</v>
      </c>
      <c r="F44" s="3" t="s">
        <v>962</v>
      </c>
      <c r="G44" s="3" t="s">
        <v>569</v>
      </c>
      <c r="H44" s="3">
        <v>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>
        <f t="shared" si="1"/>
        <v>2</v>
      </c>
    </row>
    <row r="45" spans="1:29" s="12" customFormat="1" ht="37.35" customHeight="1">
      <c r="A45" s="1">
        <v>40</v>
      </c>
      <c r="B45" s="1" t="s">
        <v>1243</v>
      </c>
      <c r="C45" s="11" t="s">
        <v>1244</v>
      </c>
      <c r="D45" s="2" t="s">
        <v>1245</v>
      </c>
      <c r="E45" s="1" t="s">
        <v>14</v>
      </c>
      <c r="F45" s="3" t="s">
        <v>529</v>
      </c>
      <c r="G45" s="3" t="s">
        <v>569</v>
      </c>
      <c r="H45" s="3">
        <v>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>
        <f t="shared" si="1"/>
        <v>1</v>
      </c>
    </row>
    <row r="46" spans="1:29" s="12" customFormat="1" ht="37.35" customHeight="1">
      <c r="A46" s="1">
        <v>41</v>
      </c>
      <c r="B46" s="1" t="s">
        <v>1239</v>
      </c>
      <c r="C46" s="11" t="s">
        <v>1240</v>
      </c>
      <c r="D46" s="2" t="s">
        <v>1241</v>
      </c>
      <c r="E46" s="1" t="s">
        <v>203</v>
      </c>
      <c r="F46" s="3" t="s">
        <v>1242</v>
      </c>
      <c r="G46" s="3" t="s">
        <v>569</v>
      </c>
      <c r="H46" s="3">
        <v>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>
        <f t="shared" si="1"/>
        <v>5</v>
      </c>
    </row>
    <row r="47" spans="1:29" s="12" customFormat="1" ht="37.35" customHeight="1">
      <c r="A47" s="1">
        <v>42</v>
      </c>
      <c r="B47" s="1" t="s">
        <v>701</v>
      </c>
      <c r="C47" s="11" t="s">
        <v>702</v>
      </c>
      <c r="D47" s="2" t="s">
        <v>703</v>
      </c>
      <c r="E47" s="1" t="s">
        <v>203</v>
      </c>
      <c r="F47" s="3" t="s">
        <v>519</v>
      </c>
      <c r="G47" s="3" t="s">
        <v>569</v>
      </c>
      <c r="H47" s="3">
        <v>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>
        <f t="shared" si="1"/>
        <v>1</v>
      </c>
    </row>
    <row r="48" spans="1:29" s="12" customFormat="1" ht="37.35" customHeight="1">
      <c r="A48" s="1">
        <v>43</v>
      </c>
      <c r="B48" s="1" t="s">
        <v>693</v>
      </c>
      <c r="C48" s="11" t="s">
        <v>694</v>
      </c>
      <c r="D48" s="2" t="s">
        <v>695</v>
      </c>
      <c r="E48" s="1" t="s">
        <v>203</v>
      </c>
      <c r="F48" s="3" t="s">
        <v>696</v>
      </c>
      <c r="G48" s="3" t="s">
        <v>569</v>
      </c>
      <c r="H48" s="3">
        <v>2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>
        <f t="shared" si="1"/>
        <v>2</v>
      </c>
    </row>
    <row r="49" spans="1:29" s="12" customFormat="1" ht="37.35" customHeight="1">
      <c r="A49" s="1">
        <v>44</v>
      </c>
      <c r="B49" s="1" t="s">
        <v>689</v>
      </c>
      <c r="C49" s="11" t="s">
        <v>690</v>
      </c>
      <c r="D49" s="2" t="s">
        <v>691</v>
      </c>
      <c r="E49" s="1" t="s">
        <v>203</v>
      </c>
      <c r="F49" s="3" t="s">
        <v>692</v>
      </c>
      <c r="G49" s="3" t="s">
        <v>569</v>
      </c>
      <c r="H49" s="3">
        <v>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>
        <f t="shared" si="1"/>
        <v>4</v>
      </c>
    </row>
    <row r="50" spans="1:29" s="12" customFormat="1" ht="37.35" customHeight="1">
      <c r="A50" s="1">
        <v>45</v>
      </c>
      <c r="B50" s="1" t="s">
        <v>686</v>
      </c>
      <c r="C50" s="11" t="s">
        <v>687</v>
      </c>
      <c r="D50" s="2" t="s">
        <v>688</v>
      </c>
      <c r="E50" s="1" t="s">
        <v>203</v>
      </c>
      <c r="F50" s="3" t="s">
        <v>679</v>
      </c>
      <c r="G50" s="3" t="s">
        <v>153</v>
      </c>
      <c r="H50" s="3">
        <v>1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>
        <f t="shared" si="1"/>
        <v>1</v>
      </c>
    </row>
    <row r="51" spans="1:29" s="12" customFormat="1" ht="37.35" customHeight="1">
      <c r="A51" s="1">
        <v>46</v>
      </c>
      <c r="B51" s="1" t="s">
        <v>1549</v>
      </c>
      <c r="C51" s="11" t="s">
        <v>1550</v>
      </c>
      <c r="D51" s="2" t="s">
        <v>1551</v>
      </c>
      <c r="E51" s="1" t="s">
        <v>565</v>
      </c>
      <c r="F51" s="3" t="s">
        <v>204</v>
      </c>
      <c r="G51" s="3" t="s">
        <v>259</v>
      </c>
      <c r="H51" s="3">
        <v>0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>
        <f t="shared" si="1"/>
        <v>0</v>
      </c>
    </row>
    <row r="52" spans="1:29" s="12" customFormat="1" ht="37.35" customHeight="1">
      <c r="A52" s="1">
        <v>47</v>
      </c>
      <c r="B52" s="1" t="s">
        <v>642</v>
      </c>
      <c r="C52" s="11" t="s">
        <v>643</v>
      </c>
      <c r="D52" s="2" t="s">
        <v>640</v>
      </c>
      <c r="E52" s="1" t="s">
        <v>565</v>
      </c>
      <c r="F52" s="3" t="s">
        <v>606</v>
      </c>
      <c r="G52" s="3" t="s">
        <v>569</v>
      </c>
      <c r="H52" s="3">
        <v>1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>
        <v>1</v>
      </c>
      <c r="U52" s="10"/>
      <c r="V52" s="10"/>
      <c r="W52" s="10"/>
      <c r="X52" s="10"/>
      <c r="Y52" s="10"/>
      <c r="Z52" s="10"/>
      <c r="AA52" s="10"/>
      <c r="AB52" s="10"/>
      <c r="AC52" s="10">
        <f t="shared" si="1"/>
        <v>2</v>
      </c>
    </row>
    <row r="53" spans="1:29" s="12" customFormat="1" ht="37.35" customHeight="1">
      <c r="A53" s="1">
        <v>48</v>
      </c>
      <c r="B53" s="1" t="s">
        <v>644</v>
      </c>
      <c r="C53" s="11" t="s">
        <v>645</v>
      </c>
      <c r="D53" s="2" t="s">
        <v>640</v>
      </c>
      <c r="E53" s="1" t="s">
        <v>565</v>
      </c>
      <c r="F53" s="3" t="s">
        <v>606</v>
      </c>
      <c r="G53" s="3" t="s">
        <v>569</v>
      </c>
      <c r="H53" s="3">
        <v>1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>
        <v>1</v>
      </c>
      <c r="U53" s="10"/>
      <c r="V53" s="10"/>
      <c r="W53" s="10"/>
      <c r="X53" s="10"/>
      <c r="Y53" s="10"/>
      <c r="Z53" s="10"/>
      <c r="AA53" s="10"/>
      <c r="AB53" s="10"/>
      <c r="AC53" s="10">
        <f t="shared" si="1"/>
        <v>2</v>
      </c>
    </row>
    <row r="54" spans="1:29" s="12" customFormat="1" ht="37.35" customHeight="1">
      <c r="A54" s="1">
        <v>49</v>
      </c>
      <c r="B54" s="1" t="s">
        <v>676</v>
      </c>
      <c r="C54" s="11" t="s">
        <v>677</v>
      </c>
      <c r="D54" s="2" t="s">
        <v>678</v>
      </c>
      <c r="E54" s="1" t="s">
        <v>203</v>
      </c>
      <c r="F54" s="3" t="s">
        <v>679</v>
      </c>
      <c r="G54" s="3" t="s">
        <v>153</v>
      </c>
      <c r="H54" s="3">
        <v>1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>
        <v>2</v>
      </c>
      <c r="U54" s="10"/>
      <c r="V54" s="10"/>
      <c r="W54" s="10"/>
      <c r="X54" s="10"/>
      <c r="Y54" s="10"/>
      <c r="Z54" s="10"/>
      <c r="AA54" s="10"/>
      <c r="AB54" s="10"/>
      <c r="AC54" s="10">
        <f t="shared" si="1"/>
        <v>3</v>
      </c>
    </row>
    <row r="55" spans="1:29" s="12" customFormat="1" ht="37.35" customHeight="1">
      <c r="A55" s="1">
        <v>50</v>
      </c>
      <c r="B55" s="1" t="s">
        <v>672</v>
      </c>
      <c r="C55" s="11" t="s">
        <v>673</v>
      </c>
      <c r="D55" s="2" t="s">
        <v>674</v>
      </c>
      <c r="E55" s="1" t="s">
        <v>14</v>
      </c>
      <c r="F55" s="3" t="s">
        <v>675</v>
      </c>
      <c r="G55" s="3" t="s">
        <v>569</v>
      </c>
      <c r="H55" s="3">
        <v>1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>
        <v>3</v>
      </c>
      <c r="U55" s="10"/>
      <c r="V55" s="10"/>
      <c r="W55" s="10"/>
      <c r="X55" s="10"/>
      <c r="Y55" s="10"/>
      <c r="Z55" s="10"/>
      <c r="AA55" s="10"/>
      <c r="AB55" s="10"/>
      <c r="AC55" s="10">
        <f t="shared" si="1"/>
        <v>4</v>
      </c>
    </row>
    <row r="56" spans="1:29" s="12" customFormat="1" ht="37.35" customHeight="1">
      <c r="A56" s="1">
        <v>51</v>
      </c>
      <c r="B56" s="1" t="s">
        <v>668</v>
      </c>
      <c r="C56" s="11" t="s">
        <v>669</v>
      </c>
      <c r="D56" s="2" t="s">
        <v>670</v>
      </c>
      <c r="E56" s="1" t="s">
        <v>28</v>
      </c>
      <c r="F56" s="3" t="s">
        <v>671</v>
      </c>
      <c r="G56" s="3" t="s">
        <v>153</v>
      </c>
      <c r="H56" s="3">
        <v>1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>
        <v>1</v>
      </c>
      <c r="W56" s="10"/>
      <c r="X56" s="10"/>
      <c r="Y56" s="10"/>
      <c r="Z56" s="10"/>
      <c r="AA56" s="10"/>
      <c r="AB56" s="10"/>
      <c r="AC56" s="10">
        <f t="shared" si="1"/>
        <v>2</v>
      </c>
    </row>
    <row r="57" spans="1:29" s="12" customFormat="1" ht="37.35" customHeight="1">
      <c r="A57" s="1">
        <v>52</v>
      </c>
      <c r="B57" s="1" t="s">
        <v>666</v>
      </c>
      <c r="C57" s="11" t="s">
        <v>667</v>
      </c>
      <c r="D57" s="2" t="s">
        <v>665</v>
      </c>
      <c r="E57" s="1" t="s">
        <v>49</v>
      </c>
      <c r="F57" s="3" t="s">
        <v>627</v>
      </c>
      <c r="G57" s="3" t="s">
        <v>176</v>
      </c>
      <c r="H57" s="3">
        <v>3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>
        <f t="shared" si="1"/>
        <v>3</v>
      </c>
    </row>
    <row r="58" spans="1:29" s="12" customFormat="1" ht="37.35" customHeight="1">
      <c r="A58" s="1">
        <v>53</v>
      </c>
      <c r="B58" s="1" t="s">
        <v>663</v>
      </c>
      <c r="C58" s="11" t="s">
        <v>664</v>
      </c>
      <c r="D58" s="2" t="s">
        <v>665</v>
      </c>
      <c r="E58" s="1" t="s">
        <v>14</v>
      </c>
      <c r="F58" s="3" t="s">
        <v>469</v>
      </c>
      <c r="G58" s="3" t="s">
        <v>176</v>
      </c>
      <c r="H58" s="3">
        <v>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>
        <f t="shared" si="1"/>
        <v>2</v>
      </c>
    </row>
    <row r="59" spans="1:29" s="12" customFormat="1" ht="37.35" customHeight="1">
      <c r="A59" s="1">
        <v>54</v>
      </c>
      <c r="B59" s="1" t="s">
        <v>658</v>
      </c>
      <c r="C59" s="11" t="s">
        <v>659</v>
      </c>
      <c r="D59" s="2" t="s">
        <v>660</v>
      </c>
      <c r="E59" s="1" t="s">
        <v>14</v>
      </c>
      <c r="F59" s="3" t="s">
        <v>657</v>
      </c>
      <c r="G59" s="3" t="s">
        <v>153</v>
      </c>
      <c r="H59" s="3">
        <v>5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f t="shared" si="1"/>
        <v>5</v>
      </c>
    </row>
    <row r="60" spans="1:29" s="12" customFormat="1" ht="37.35" customHeight="1">
      <c r="A60" s="1">
        <v>55</v>
      </c>
      <c r="B60" s="1" t="s">
        <v>654</v>
      </c>
      <c r="C60" s="11" t="s">
        <v>655</v>
      </c>
      <c r="D60" s="2" t="s">
        <v>656</v>
      </c>
      <c r="E60" s="1" t="s">
        <v>14</v>
      </c>
      <c r="F60" s="3" t="s">
        <v>657</v>
      </c>
      <c r="G60" s="3" t="s">
        <v>153</v>
      </c>
      <c r="H60" s="3">
        <v>3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>
        <f t="shared" si="1"/>
        <v>3</v>
      </c>
    </row>
    <row r="61" spans="1:29" s="12" customFormat="1" ht="37.35" customHeight="1">
      <c r="A61" s="1">
        <v>56</v>
      </c>
      <c r="B61" s="1" t="s">
        <v>634</v>
      </c>
      <c r="C61" s="11" t="s">
        <v>635</v>
      </c>
      <c r="D61" s="2" t="s">
        <v>636</v>
      </c>
      <c r="E61" s="1" t="s">
        <v>14</v>
      </c>
      <c r="F61" s="3" t="s">
        <v>637</v>
      </c>
      <c r="G61" s="3" t="s">
        <v>153</v>
      </c>
      <c r="H61" s="3">
        <v>20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>
        <f t="shared" si="1"/>
        <v>20</v>
      </c>
    </row>
    <row r="62" spans="1:29" s="12" customFormat="1" ht="37.35" customHeight="1">
      <c r="A62" s="1">
        <v>57</v>
      </c>
      <c r="B62" s="1" t="s">
        <v>630</v>
      </c>
      <c r="C62" s="11" t="s">
        <v>631</v>
      </c>
      <c r="D62" s="2" t="s">
        <v>632</v>
      </c>
      <c r="E62" s="1" t="s">
        <v>14</v>
      </c>
      <c r="F62" s="3" t="s">
        <v>633</v>
      </c>
      <c r="G62" s="3" t="s">
        <v>153</v>
      </c>
      <c r="H62" s="3">
        <v>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>
        <f t="shared" si="1"/>
        <v>4</v>
      </c>
    </row>
    <row r="63" spans="1:29" s="12" customFormat="1" ht="37.35" customHeight="1">
      <c r="A63" s="1">
        <v>58</v>
      </c>
      <c r="B63" s="1" t="s">
        <v>650</v>
      </c>
      <c r="C63" s="11" t="s">
        <v>651</v>
      </c>
      <c r="D63" s="2" t="s">
        <v>652</v>
      </c>
      <c r="E63" s="1" t="s">
        <v>203</v>
      </c>
      <c r="F63" s="3" t="s">
        <v>653</v>
      </c>
      <c r="G63" s="3" t="s">
        <v>298</v>
      </c>
      <c r="H63" s="3">
        <v>62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>
        <v>3</v>
      </c>
      <c r="W63" s="10"/>
      <c r="X63" s="10"/>
      <c r="Y63" s="10"/>
      <c r="Z63" s="10"/>
      <c r="AA63" s="10"/>
      <c r="AB63" s="10"/>
      <c r="AC63" s="10">
        <f t="shared" si="1"/>
        <v>65</v>
      </c>
    </row>
    <row r="64" spans="1:29" s="12" customFormat="1" ht="37.35" customHeight="1">
      <c r="A64" s="1">
        <v>59</v>
      </c>
      <c r="B64" s="1" t="s">
        <v>646</v>
      </c>
      <c r="C64" s="11" t="s">
        <v>647</v>
      </c>
      <c r="D64" s="2" t="s">
        <v>648</v>
      </c>
      <c r="E64" s="1" t="s">
        <v>28</v>
      </c>
      <c r="F64" s="3" t="s">
        <v>649</v>
      </c>
      <c r="G64" s="3" t="s">
        <v>176</v>
      </c>
      <c r="H64" s="3">
        <v>2.5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>
        <f t="shared" si="1"/>
        <v>2.5</v>
      </c>
    </row>
    <row r="65" spans="1:29" s="12" customFormat="1" ht="37.35" customHeight="1">
      <c r="A65" s="1">
        <v>60</v>
      </c>
      <c r="B65" s="1" t="s">
        <v>683</v>
      </c>
      <c r="C65" s="11" t="s">
        <v>684</v>
      </c>
      <c r="D65" s="2" t="s">
        <v>685</v>
      </c>
      <c r="E65" s="1" t="s">
        <v>567</v>
      </c>
      <c r="F65" s="3" t="s">
        <v>573</v>
      </c>
      <c r="G65" s="3" t="s">
        <v>259</v>
      </c>
      <c r="H65" s="3">
        <v>1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>
        <v>25</v>
      </c>
      <c r="U65" s="10"/>
      <c r="V65" s="10"/>
      <c r="W65" s="10"/>
      <c r="X65" s="10"/>
      <c r="Y65" s="10"/>
      <c r="Z65" s="10"/>
      <c r="AA65" s="10"/>
      <c r="AB65" s="10"/>
      <c r="AC65" s="10">
        <f t="shared" si="1"/>
        <v>26</v>
      </c>
    </row>
    <row r="66" spans="1:29" s="12" customFormat="1" ht="37.35" customHeight="1">
      <c r="A66" s="1">
        <v>61</v>
      </c>
      <c r="B66" s="1" t="s">
        <v>680</v>
      </c>
      <c r="C66" s="11" t="s">
        <v>681</v>
      </c>
      <c r="D66" s="2" t="s">
        <v>682</v>
      </c>
      <c r="E66" s="1" t="s">
        <v>567</v>
      </c>
      <c r="F66" s="3" t="s">
        <v>305</v>
      </c>
      <c r="G66" s="3" t="s">
        <v>259</v>
      </c>
      <c r="H66" s="3">
        <v>73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>
        <f t="shared" si="1"/>
        <v>73</v>
      </c>
    </row>
    <row r="67" spans="1:29" s="12" customFormat="1" ht="37.35" customHeight="1">
      <c r="A67" s="1">
        <v>62</v>
      </c>
      <c r="B67" s="1" t="s">
        <v>1359</v>
      </c>
      <c r="C67" s="11" t="s">
        <v>1360</v>
      </c>
      <c r="D67" s="2" t="s">
        <v>1355</v>
      </c>
      <c r="E67" s="1" t="s">
        <v>565</v>
      </c>
      <c r="F67" s="3" t="s">
        <v>1361</v>
      </c>
      <c r="G67" s="3" t="s">
        <v>60</v>
      </c>
      <c r="H67" s="3">
        <v>5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>
        <f t="shared" si="1"/>
        <v>5</v>
      </c>
    </row>
    <row r="68" spans="1:29" s="12" customFormat="1" ht="37.35" customHeight="1">
      <c r="A68" s="1">
        <v>63</v>
      </c>
      <c r="B68" s="1" t="s">
        <v>1357</v>
      </c>
      <c r="C68" s="11" t="s">
        <v>1358</v>
      </c>
      <c r="D68" s="2" t="s">
        <v>1355</v>
      </c>
      <c r="E68" s="1" t="s">
        <v>565</v>
      </c>
      <c r="F68" s="3" t="s">
        <v>994</v>
      </c>
      <c r="G68" s="3" t="s">
        <v>60</v>
      </c>
      <c r="H68" s="3">
        <v>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>
        <f t="shared" si="1"/>
        <v>6</v>
      </c>
    </row>
    <row r="69" spans="1:29" s="12" customFormat="1" ht="37.35" customHeight="1">
      <c r="A69" s="1">
        <v>64</v>
      </c>
      <c r="B69" s="1" t="s">
        <v>1353</v>
      </c>
      <c r="C69" s="11" t="s">
        <v>1354</v>
      </c>
      <c r="D69" s="2" t="s">
        <v>1355</v>
      </c>
      <c r="E69" s="1" t="s">
        <v>565</v>
      </c>
      <c r="F69" s="3" t="s">
        <v>1356</v>
      </c>
      <c r="G69" s="3" t="s">
        <v>60</v>
      </c>
      <c r="H69" s="3">
        <v>23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>
        <f t="shared" si="1"/>
        <v>23</v>
      </c>
    </row>
    <row r="70" spans="1:29" s="12" customFormat="1" ht="37.35" customHeight="1">
      <c r="A70" s="1">
        <v>65</v>
      </c>
      <c r="B70" s="1" t="s">
        <v>1350</v>
      </c>
      <c r="C70" s="11" t="s">
        <v>1351</v>
      </c>
      <c r="D70" s="2" t="s">
        <v>1352</v>
      </c>
      <c r="E70" s="1" t="s">
        <v>565</v>
      </c>
      <c r="F70" s="3" t="s">
        <v>1343</v>
      </c>
      <c r="G70" s="3" t="s">
        <v>574</v>
      </c>
      <c r="H70" s="3">
        <v>30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>
        <f t="shared" si="1"/>
        <v>30</v>
      </c>
    </row>
    <row r="71" spans="1:29" s="12" customFormat="1" ht="37.35" customHeight="1">
      <c r="A71" s="1">
        <v>66</v>
      </c>
      <c r="B71" s="1" t="s">
        <v>1347</v>
      </c>
      <c r="C71" s="11" t="s">
        <v>1348</v>
      </c>
      <c r="D71" s="2" t="s">
        <v>1349</v>
      </c>
      <c r="E71" s="1" t="s">
        <v>565</v>
      </c>
      <c r="F71" s="3" t="s">
        <v>1343</v>
      </c>
      <c r="G71" s="3" t="s">
        <v>569</v>
      </c>
      <c r="H71" s="3">
        <v>4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>
        <f t="shared" si="1"/>
        <v>4</v>
      </c>
    </row>
    <row r="72" spans="1:29" s="12" customFormat="1" ht="37.35" customHeight="1">
      <c r="A72" s="1">
        <v>67</v>
      </c>
      <c r="B72" s="1" t="s">
        <v>1340</v>
      </c>
      <c r="C72" s="11" t="s">
        <v>1341</v>
      </c>
      <c r="D72" s="2" t="s">
        <v>1342</v>
      </c>
      <c r="E72" s="1" t="s">
        <v>565</v>
      </c>
      <c r="F72" s="3" t="s">
        <v>1343</v>
      </c>
      <c r="G72" s="3" t="s">
        <v>574</v>
      </c>
      <c r="H72" s="3">
        <v>2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>
        <f t="shared" si="1"/>
        <v>2</v>
      </c>
    </row>
    <row r="73" spans="1:29" s="12" customFormat="1" ht="37.35" customHeight="1">
      <c r="A73" s="1">
        <v>68</v>
      </c>
      <c r="B73" s="1" t="s">
        <v>638</v>
      </c>
      <c r="C73" s="11" t="s">
        <v>639</v>
      </c>
      <c r="D73" s="2" t="s">
        <v>640</v>
      </c>
      <c r="E73" s="1" t="s">
        <v>565</v>
      </c>
      <c r="F73" s="3" t="s">
        <v>641</v>
      </c>
      <c r="G73" s="3" t="s">
        <v>569</v>
      </c>
      <c r="H73" s="3">
        <v>2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>
        <v>1</v>
      </c>
      <c r="U73" s="10"/>
      <c r="V73" s="10"/>
      <c r="W73" s="10"/>
      <c r="X73" s="10"/>
      <c r="Y73" s="10"/>
      <c r="Z73" s="10"/>
      <c r="AA73" s="10"/>
      <c r="AB73" s="10"/>
      <c r="AC73" s="10">
        <f t="shared" si="1"/>
        <v>3</v>
      </c>
    </row>
    <row r="74" spans="1:29" s="12" customFormat="1" ht="37.35" customHeight="1">
      <c r="A74" s="1">
        <v>69</v>
      </c>
      <c r="B74" s="1" t="s">
        <v>1329</v>
      </c>
      <c r="C74" s="11" t="s">
        <v>1330</v>
      </c>
      <c r="D74" s="2" t="s">
        <v>1331</v>
      </c>
      <c r="E74" s="1" t="s">
        <v>565</v>
      </c>
      <c r="F74" s="3" t="s">
        <v>1332</v>
      </c>
      <c r="G74" s="3" t="s">
        <v>574</v>
      </c>
      <c r="H74" s="3">
        <v>4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>
        <f t="shared" si="1"/>
        <v>4</v>
      </c>
    </row>
    <row r="75" spans="1:29" s="12" customFormat="1" ht="37.35" customHeight="1">
      <c r="A75" s="1">
        <v>70</v>
      </c>
      <c r="B75" s="1" t="s">
        <v>1224</v>
      </c>
      <c r="C75" s="11" t="s">
        <v>1225</v>
      </c>
      <c r="D75" s="2" t="s">
        <v>1226</v>
      </c>
      <c r="E75" s="1" t="s">
        <v>565</v>
      </c>
      <c r="F75" s="3" t="s">
        <v>1227</v>
      </c>
      <c r="G75" s="3" t="s">
        <v>60</v>
      </c>
      <c r="H75" s="3">
        <v>2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>
        <f t="shared" si="1"/>
        <v>2</v>
      </c>
    </row>
    <row r="76" spans="1:29" s="12" customFormat="1" ht="37.35" customHeight="1">
      <c r="A76" s="1">
        <v>71</v>
      </c>
      <c r="B76" s="1" t="s">
        <v>1228</v>
      </c>
      <c r="C76" s="11" t="s">
        <v>1229</v>
      </c>
      <c r="D76" s="2" t="s">
        <v>1230</v>
      </c>
      <c r="E76" s="1" t="s">
        <v>565</v>
      </c>
      <c r="F76" s="3" t="s">
        <v>1227</v>
      </c>
      <c r="G76" s="3" t="s">
        <v>60</v>
      </c>
      <c r="H76" s="3">
        <v>1</v>
      </c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>
        <f t="shared" si="1"/>
        <v>1</v>
      </c>
    </row>
    <row r="77" spans="1:29" s="12" customFormat="1" ht="37.35" customHeight="1">
      <c r="A77" s="1">
        <v>72</v>
      </c>
      <c r="B77" s="1" t="s">
        <v>1231</v>
      </c>
      <c r="C77" s="11" t="s">
        <v>1232</v>
      </c>
      <c r="D77" s="2" t="s">
        <v>1233</v>
      </c>
      <c r="E77" s="1" t="s">
        <v>565</v>
      </c>
      <c r="F77" s="3" t="s">
        <v>1235</v>
      </c>
      <c r="G77" s="3" t="s">
        <v>60</v>
      </c>
      <c r="H77" s="3">
        <v>1</v>
      </c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>
        <f t="shared" si="1"/>
        <v>1</v>
      </c>
    </row>
    <row r="78" spans="1:29" s="12" customFormat="1" ht="37.35" customHeight="1">
      <c r="A78" s="1">
        <v>73</v>
      </c>
      <c r="B78" s="1" t="s">
        <v>1236</v>
      </c>
      <c r="C78" s="11" t="s">
        <v>1237</v>
      </c>
      <c r="D78" s="2" t="s">
        <v>1238</v>
      </c>
      <c r="E78" s="1" t="s">
        <v>565</v>
      </c>
      <c r="F78" s="3" t="s">
        <v>1235</v>
      </c>
      <c r="G78" s="3" t="s">
        <v>60</v>
      </c>
      <c r="H78" s="3">
        <v>2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>
        <f t="shared" si="1"/>
        <v>2</v>
      </c>
    </row>
    <row r="79" spans="1:29" s="12" customFormat="1" ht="37.35" customHeight="1">
      <c r="A79" s="1">
        <v>74</v>
      </c>
      <c r="B79" s="1" t="s">
        <v>628</v>
      </c>
      <c r="C79" s="11" t="s">
        <v>629</v>
      </c>
      <c r="D79" s="2" t="s">
        <v>626</v>
      </c>
      <c r="E79" s="1" t="s">
        <v>28</v>
      </c>
      <c r="F79" s="3" t="s">
        <v>627</v>
      </c>
      <c r="G79" s="3" t="s">
        <v>153</v>
      </c>
      <c r="H79" s="3">
        <v>1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>
        <f t="shared" si="1"/>
        <v>1</v>
      </c>
    </row>
    <row r="80" spans="1:29" s="12" customFormat="1" ht="37.35" customHeight="1">
      <c r="A80" s="1">
        <v>75</v>
      </c>
      <c r="B80" s="1" t="s">
        <v>624</v>
      </c>
      <c r="C80" s="11" t="s">
        <v>625</v>
      </c>
      <c r="D80" s="2" t="s">
        <v>626</v>
      </c>
      <c r="E80" s="1" t="s">
        <v>28</v>
      </c>
      <c r="F80" s="3" t="s">
        <v>627</v>
      </c>
      <c r="G80" s="3" t="s">
        <v>153</v>
      </c>
      <c r="H80" s="3">
        <v>1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>
        <f t="shared" si="1"/>
        <v>1</v>
      </c>
    </row>
    <row r="81" spans="1:29" s="12" customFormat="1" ht="37.35" customHeight="1">
      <c r="A81" s="1">
        <v>76</v>
      </c>
      <c r="B81" s="1" t="s">
        <v>620</v>
      </c>
      <c r="C81" s="11" t="s">
        <v>621</v>
      </c>
      <c r="D81" s="2" t="s">
        <v>622</v>
      </c>
      <c r="E81" s="1" t="s">
        <v>28</v>
      </c>
      <c r="F81" s="3" t="s">
        <v>623</v>
      </c>
      <c r="G81" s="3" t="s">
        <v>611</v>
      </c>
      <c r="H81" s="3">
        <v>2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>
        <f t="shared" si="1"/>
        <v>2</v>
      </c>
    </row>
    <row r="82" spans="1:29" s="12" customFormat="1" ht="37.35" customHeight="1">
      <c r="A82" s="1">
        <v>77</v>
      </c>
      <c r="B82" s="1" t="s">
        <v>616</v>
      </c>
      <c r="C82" s="11" t="s">
        <v>617</v>
      </c>
      <c r="D82" s="2" t="s">
        <v>618</v>
      </c>
      <c r="E82" s="1" t="s">
        <v>28</v>
      </c>
      <c r="F82" s="3" t="s">
        <v>619</v>
      </c>
      <c r="G82" s="3" t="s">
        <v>611</v>
      </c>
      <c r="H82" s="3">
        <v>2</v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>
        <f t="shared" si="1"/>
        <v>2</v>
      </c>
    </row>
    <row r="83" spans="1:29" s="12" customFormat="1" ht="37.35" customHeight="1">
      <c r="A83" s="1">
        <v>78</v>
      </c>
      <c r="B83" s="1" t="s">
        <v>612</v>
      </c>
      <c r="C83" s="11" t="s">
        <v>613</v>
      </c>
      <c r="D83" s="2" t="s">
        <v>614</v>
      </c>
      <c r="E83" s="1" t="s">
        <v>28</v>
      </c>
      <c r="F83" s="3" t="s">
        <v>615</v>
      </c>
      <c r="G83" s="3" t="s">
        <v>569</v>
      </c>
      <c r="H83" s="3">
        <v>2</v>
      </c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>
        <f t="shared" si="1"/>
        <v>2</v>
      </c>
    </row>
    <row r="84" spans="1:29" s="12" customFormat="1" ht="37.35" customHeight="1">
      <c r="A84" s="1">
        <v>79</v>
      </c>
      <c r="B84" s="1" t="s">
        <v>959</v>
      </c>
      <c r="C84" s="11" t="s">
        <v>960</v>
      </c>
      <c r="D84" s="2" t="s">
        <v>961</v>
      </c>
      <c r="E84" s="1" t="s">
        <v>898</v>
      </c>
      <c r="F84" s="3" t="s">
        <v>962</v>
      </c>
      <c r="G84" s="3" t="s">
        <v>259</v>
      </c>
      <c r="H84" s="3">
        <v>22</v>
      </c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>
        <f t="shared" si="1"/>
        <v>22</v>
      </c>
    </row>
    <row r="85" spans="1:29" s="12" customFormat="1" ht="37.35" customHeight="1">
      <c r="A85" s="1">
        <v>80</v>
      </c>
      <c r="B85" s="1" t="s">
        <v>604</v>
      </c>
      <c r="C85" s="11" t="s">
        <v>605</v>
      </c>
      <c r="D85" s="2" t="s">
        <v>599</v>
      </c>
      <c r="E85" s="1" t="s">
        <v>565</v>
      </c>
      <c r="F85" s="3" t="s">
        <v>606</v>
      </c>
      <c r="G85" s="3" t="s">
        <v>574</v>
      </c>
      <c r="H85" s="3">
        <v>18</v>
      </c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>
        <f t="shared" si="1"/>
        <v>18</v>
      </c>
    </row>
    <row r="86" spans="1:29" s="12" customFormat="1" ht="37.35" customHeight="1">
      <c r="A86" s="1">
        <v>81</v>
      </c>
      <c r="B86" s="1" t="s">
        <v>600</v>
      </c>
      <c r="C86" s="11" t="s">
        <v>601</v>
      </c>
      <c r="D86" s="2" t="s">
        <v>602</v>
      </c>
      <c r="E86" s="1" t="s">
        <v>565</v>
      </c>
      <c r="F86" s="3" t="s">
        <v>603</v>
      </c>
      <c r="G86" s="3" t="s">
        <v>574</v>
      </c>
      <c r="H86" s="3">
        <v>7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>
        <f t="shared" si="1"/>
        <v>7</v>
      </c>
    </row>
    <row r="87" spans="1:29" s="12" customFormat="1" ht="37.35" customHeight="1">
      <c r="A87" s="1">
        <v>82</v>
      </c>
      <c r="B87" s="1" t="s">
        <v>597</v>
      </c>
      <c r="C87" s="11" t="s">
        <v>598</v>
      </c>
      <c r="D87" s="2" t="s">
        <v>599</v>
      </c>
      <c r="E87" s="1" t="s">
        <v>565</v>
      </c>
      <c r="F87" s="3" t="s">
        <v>561</v>
      </c>
      <c r="G87" s="3" t="s">
        <v>574</v>
      </c>
      <c r="H87" s="3">
        <v>17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>
        <f t="shared" si="1"/>
        <v>17</v>
      </c>
    </row>
    <row r="88" spans="1:29" s="12" customFormat="1" ht="37.35" customHeight="1">
      <c r="A88" s="1">
        <v>83</v>
      </c>
      <c r="B88" s="1" t="s">
        <v>607</v>
      </c>
      <c r="C88" s="11" t="s">
        <v>608</v>
      </c>
      <c r="D88" s="2" t="s">
        <v>609</v>
      </c>
      <c r="E88" s="1" t="s">
        <v>28</v>
      </c>
      <c r="F88" s="3" t="s">
        <v>610</v>
      </c>
      <c r="G88" s="3" t="s">
        <v>611</v>
      </c>
      <c r="H88" s="3">
        <v>3</v>
      </c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>
        <f t="shared" ref="AC88:AC151" si="2">SUM(H88:AB88)</f>
        <v>3</v>
      </c>
    </row>
    <row r="89" spans="1:29" s="12" customFormat="1" ht="37.35" customHeight="1">
      <c r="A89" s="1">
        <v>84</v>
      </c>
      <c r="B89" s="1" t="s">
        <v>593</v>
      </c>
      <c r="C89" s="11" t="s">
        <v>594</v>
      </c>
      <c r="D89" s="2" t="s">
        <v>595</v>
      </c>
      <c r="E89" s="1" t="s">
        <v>28</v>
      </c>
      <c r="F89" s="3" t="s">
        <v>596</v>
      </c>
      <c r="G89" s="3" t="s">
        <v>16</v>
      </c>
      <c r="H89" s="3">
        <v>4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>
        <f t="shared" si="2"/>
        <v>4</v>
      </c>
    </row>
    <row r="90" spans="1:29" s="12" customFormat="1" ht="37.35" customHeight="1">
      <c r="A90" s="1">
        <v>85</v>
      </c>
      <c r="B90" s="1" t="s">
        <v>589</v>
      </c>
      <c r="C90" s="11" t="s">
        <v>590</v>
      </c>
      <c r="D90" s="2" t="s">
        <v>591</v>
      </c>
      <c r="E90" s="1" t="s">
        <v>28</v>
      </c>
      <c r="F90" s="3" t="s">
        <v>592</v>
      </c>
      <c r="G90" s="3" t="s">
        <v>153</v>
      </c>
      <c r="H90" s="3">
        <v>32</v>
      </c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>
        <f t="shared" si="2"/>
        <v>32</v>
      </c>
    </row>
    <row r="91" spans="1:29" s="12" customFormat="1" ht="37.35" customHeight="1">
      <c r="A91" s="1">
        <v>86</v>
      </c>
      <c r="B91" s="1" t="s">
        <v>709</v>
      </c>
      <c r="C91" s="11" t="s">
        <v>710</v>
      </c>
      <c r="D91" s="2" t="s">
        <v>711</v>
      </c>
      <c r="E91" s="1" t="s">
        <v>707</v>
      </c>
      <c r="F91" s="3" t="s">
        <v>712</v>
      </c>
      <c r="G91" s="3" t="s">
        <v>713</v>
      </c>
      <c r="H91" s="3">
        <v>38</v>
      </c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>
        <v>-1</v>
      </c>
      <c r="T91" s="10">
        <v>10</v>
      </c>
      <c r="U91" s="10"/>
      <c r="V91" s="10"/>
      <c r="W91" s="10"/>
      <c r="X91" s="10"/>
      <c r="Y91" s="10"/>
      <c r="Z91" s="10"/>
      <c r="AA91" s="10"/>
      <c r="AB91" s="10"/>
      <c r="AC91" s="10">
        <f t="shared" si="2"/>
        <v>47</v>
      </c>
    </row>
    <row r="92" spans="1:29" s="12" customFormat="1" ht="37.35" customHeight="1">
      <c r="A92" s="1">
        <v>87</v>
      </c>
      <c r="B92" s="1" t="s">
        <v>704</v>
      </c>
      <c r="C92" s="11" t="s">
        <v>705</v>
      </c>
      <c r="D92" s="2" t="s">
        <v>706</v>
      </c>
      <c r="E92" s="1" t="s">
        <v>707</v>
      </c>
      <c r="F92" s="3" t="s">
        <v>708</v>
      </c>
      <c r="G92" s="3" t="s">
        <v>569</v>
      </c>
      <c r="H92" s="3">
        <v>79</v>
      </c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>
        <f t="shared" si="2"/>
        <v>79</v>
      </c>
    </row>
    <row r="93" spans="1:29" s="12" customFormat="1" ht="37.35" customHeight="1">
      <c r="A93" s="1">
        <v>88</v>
      </c>
      <c r="B93" s="1" t="s">
        <v>1426</v>
      </c>
      <c r="C93" s="11" t="s">
        <v>1427</v>
      </c>
      <c r="D93" s="2" t="s">
        <v>1428</v>
      </c>
      <c r="E93" s="1" t="s">
        <v>565</v>
      </c>
      <c r="F93" s="3" t="s">
        <v>1429</v>
      </c>
      <c r="G93" s="3" t="s">
        <v>137</v>
      </c>
      <c r="H93" s="3">
        <v>8</v>
      </c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>
        <v>9</v>
      </c>
      <c r="U93" s="10"/>
      <c r="V93" s="10"/>
      <c r="W93" s="10"/>
      <c r="X93" s="10"/>
      <c r="Y93" s="10"/>
      <c r="Z93" s="10"/>
      <c r="AA93" s="10"/>
      <c r="AB93" s="10"/>
      <c r="AC93" s="10">
        <f t="shared" si="2"/>
        <v>17</v>
      </c>
    </row>
    <row r="94" spans="1:29" s="12" customFormat="1" ht="37.35" customHeight="1">
      <c r="A94" s="1">
        <v>89</v>
      </c>
      <c r="B94" s="1" t="s">
        <v>1400</v>
      </c>
      <c r="C94" s="11" t="s">
        <v>1401</v>
      </c>
      <c r="D94" s="2" t="s">
        <v>1402</v>
      </c>
      <c r="E94" s="1" t="s">
        <v>567</v>
      </c>
      <c r="F94" s="3" t="s">
        <v>1403</v>
      </c>
      <c r="G94" s="3" t="s">
        <v>60</v>
      </c>
      <c r="H94" s="3">
        <v>3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>
        <v>40</v>
      </c>
      <c r="W94" s="10"/>
      <c r="X94" s="10"/>
      <c r="Y94" s="10"/>
      <c r="Z94" s="10"/>
      <c r="AA94" s="10"/>
      <c r="AB94" s="10"/>
      <c r="AC94" s="10">
        <f t="shared" si="2"/>
        <v>43</v>
      </c>
    </row>
    <row r="95" spans="1:29" s="12" customFormat="1" ht="37.35" customHeight="1">
      <c r="A95" s="1">
        <v>90</v>
      </c>
      <c r="B95" s="1" t="s">
        <v>1404</v>
      </c>
      <c r="C95" s="11" t="s">
        <v>1405</v>
      </c>
      <c r="D95" s="2" t="s">
        <v>1406</v>
      </c>
      <c r="E95" s="1" t="s">
        <v>567</v>
      </c>
      <c r="F95" s="3" t="s">
        <v>1407</v>
      </c>
      <c r="G95" s="3" t="s">
        <v>60</v>
      </c>
      <c r="H95" s="3">
        <v>3</v>
      </c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>
        <f t="shared" si="2"/>
        <v>3</v>
      </c>
    </row>
    <row r="96" spans="1:29" s="12" customFormat="1" ht="37.35" customHeight="1">
      <c r="A96" s="1">
        <v>91</v>
      </c>
      <c r="B96" s="1" t="s">
        <v>1650</v>
      </c>
      <c r="C96" s="11" t="s">
        <v>1651</v>
      </c>
      <c r="D96" s="2" t="s">
        <v>1652</v>
      </c>
      <c r="E96" s="1" t="s">
        <v>567</v>
      </c>
      <c r="F96" s="3" t="s">
        <v>1653</v>
      </c>
      <c r="G96" s="3" t="s">
        <v>60</v>
      </c>
      <c r="H96" s="3">
        <v>7</v>
      </c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>
        <f t="shared" si="2"/>
        <v>7</v>
      </c>
    </row>
    <row r="97" spans="1:29" s="12" customFormat="1" ht="37.35" customHeight="1">
      <c r="A97" s="1">
        <v>92</v>
      </c>
      <c r="B97" s="1" t="s">
        <v>1408</v>
      </c>
      <c r="C97" s="11" t="s">
        <v>1409</v>
      </c>
      <c r="D97" s="2" t="s">
        <v>1410</v>
      </c>
      <c r="E97" s="1" t="s">
        <v>567</v>
      </c>
      <c r="F97" s="3" t="s">
        <v>1411</v>
      </c>
      <c r="G97" s="3" t="s">
        <v>60</v>
      </c>
      <c r="H97" s="3">
        <v>1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>
        <f t="shared" si="2"/>
        <v>1</v>
      </c>
    </row>
    <row r="98" spans="1:29" s="12" customFormat="1" ht="37.35" customHeight="1">
      <c r="A98" s="1">
        <v>93</v>
      </c>
      <c r="B98" s="1" t="s">
        <v>582</v>
      </c>
      <c r="C98" s="11" t="s">
        <v>583</v>
      </c>
      <c r="D98" s="2" t="s">
        <v>581</v>
      </c>
      <c r="E98" s="1" t="s">
        <v>565</v>
      </c>
      <c r="F98" s="3" t="s">
        <v>584</v>
      </c>
      <c r="G98" s="3" t="s">
        <v>569</v>
      </c>
      <c r="H98" s="3">
        <v>1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>
        <v>3</v>
      </c>
      <c r="W98" s="10"/>
      <c r="X98" s="10"/>
      <c r="Y98" s="10"/>
      <c r="Z98" s="10"/>
      <c r="AA98" s="10"/>
      <c r="AB98" s="10"/>
      <c r="AC98" s="10">
        <f t="shared" si="2"/>
        <v>4</v>
      </c>
    </row>
    <row r="99" spans="1:29" s="12" customFormat="1" ht="37.35" customHeight="1">
      <c r="A99" s="1">
        <v>94</v>
      </c>
      <c r="B99" s="1" t="s">
        <v>579</v>
      </c>
      <c r="C99" s="11" t="s">
        <v>580</v>
      </c>
      <c r="D99" s="2" t="s">
        <v>581</v>
      </c>
      <c r="E99" s="1" t="s">
        <v>565</v>
      </c>
      <c r="F99" s="3" t="s">
        <v>519</v>
      </c>
      <c r="G99" s="3" t="s">
        <v>569</v>
      </c>
      <c r="H99" s="3">
        <v>4</v>
      </c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>
        <f t="shared" si="2"/>
        <v>4</v>
      </c>
    </row>
    <row r="100" spans="1:29" s="12" customFormat="1" ht="37.35" customHeight="1">
      <c r="A100" s="1">
        <v>95</v>
      </c>
      <c r="B100" s="1" t="s">
        <v>563</v>
      </c>
      <c r="C100" s="11" t="s">
        <v>564</v>
      </c>
      <c r="D100" s="2" t="s">
        <v>566</v>
      </c>
      <c r="E100" s="1" t="s">
        <v>567</v>
      </c>
      <c r="F100" s="3" t="s">
        <v>568</v>
      </c>
      <c r="G100" s="3" t="s">
        <v>569</v>
      </c>
      <c r="H100" s="3">
        <v>1</v>
      </c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>
        <v>1</v>
      </c>
      <c r="U100" s="10"/>
      <c r="V100" s="10"/>
      <c r="W100" s="10"/>
      <c r="X100" s="10"/>
      <c r="Y100" s="10"/>
      <c r="Z100" s="10"/>
      <c r="AA100" s="10"/>
      <c r="AB100" s="10"/>
      <c r="AC100" s="10">
        <f t="shared" si="2"/>
        <v>2</v>
      </c>
    </row>
    <row r="101" spans="1:29" s="12" customFormat="1" ht="37.35" customHeight="1">
      <c r="A101" s="1">
        <v>96</v>
      </c>
      <c r="B101" s="1" t="s">
        <v>1255</v>
      </c>
      <c r="C101" s="11" t="s">
        <v>1256</v>
      </c>
      <c r="D101" s="2" t="s">
        <v>1257</v>
      </c>
      <c r="E101" s="1" t="s">
        <v>567</v>
      </c>
      <c r="F101" s="3" t="s">
        <v>1258</v>
      </c>
      <c r="G101" s="3" t="s">
        <v>1259</v>
      </c>
      <c r="H101" s="3">
        <v>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>
        <f t="shared" si="2"/>
        <v>0</v>
      </c>
    </row>
    <row r="102" spans="1:29" s="12" customFormat="1" ht="37.35" customHeight="1">
      <c r="A102" s="1">
        <v>97</v>
      </c>
      <c r="B102" s="1" t="s">
        <v>1260</v>
      </c>
      <c r="C102" s="11" t="s">
        <v>1261</v>
      </c>
      <c r="D102" s="2" t="s">
        <v>1262</v>
      </c>
      <c r="E102" s="1" t="s">
        <v>565</v>
      </c>
      <c r="F102" s="3" t="s">
        <v>1263</v>
      </c>
      <c r="G102" s="3" t="s">
        <v>569</v>
      </c>
      <c r="H102" s="3">
        <v>0</v>
      </c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>
        <f t="shared" si="2"/>
        <v>0</v>
      </c>
    </row>
    <row r="103" spans="1:29" s="12" customFormat="1" ht="37.35" customHeight="1">
      <c r="A103" s="1">
        <v>98</v>
      </c>
      <c r="B103" s="1" t="s">
        <v>575</v>
      </c>
      <c r="C103" s="11" t="s">
        <v>576</v>
      </c>
      <c r="D103" s="2" t="s">
        <v>577</v>
      </c>
      <c r="E103" s="1" t="s">
        <v>565</v>
      </c>
      <c r="F103" s="3" t="s">
        <v>578</v>
      </c>
      <c r="G103" s="3" t="s">
        <v>60</v>
      </c>
      <c r="H103" s="3">
        <v>1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>
        <v>5</v>
      </c>
      <c r="U103" s="10"/>
      <c r="V103" s="10"/>
      <c r="W103" s="10"/>
      <c r="X103" s="10"/>
      <c r="Y103" s="10"/>
      <c r="Z103" s="10"/>
      <c r="AA103" s="10"/>
      <c r="AB103" s="10"/>
      <c r="AC103" s="10">
        <f t="shared" si="2"/>
        <v>6</v>
      </c>
    </row>
    <row r="104" spans="1:29" s="12" customFormat="1" ht="37.35" customHeight="1">
      <c r="A104" s="1">
        <v>99</v>
      </c>
      <c r="B104" s="1" t="s">
        <v>570</v>
      </c>
      <c r="C104" s="11" t="s">
        <v>571</v>
      </c>
      <c r="D104" s="2" t="s">
        <v>572</v>
      </c>
      <c r="E104" s="1" t="s">
        <v>565</v>
      </c>
      <c r="F104" s="3" t="s">
        <v>573</v>
      </c>
      <c r="G104" s="3" t="s">
        <v>574</v>
      </c>
      <c r="H104" s="3">
        <v>0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>
        <f t="shared" si="2"/>
        <v>0</v>
      </c>
    </row>
    <row r="105" spans="1:29" s="12" customFormat="1" ht="37.35" customHeight="1">
      <c r="A105" s="1">
        <v>100</v>
      </c>
      <c r="B105" s="1" t="s">
        <v>1454</v>
      </c>
      <c r="C105" s="11" t="s">
        <v>1455</v>
      </c>
      <c r="D105" s="2" t="s">
        <v>1456</v>
      </c>
      <c r="E105" s="1" t="s">
        <v>565</v>
      </c>
      <c r="F105" s="3" t="s">
        <v>1457</v>
      </c>
      <c r="G105" s="3" t="s">
        <v>60</v>
      </c>
      <c r="H105" s="3">
        <v>0</v>
      </c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>
        <f t="shared" si="2"/>
        <v>0</v>
      </c>
    </row>
    <row r="106" spans="1:29" s="12" customFormat="1" ht="37.35" customHeight="1">
      <c r="A106" s="1">
        <v>101</v>
      </c>
      <c r="B106" s="1" t="s">
        <v>502</v>
      </c>
      <c r="C106" s="11" t="s">
        <v>503</v>
      </c>
      <c r="D106" s="2" t="s">
        <v>504</v>
      </c>
      <c r="E106" s="1" t="s">
        <v>28</v>
      </c>
      <c r="F106" s="3" t="s">
        <v>479</v>
      </c>
      <c r="G106" s="3" t="s">
        <v>60</v>
      </c>
      <c r="H106" s="3">
        <v>308</v>
      </c>
      <c r="I106" s="10"/>
      <c r="J106" s="10">
        <v>6</v>
      </c>
      <c r="K106" s="10"/>
      <c r="L106" s="10"/>
      <c r="M106" s="10"/>
      <c r="N106" s="10"/>
      <c r="O106" s="10"/>
      <c r="P106" s="10"/>
      <c r="Q106" s="10"/>
      <c r="R106" s="10">
        <v>6</v>
      </c>
      <c r="S106" s="10"/>
      <c r="T106" s="10"/>
      <c r="U106" s="10"/>
      <c r="V106" s="10">
        <v>4</v>
      </c>
      <c r="W106" s="10"/>
      <c r="X106" s="10"/>
      <c r="Y106" s="10"/>
      <c r="Z106" s="10"/>
      <c r="AA106" s="10"/>
      <c r="AB106" s="10"/>
      <c r="AC106" s="10">
        <f t="shared" si="2"/>
        <v>324</v>
      </c>
    </row>
    <row r="107" spans="1:29" s="12" customFormat="1" ht="37.35" customHeight="1">
      <c r="A107" s="1">
        <v>102</v>
      </c>
      <c r="B107" s="1" t="s">
        <v>505</v>
      </c>
      <c r="C107" s="11" t="s">
        <v>506</v>
      </c>
      <c r="D107" s="2" t="s">
        <v>507</v>
      </c>
      <c r="E107" s="1" t="s">
        <v>28</v>
      </c>
      <c r="F107" s="3" t="s">
        <v>479</v>
      </c>
      <c r="G107" s="3" t="s">
        <v>60</v>
      </c>
      <c r="H107" s="3">
        <v>225</v>
      </c>
      <c r="I107" s="10"/>
      <c r="J107" s="10"/>
      <c r="K107" s="10"/>
      <c r="L107" s="10"/>
      <c r="M107" s="10"/>
      <c r="N107" s="10"/>
      <c r="O107" s="10"/>
      <c r="P107" s="10"/>
      <c r="Q107" s="10"/>
      <c r="R107" s="10">
        <v>6</v>
      </c>
      <c r="S107" s="10"/>
      <c r="T107" s="10"/>
      <c r="U107" s="10"/>
      <c r="V107" s="10">
        <v>6</v>
      </c>
      <c r="W107" s="10"/>
      <c r="X107" s="10"/>
      <c r="Y107" s="10"/>
      <c r="Z107" s="10"/>
      <c r="AA107" s="10"/>
      <c r="AB107" s="10"/>
      <c r="AC107" s="10">
        <f t="shared" si="2"/>
        <v>237</v>
      </c>
    </row>
    <row r="108" spans="1:29" s="12" customFormat="1" ht="37.35" customHeight="1">
      <c r="A108" s="1">
        <v>103</v>
      </c>
      <c r="B108" s="1" t="s">
        <v>508</v>
      </c>
      <c r="C108" s="11" t="s">
        <v>509</v>
      </c>
      <c r="D108" s="2" t="s">
        <v>510</v>
      </c>
      <c r="E108" s="1" t="s">
        <v>28</v>
      </c>
      <c r="F108" s="3" t="s">
        <v>479</v>
      </c>
      <c r="G108" s="3" t="s">
        <v>60</v>
      </c>
      <c r="H108" s="3">
        <v>207</v>
      </c>
      <c r="I108" s="10"/>
      <c r="J108" s="10">
        <v>14</v>
      </c>
      <c r="K108" s="10"/>
      <c r="L108" s="10"/>
      <c r="M108" s="10"/>
      <c r="N108" s="10"/>
      <c r="O108" s="10"/>
      <c r="P108" s="10"/>
      <c r="Q108" s="10"/>
      <c r="R108" s="10">
        <v>5</v>
      </c>
      <c r="S108" s="10"/>
      <c r="T108" s="10"/>
      <c r="U108" s="10"/>
      <c r="V108" s="10">
        <v>5</v>
      </c>
      <c r="W108" s="10"/>
      <c r="X108" s="10"/>
      <c r="Y108" s="10"/>
      <c r="Z108" s="10"/>
      <c r="AA108" s="10"/>
      <c r="AB108" s="10"/>
      <c r="AC108" s="10">
        <f t="shared" si="2"/>
        <v>231</v>
      </c>
    </row>
    <row r="109" spans="1:29" s="12" customFormat="1" ht="37.35" customHeight="1">
      <c r="A109" s="1">
        <v>104</v>
      </c>
      <c r="B109" s="1" t="s">
        <v>511</v>
      </c>
      <c r="C109" s="11" t="s">
        <v>512</v>
      </c>
      <c r="D109" s="2" t="s">
        <v>510</v>
      </c>
      <c r="E109" s="1" t="s">
        <v>28</v>
      </c>
      <c r="F109" s="3" t="s">
        <v>479</v>
      </c>
      <c r="G109" s="3" t="s">
        <v>60</v>
      </c>
      <c r="H109" s="3">
        <v>1</v>
      </c>
      <c r="I109" s="10"/>
      <c r="J109" s="10"/>
      <c r="K109" s="10"/>
      <c r="L109" s="10">
        <v>20</v>
      </c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>
        <f t="shared" si="2"/>
        <v>21</v>
      </c>
    </row>
    <row r="110" spans="1:29" s="12" customFormat="1" ht="37.35" customHeight="1">
      <c r="A110" s="1">
        <v>105</v>
      </c>
      <c r="B110" s="1" t="s">
        <v>513</v>
      </c>
      <c r="C110" s="11" t="s">
        <v>514</v>
      </c>
      <c r="D110" s="2" t="s">
        <v>515</v>
      </c>
      <c r="E110" s="1" t="s">
        <v>28</v>
      </c>
      <c r="F110" s="3" t="s">
        <v>479</v>
      </c>
      <c r="G110" s="3" t="s">
        <v>60</v>
      </c>
      <c r="H110" s="3">
        <v>151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>
        <v>2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>
        <f t="shared" si="2"/>
        <v>153</v>
      </c>
    </row>
    <row r="111" spans="1:29" s="12" customFormat="1" ht="37.35" customHeight="1">
      <c r="A111" s="1">
        <v>106</v>
      </c>
      <c r="B111" s="1" t="s">
        <v>516</v>
      </c>
      <c r="C111" s="11" t="s">
        <v>517</v>
      </c>
      <c r="D111" s="2" t="s">
        <v>518</v>
      </c>
      <c r="E111" s="1" t="s">
        <v>28</v>
      </c>
      <c r="F111" s="3" t="s">
        <v>519</v>
      </c>
      <c r="G111" s="3" t="s">
        <v>60</v>
      </c>
      <c r="H111" s="3">
        <v>12</v>
      </c>
      <c r="I111" s="10"/>
      <c r="J111" s="10">
        <v>6</v>
      </c>
      <c r="K111" s="10"/>
      <c r="L111" s="10"/>
      <c r="M111" s="10"/>
      <c r="N111" s="10"/>
      <c r="O111" s="10"/>
      <c r="P111" s="10"/>
      <c r="Q111" s="10"/>
      <c r="R111" s="10">
        <v>1</v>
      </c>
      <c r="S111" s="10"/>
      <c r="T111" s="10"/>
      <c r="U111" s="10"/>
      <c r="V111" s="10">
        <v>1</v>
      </c>
      <c r="W111" s="10"/>
      <c r="X111" s="10"/>
      <c r="Y111" s="10"/>
      <c r="Z111" s="10"/>
      <c r="AA111" s="10"/>
      <c r="AB111" s="10"/>
      <c r="AC111" s="10">
        <f t="shared" si="2"/>
        <v>20</v>
      </c>
    </row>
    <row r="112" spans="1:29" s="12" customFormat="1" ht="37.35" customHeight="1">
      <c r="A112" s="1">
        <v>107</v>
      </c>
      <c r="B112" s="1" t="s">
        <v>520</v>
      </c>
      <c r="C112" s="11" t="s">
        <v>521</v>
      </c>
      <c r="D112" s="2" t="s">
        <v>522</v>
      </c>
      <c r="E112" s="1" t="s">
        <v>28</v>
      </c>
      <c r="F112" s="3" t="s">
        <v>519</v>
      </c>
      <c r="G112" s="3" t="s">
        <v>60</v>
      </c>
      <c r="H112" s="3">
        <v>37</v>
      </c>
      <c r="I112" s="10"/>
      <c r="J112" s="10">
        <v>7</v>
      </c>
      <c r="K112" s="10"/>
      <c r="L112" s="10"/>
      <c r="M112" s="10"/>
      <c r="N112" s="10"/>
      <c r="O112" s="10"/>
      <c r="P112" s="10"/>
      <c r="Q112" s="10"/>
      <c r="R112" s="10">
        <v>1</v>
      </c>
      <c r="S112" s="10"/>
      <c r="T112" s="10"/>
      <c r="U112" s="10"/>
      <c r="V112" s="10">
        <v>1</v>
      </c>
      <c r="W112" s="10"/>
      <c r="X112" s="10"/>
      <c r="Y112" s="10"/>
      <c r="Z112" s="10"/>
      <c r="AA112" s="10"/>
      <c r="AB112" s="10"/>
      <c r="AC112" s="10">
        <f t="shared" si="2"/>
        <v>46</v>
      </c>
    </row>
    <row r="113" spans="1:29" s="12" customFormat="1" ht="37.35" customHeight="1">
      <c r="A113" s="1">
        <v>108</v>
      </c>
      <c r="B113" s="1" t="s">
        <v>523</v>
      </c>
      <c r="C113" s="11" t="s">
        <v>524</v>
      </c>
      <c r="D113" s="2" t="s">
        <v>525</v>
      </c>
      <c r="E113" s="1" t="s">
        <v>28</v>
      </c>
      <c r="F113" s="3" t="s">
        <v>519</v>
      </c>
      <c r="G113" s="3" t="s">
        <v>60</v>
      </c>
      <c r="H113" s="3">
        <v>31</v>
      </c>
      <c r="I113" s="10"/>
      <c r="J113" s="10">
        <v>7</v>
      </c>
      <c r="K113" s="10"/>
      <c r="L113" s="10"/>
      <c r="M113" s="10"/>
      <c r="N113" s="10"/>
      <c r="O113" s="10"/>
      <c r="P113" s="10"/>
      <c r="Q113" s="10"/>
      <c r="R113" s="10">
        <v>1</v>
      </c>
      <c r="S113" s="10"/>
      <c r="T113" s="10"/>
      <c r="U113" s="10"/>
      <c r="V113" s="10">
        <v>1</v>
      </c>
      <c r="W113" s="10"/>
      <c r="X113" s="10"/>
      <c r="Y113" s="10"/>
      <c r="Z113" s="10"/>
      <c r="AA113" s="10"/>
      <c r="AB113" s="10"/>
      <c r="AC113" s="10">
        <f t="shared" si="2"/>
        <v>40</v>
      </c>
    </row>
    <row r="114" spans="1:29" s="12" customFormat="1" ht="37.35" customHeight="1">
      <c r="A114" s="1">
        <v>109</v>
      </c>
      <c r="B114" s="1" t="s">
        <v>526</v>
      </c>
      <c r="C114" s="11" t="s">
        <v>527</v>
      </c>
      <c r="D114" s="2" t="s">
        <v>528</v>
      </c>
      <c r="E114" s="1" t="s">
        <v>28</v>
      </c>
      <c r="F114" s="3" t="s">
        <v>529</v>
      </c>
      <c r="G114" s="3" t="s">
        <v>60</v>
      </c>
      <c r="H114" s="3">
        <v>69</v>
      </c>
      <c r="I114" s="10"/>
      <c r="J114" s="10">
        <v>10</v>
      </c>
      <c r="K114" s="10"/>
      <c r="L114" s="10"/>
      <c r="M114" s="10"/>
      <c r="N114" s="10"/>
      <c r="O114" s="10"/>
      <c r="P114" s="10"/>
      <c r="Q114" s="10"/>
      <c r="R114" s="10">
        <v>2</v>
      </c>
      <c r="S114" s="10"/>
      <c r="T114" s="10"/>
      <c r="U114" s="10"/>
      <c r="V114" s="10">
        <v>2</v>
      </c>
      <c r="W114" s="10"/>
      <c r="X114" s="10"/>
      <c r="Y114" s="10"/>
      <c r="Z114" s="10"/>
      <c r="AA114" s="10"/>
      <c r="AB114" s="10"/>
      <c r="AC114" s="10">
        <f t="shared" si="2"/>
        <v>83</v>
      </c>
    </row>
    <row r="115" spans="1:29" s="12" customFormat="1" ht="37.35" customHeight="1">
      <c r="A115" s="1">
        <v>110</v>
      </c>
      <c r="B115" s="1" t="s">
        <v>530</v>
      </c>
      <c r="C115" s="11" t="s">
        <v>531</v>
      </c>
      <c r="D115" s="2" t="s">
        <v>522</v>
      </c>
      <c r="E115" s="1" t="s">
        <v>28</v>
      </c>
      <c r="F115" s="3" t="s">
        <v>529</v>
      </c>
      <c r="G115" s="3" t="s">
        <v>60</v>
      </c>
      <c r="H115" s="3">
        <v>50</v>
      </c>
      <c r="I115" s="10"/>
      <c r="J115" s="10">
        <v>7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>
        <f t="shared" si="2"/>
        <v>57</v>
      </c>
    </row>
    <row r="116" spans="1:29" s="12" customFormat="1" ht="37.35" customHeight="1">
      <c r="A116" s="1">
        <v>111</v>
      </c>
      <c r="B116" s="1" t="s">
        <v>532</v>
      </c>
      <c r="C116" s="11" t="s">
        <v>533</v>
      </c>
      <c r="D116" s="2" t="s">
        <v>525</v>
      </c>
      <c r="E116" s="1" t="s">
        <v>28</v>
      </c>
      <c r="F116" s="3" t="s">
        <v>529</v>
      </c>
      <c r="G116" s="3" t="s">
        <v>60</v>
      </c>
      <c r="H116" s="3">
        <v>77</v>
      </c>
      <c r="I116" s="10"/>
      <c r="J116" s="10">
        <v>7</v>
      </c>
      <c r="K116" s="10"/>
      <c r="L116" s="10"/>
      <c r="M116" s="10"/>
      <c r="N116" s="10"/>
      <c r="O116" s="10"/>
      <c r="P116" s="10"/>
      <c r="Q116" s="10"/>
      <c r="R116" s="10">
        <v>1</v>
      </c>
      <c r="S116" s="10"/>
      <c r="T116" s="10"/>
      <c r="U116" s="10"/>
      <c r="V116" s="10">
        <v>1</v>
      </c>
      <c r="W116" s="10"/>
      <c r="X116" s="10"/>
      <c r="Y116" s="10"/>
      <c r="Z116" s="10"/>
      <c r="AA116" s="10"/>
      <c r="AB116" s="10"/>
      <c r="AC116" s="10">
        <f t="shared" si="2"/>
        <v>86</v>
      </c>
    </row>
    <row r="117" spans="1:29" s="12" customFormat="1" ht="37.35" customHeight="1">
      <c r="A117" s="1">
        <v>112</v>
      </c>
      <c r="B117" s="1" t="s">
        <v>553</v>
      </c>
      <c r="C117" s="11" t="s">
        <v>554</v>
      </c>
      <c r="D117" s="2" t="s">
        <v>555</v>
      </c>
      <c r="E117" s="1" t="s">
        <v>28</v>
      </c>
      <c r="F117" s="3" t="s">
        <v>479</v>
      </c>
      <c r="G117" s="3" t="s">
        <v>60</v>
      </c>
      <c r="H117" s="3">
        <v>44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>
        <v>50</v>
      </c>
      <c r="U117" s="10"/>
      <c r="V117" s="10"/>
      <c r="W117" s="10"/>
      <c r="X117" s="10"/>
      <c r="Y117" s="10"/>
      <c r="Z117" s="10"/>
      <c r="AA117" s="10"/>
      <c r="AB117" s="10"/>
      <c r="AC117" s="10">
        <f t="shared" si="2"/>
        <v>94</v>
      </c>
    </row>
    <row r="118" spans="1:29" s="12" customFormat="1" ht="37.35" customHeight="1">
      <c r="A118" s="1">
        <v>113</v>
      </c>
      <c r="B118" s="1" t="s">
        <v>499</v>
      </c>
      <c r="C118" s="11" t="s">
        <v>500</v>
      </c>
      <c r="D118" s="2" t="s">
        <v>501</v>
      </c>
      <c r="E118" s="1" t="s">
        <v>28</v>
      </c>
      <c r="F118" s="3" t="s">
        <v>479</v>
      </c>
      <c r="G118" s="3" t="s">
        <v>60</v>
      </c>
      <c r="H118" s="3">
        <v>12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>
        <v>1</v>
      </c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>
        <f t="shared" si="2"/>
        <v>13</v>
      </c>
    </row>
    <row r="119" spans="1:29" s="12" customFormat="1" ht="37.35" customHeight="1">
      <c r="A119" s="1">
        <v>114</v>
      </c>
      <c r="B119" s="1" t="s">
        <v>496</v>
      </c>
      <c r="C119" s="11" t="s">
        <v>497</v>
      </c>
      <c r="D119" s="2" t="s">
        <v>498</v>
      </c>
      <c r="E119" s="1" t="s">
        <v>28</v>
      </c>
      <c r="F119" s="3" t="s">
        <v>479</v>
      </c>
      <c r="G119" s="3" t="s">
        <v>60</v>
      </c>
      <c r="H119" s="3">
        <v>98</v>
      </c>
      <c r="I119" s="10"/>
      <c r="J119" s="10">
        <v>7</v>
      </c>
      <c r="K119" s="10"/>
      <c r="L119" s="10"/>
      <c r="M119" s="10"/>
      <c r="N119" s="10"/>
      <c r="O119" s="10"/>
      <c r="P119" s="10"/>
      <c r="Q119" s="10"/>
      <c r="R119" s="10">
        <v>1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>
        <f t="shared" si="2"/>
        <v>106</v>
      </c>
    </row>
    <row r="120" spans="1:29" s="12" customFormat="1" ht="37.35" customHeight="1">
      <c r="A120" s="1">
        <v>115</v>
      </c>
      <c r="B120" s="1" t="s">
        <v>493</v>
      </c>
      <c r="C120" s="11" t="s">
        <v>494</v>
      </c>
      <c r="D120" s="2" t="s">
        <v>495</v>
      </c>
      <c r="E120" s="1" t="s">
        <v>28</v>
      </c>
      <c r="F120" s="3" t="s">
        <v>446</v>
      </c>
      <c r="G120" s="3" t="s">
        <v>60</v>
      </c>
      <c r="H120" s="3">
        <v>11</v>
      </c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>
        <f t="shared" si="2"/>
        <v>11</v>
      </c>
    </row>
    <row r="121" spans="1:29" s="12" customFormat="1" ht="37.35" customHeight="1">
      <c r="A121" s="1">
        <v>116</v>
      </c>
      <c r="B121" s="1" t="s">
        <v>483</v>
      </c>
      <c r="C121" s="11" t="s">
        <v>484</v>
      </c>
      <c r="D121" s="2" t="s">
        <v>485</v>
      </c>
      <c r="E121" s="1" t="s">
        <v>28</v>
      </c>
      <c r="F121" s="3" t="s">
        <v>446</v>
      </c>
      <c r="G121" s="3" t="s">
        <v>60</v>
      </c>
      <c r="H121" s="3">
        <v>2</v>
      </c>
      <c r="I121" s="10"/>
      <c r="J121" s="10"/>
      <c r="K121" s="10"/>
      <c r="L121" s="10">
        <v>24</v>
      </c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>
        <f t="shared" si="2"/>
        <v>26</v>
      </c>
    </row>
    <row r="122" spans="1:29" s="12" customFormat="1" ht="37.35" customHeight="1">
      <c r="A122" s="1">
        <v>117</v>
      </c>
      <c r="B122" s="1" t="s">
        <v>486</v>
      </c>
      <c r="C122" s="11" t="s">
        <v>487</v>
      </c>
      <c r="D122" s="2" t="s">
        <v>488</v>
      </c>
      <c r="E122" s="1" t="s">
        <v>28</v>
      </c>
      <c r="F122" s="3" t="s">
        <v>489</v>
      </c>
      <c r="G122" s="3" t="s">
        <v>60</v>
      </c>
      <c r="H122" s="3">
        <v>10</v>
      </c>
      <c r="I122" s="10"/>
      <c r="J122" s="10">
        <v>6</v>
      </c>
      <c r="K122" s="10"/>
      <c r="L122" s="10"/>
      <c r="M122" s="10"/>
      <c r="N122" s="10"/>
      <c r="O122" s="10"/>
      <c r="P122" s="10"/>
      <c r="Q122" s="10"/>
      <c r="R122" s="10">
        <v>6</v>
      </c>
      <c r="S122" s="10"/>
      <c r="T122" s="10"/>
      <c r="U122" s="10"/>
      <c r="V122" s="10">
        <v>4</v>
      </c>
      <c r="W122" s="10"/>
      <c r="X122" s="10"/>
      <c r="Y122" s="10"/>
      <c r="Z122" s="10"/>
      <c r="AA122" s="10"/>
      <c r="AB122" s="10"/>
      <c r="AC122" s="10">
        <f t="shared" si="2"/>
        <v>26</v>
      </c>
    </row>
    <row r="123" spans="1:29" s="12" customFormat="1" ht="37.35" customHeight="1">
      <c r="A123" s="1">
        <v>118</v>
      </c>
      <c r="B123" s="1" t="s">
        <v>490</v>
      </c>
      <c r="C123" s="11" t="s">
        <v>491</v>
      </c>
      <c r="D123" s="2" t="s">
        <v>492</v>
      </c>
      <c r="E123" s="1" t="s">
        <v>28</v>
      </c>
      <c r="F123" s="3" t="s">
        <v>461</v>
      </c>
      <c r="G123" s="3" t="s">
        <v>60</v>
      </c>
      <c r="H123" s="3">
        <v>15</v>
      </c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>
        <f t="shared" si="2"/>
        <v>15</v>
      </c>
    </row>
    <row r="124" spans="1:29" s="12" customFormat="1" ht="37.35" customHeight="1">
      <c r="A124" s="1">
        <v>119</v>
      </c>
      <c r="B124" s="1" t="s">
        <v>480</v>
      </c>
      <c r="C124" s="11" t="s">
        <v>481</v>
      </c>
      <c r="D124" s="2" t="s">
        <v>482</v>
      </c>
      <c r="E124" s="1" t="s">
        <v>28</v>
      </c>
      <c r="F124" s="3" t="s">
        <v>479</v>
      </c>
      <c r="G124" s="3" t="s">
        <v>60</v>
      </c>
      <c r="H124" s="3">
        <v>2</v>
      </c>
      <c r="I124" s="10"/>
      <c r="J124" s="10"/>
      <c r="K124" s="10"/>
      <c r="L124" s="10"/>
      <c r="M124" s="10"/>
      <c r="N124" s="10"/>
      <c r="O124" s="10"/>
      <c r="P124" s="10"/>
      <c r="Q124" s="10"/>
      <c r="R124" s="10">
        <v>2</v>
      </c>
      <c r="S124" s="10"/>
      <c r="T124" s="10"/>
      <c r="U124" s="10"/>
      <c r="V124" s="10">
        <v>2</v>
      </c>
      <c r="W124" s="10"/>
      <c r="X124" s="10"/>
      <c r="Y124" s="10"/>
      <c r="Z124" s="10"/>
      <c r="AA124" s="10"/>
      <c r="AB124" s="10"/>
      <c r="AC124" s="10">
        <f t="shared" si="2"/>
        <v>6</v>
      </c>
    </row>
    <row r="125" spans="1:29" s="12" customFormat="1" ht="37.35" customHeight="1">
      <c r="A125" s="1">
        <v>120</v>
      </c>
      <c r="B125" s="1" t="s">
        <v>476</v>
      </c>
      <c r="C125" s="11" t="s">
        <v>477</v>
      </c>
      <c r="D125" s="2" t="s">
        <v>478</v>
      </c>
      <c r="E125" s="1" t="s">
        <v>28</v>
      </c>
      <c r="F125" s="3" t="s">
        <v>479</v>
      </c>
      <c r="G125" s="3" t="s">
        <v>298</v>
      </c>
      <c r="H125" s="3">
        <v>7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>
        <f t="shared" si="2"/>
        <v>7</v>
      </c>
    </row>
    <row r="126" spans="1:29" s="12" customFormat="1" ht="37.35" customHeight="1">
      <c r="A126" s="1">
        <v>121</v>
      </c>
      <c r="B126" s="1" t="s">
        <v>474</v>
      </c>
      <c r="C126" s="11" t="s">
        <v>475</v>
      </c>
      <c r="D126" s="2" t="s">
        <v>445</v>
      </c>
      <c r="E126" s="1" t="s">
        <v>28</v>
      </c>
      <c r="F126" s="3" t="s">
        <v>473</v>
      </c>
      <c r="G126" s="3" t="s">
        <v>60</v>
      </c>
      <c r="H126" s="3">
        <v>67</v>
      </c>
      <c r="I126" s="10"/>
      <c r="J126" s="10"/>
      <c r="K126" s="10"/>
      <c r="L126" s="10"/>
      <c r="M126" s="10"/>
      <c r="N126" s="10"/>
      <c r="O126" s="10"/>
      <c r="P126" s="10"/>
      <c r="Q126" s="10"/>
      <c r="R126" s="10">
        <v>2</v>
      </c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>
        <f t="shared" si="2"/>
        <v>69</v>
      </c>
    </row>
    <row r="127" spans="1:29" s="12" customFormat="1" ht="37.35" customHeight="1">
      <c r="A127" s="1">
        <v>122</v>
      </c>
      <c r="B127" s="1" t="s">
        <v>470</v>
      </c>
      <c r="C127" s="11" t="s">
        <v>471</v>
      </c>
      <c r="D127" s="2" t="s">
        <v>472</v>
      </c>
      <c r="E127" s="1" t="s">
        <v>28</v>
      </c>
      <c r="F127" s="3" t="s">
        <v>473</v>
      </c>
      <c r="G127" s="3" t="s">
        <v>60</v>
      </c>
      <c r="H127" s="3">
        <v>100</v>
      </c>
      <c r="I127" s="10"/>
      <c r="J127" s="10"/>
      <c r="K127" s="10"/>
      <c r="L127" s="10"/>
      <c r="M127" s="10"/>
      <c r="N127" s="10"/>
      <c r="O127" s="10"/>
      <c r="P127" s="10"/>
      <c r="Q127" s="10"/>
      <c r="R127" s="10">
        <v>2</v>
      </c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>
        <f t="shared" si="2"/>
        <v>102</v>
      </c>
    </row>
    <row r="128" spans="1:29" s="12" customFormat="1" ht="37.35" customHeight="1">
      <c r="A128" s="1">
        <v>123</v>
      </c>
      <c r="B128" s="1" t="s">
        <v>466</v>
      </c>
      <c r="C128" s="11" t="s">
        <v>467</v>
      </c>
      <c r="D128" s="2" t="s">
        <v>468</v>
      </c>
      <c r="E128" s="1" t="s">
        <v>28</v>
      </c>
      <c r="F128" s="3" t="s">
        <v>442</v>
      </c>
      <c r="G128" s="3" t="s">
        <v>60</v>
      </c>
      <c r="H128" s="3">
        <v>16</v>
      </c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>
        <f t="shared" si="2"/>
        <v>16</v>
      </c>
    </row>
    <row r="129" spans="1:29" s="12" customFormat="1" ht="37.35" customHeight="1">
      <c r="A129" s="1">
        <v>124</v>
      </c>
      <c r="B129" s="1" t="s">
        <v>462</v>
      </c>
      <c r="C129" s="11" t="s">
        <v>463</v>
      </c>
      <c r="D129" s="2" t="s">
        <v>464</v>
      </c>
      <c r="E129" s="1" t="s">
        <v>28</v>
      </c>
      <c r="F129" s="3" t="s">
        <v>465</v>
      </c>
      <c r="G129" s="3" t="s">
        <v>60</v>
      </c>
      <c r="H129" s="3">
        <v>19</v>
      </c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>
        <f t="shared" si="2"/>
        <v>19</v>
      </c>
    </row>
    <row r="130" spans="1:29" s="12" customFormat="1" ht="37.35" customHeight="1">
      <c r="A130" s="1">
        <v>125</v>
      </c>
      <c r="B130" s="1" t="s">
        <v>458</v>
      </c>
      <c r="C130" s="11" t="s">
        <v>459</v>
      </c>
      <c r="D130" s="2" t="s">
        <v>460</v>
      </c>
      <c r="E130" s="1" t="s">
        <v>28</v>
      </c>
      <c r="F130" s="3" t="s">
        <v>461</v>
      </c>
      <c r="G130" s="3" t="s">
        <v>60</v>
      </c>
      <c r="H130" s="3">
        <v>0</v>
      </c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>
        <f t="shared" si="2"/>
        <v>0</v>
      </c>
    </row>
    <row r="131" spans="1:29" s="12" customFormat="1" ht="37.35" customHeight="1">
      <c r="A131" s="1">
        <v>126</v>
      </c>
      <c r="B131" s="1" t="s">
        <v>454</v>
      </c>
      <c r="C131" s="11" t="s">
        <v>455</v>
      </c>
      <c r="D131" s="2" t="s">
        <v>456</v>
      </c>
      <c r="E131" s="1" t="s">
        <v>203</v>
      </c>
      <c r="F131" s="3" t="s">
        <v>457</v>
      </c>
      <c r="G131" s="3" t="s">
        <v>60</v>
      </c>
      <c r="H131" s="3">
        <v>4</v>
      </c>
      <c r="I131" s="10"/>
      <c r="J131" s="10">
        <v>15</v>
      </c>
      <c r="K131" s="10"/>
      <c r="L131" s="10">
        <v>100</v>
      </c>
      <c r="M131" s="10"/>
      <c r="N131" s="10"/>
      <c r="O131" s="10"/>
      <c r="P131" s="10"/>
      <c r="Q131" s="10"/>
      <c r="R131" s="10"/>
      <c r="S131" s="10"/>
      <c r="T131" s="10"/>
      <c r="U131" s="10"/>
      <c r="V131" s="10">
        <v>2</v>
      </c>
      <c r="W131" s="10"/>
      <c r="X131" s="10"/>
      <c r="Y131" s="10"/>
      <c r="Z131" s="10"/>
      <c r="AA131" s="10"/>
      <c r="AB131" s="10"/>
      <c r="AC131" s="10">
        <f t="shared" si="2"/>
        <v>121</v>
      </c>
    </row>
    <row r="132" spans="1:29" s="12" customFormat="1" ht="37.35" customHeight="1">
      <c r="A132" s="1">
        <v>127</v>
      </c>
      <c r="B132" s="1" t="s">
        <v>450</v>
      </c>
      <c r="C132" s="11" t="s">
        <v>451</v>
      </c>
      <c r="D132" s="2" t="s">
        <v>452</v>
      </c>
      <c r="E132" s="1" t="s">
        <v>203</v>
      </c>
      <c r="F132" s="3" t="s">
        <v>453</v>
      </c>
      <c r="G132" s="3" t="s">
        <v>60</v>
      </c>
      <c r="H132" s="3">
        <v>31</v>
      </c>
      <c r="I132" s="10"/>
      <c r="J132" s="10">
        <v>1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>
        <f t="shared" si="2"/>
        <v>32</v>
      </c>
    </row>
    <row r="133" spans="1:29" s="12" customFormat="1" ht="37.35" customHeight="1">
      <c r="A133" s="1">
        <v>128</v>
      </c>
      <c r="B133" s="1" t="s">
        <v>447</v>
      </c>
      <c r="C133" s="11" t="s">
        <v>448</v>
      </c>
      <c r="D133" s="2" t="s">
        <v>449</v>
      </c>
      <c r="E133" s="1" t="s">
        <v>203</v>
      </c>
      <c r="F133" s="3" t="s">
        <v>204</v>
      </c>
      <c r="G133" s="3" t="s">
        <v>298</v>
      </c>
      <c r="H133" s="3">
        <v>18</v>
      </c>
      <c r="I133" s="10"/>
      <c r="J133" s="10">
        <v>6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>
        <f t="shared" si="2"/>
        <v>24</v>
      </c>
    </row>
    <row r="134" spans="1:29" s="12" customFormat="1" ht="37.35" customHeight="1">
      <c r="A134" s="1">
        <v>129</v>
      </c>
      <c r="B134" s="1" t="s">
        <v>443</v>
      </c>
      <c r="C134" s="11" t="s">
        <v>444</v>
      </c>
      <c r="D134" s="2" t="s">
        <v>445</v>
      </c>
      <c r="E134" s="1" t="s">
        <v>28</v>
      </c>
      <c r="F134" s="3" t="s">
        <v>446</v>
      </c>
      <c r="G134" s="3" t="s">
        <v>60</v>
      </c>
      <c r="H134" s="3">
        <v>9</v>
      </c>
      <c r="I134" s="10"/>
      <c r="J134" s="10"/>
      <c r="K134" s="10"/>
      <c r="L134" s="10">
        <v>8</v>
      </c>
      <c r="M134" s="10"/>
      <c r="N134" s="10"/>
      <c r="O134" s="10"/>
      <c r="P134" s="10"/>
      <c r="Q134" s="10"/>
      <c r="R134" s="10"/>
      <c r="S134" s="10"/>
      <c r="T134" s="10"/>
      <c r="U134" s="10"/>
      <c r="V134" s="10">
        <v>2</v>
      </c>
      <c r="W134" s="10"/>
      <c r="X134" s="10"/>
      <c r="Y134" s="10"/>
      <c r="Z134" s="10"/>
      <c r="AA134" s="10"/>
      <c r="AB134" s="10"/>
      <c r="AC134" s="10">
        <f t="shared" si="2"/>
        <v>19</v>
      </c>
    </row>
    <row r="135" spans="1:29" s="12" customFormat="1" ht="37.35" customHeight="1">
      <c r="A135" s="1">
        <v>130</v>
      </c>
      <c r="B135" s="1" t="s">
        <v>439</v>
      </c>
      <c r="C135" s="11" t="s">
        <v>440</v>
      </c>
      <c r="D135" s="2" t="s">
        <v>441</v>
      </c>
      <c r="E135" s="1" t="s">
        <v>28</v>
      </c>
      <c r="F135" s="3" t="s">
        <v>442</v>
      </c>
      <c r="G135" s="3" t="s">
        <v>60</v>
      </c>
      <c r="H135" s="3">
        <v>3</v>
      </c>
      <c r="I135" s="10"/>
      <c r="J135" s="10"/>
      <c r="K135" s="10"/>
      <c r="L135" s="10">
        <v>17</v>
      </c>
      <c r="M135" s="10"/>
      <c r="N135" s="10"/>
      <c r="O135" s="10"/>
      <c r="P135" s="10"/>
      <c r="Q135" s="10"/>
      <c r="R135" s="10"/>
      <c r="S135" s="10"/>
      <c r="T135" s="10"/>
      <c r="U135" s="10"/>
      <c r="V135" s="10">
        <v>1</v>
      </c>
      <c r="W135" s="10"/>
      <c r="X135" s="10"/>
      <c r="Y135" s="10"/>
      <c r="Z135" s="10"/>
      <c r="AA135" s="10"/>
      <c r="AB135" s="10"/>
      <c r="AC135" s="10">
        <f t="shared" si="2"/>
        <v>21</v>
      </c>
    </row>
    <row r="136" spans="1:29" s="12" customFormat="1" ht="37.35" customHeight="1">
      <c r="A136" s="1">
        <v>131</v>
      </c>
      <c r="B136" s="1" t="s">
        <v>1608</v>
      </c>
      <c r="C136" s="11" t="s">
        <v>1609</v>
      </c>
      <c r="D136" s="2" t="s">
        <v>1610</v>
      </c>
      <c r="E136" s="1" t="s">
        <v>28</v>
      </c>
      <c r="F136" s="3" t="s">
        <v>1611</v>
      </c>
      <c r="G136" s="3" t="s">
        <v>1612</v>
      </c>
      <c r="H136" s="3">
        <v>3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>
        <f t="shared" si="2"/>
        <v>3</v>
      </c>
    </row>
    <row r="137" spans="1:29" s="12" customFormat="1" ht="37.35" customHeight="1">
      <c r="A137" s="1">
        <v>132</v>
      </c>
      <c r="B137" s="1" t="s">
        <v>1412</v>
      </c>
      <c r="C137" s="11" t="s">
        <v>1413</v>
      </c>
      <c r="D137" s="2" t="s">
        <v>1414</v>
      </c>
      <c r="E137" s="1" t="s">
        <v>28</v>
      </c>
      <c r="F137" s="3" t="s">
        <v>962</v>
      </c>
      <c r="G137" s="3" t="s">
        <v>60</v>
      </c>
      <c r="H137" s="3">
        <v>33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f t="shared" si="2"/>
        <v>33</v>
      </c>
    </row>
    <row r="138" spans="1:29" s="12" customFormat="1" ht="37.35" customHeight="1">
      <c r="A138" s="1">
        <v>133</v>
      </c>
      <c r="B138" s="1" t="s">
        <v>1564</v>
      </c>
      <c r="C138" s="11" t="s">
        <v>1565</v>
      </c>
      <c r="D138" s="2" t="s">
        <v>1566</v>
      </c>
      <c r="E138" s="1" t="s">
        <v>28</v>
      </c>
      <c r="F138" s="3" t="s">
        <v>1567</v>
      </c>
      <c r="G138" s="3" t="s">
        <v>60</v>
      </c>
      <c r="H138" s="3">
        <v>1</v>
      </c>
      <c r="I138" s="10"/>
      <c r="J138" s="10"/>
      <c r="K138" s="10"/>
      <c r="L138" s="10">
        <v>100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>
        <f t="shared" si="2"/>
        <v>101</v>
      </c>
    </row>
    <row r="139" spans="1:29" s="12" customFormat="1" ht="37.35" customHeight="1">
      <c r="A139" s="1">
        <v>134</v>
      </c>
      <c r="B139" s="1" t="s">
        <v>1695</v>
      </c>
      <c r="C139" s="11" t="s">
        <v>1696</v>
      </c>
      <c r="D139" s="2" t="s">
        <v>1697</v>
      </c>
      <c r="E139" s="1"/>
      <c r="F139" s="3" t="s">
        <v>1698</v>
      </c>
      <c r="G139" s="3" t="s">
        <v>1682</v>
      </c>
      <c r="H139" s="3">
        <v>0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>
        <f t="shared" si="2"/>
        <v>0</v>
      </c>
    </row>
    <row r="140" spans="1:29" s="12" customFormat="1" ht="37.35" customHeight="1">
      <c r="A140" s="1">
        <v>135</v>
      </c>
      <c r="B140" s="1" t="s">
        <v>404</v>
      </c>
      <c r="C140" s="11" t="s">
        <v>405</v>
      </c>
      <c r="D140" s="2" t="s">
        <v>406</v>
      </c>
      <c r="E140" s="1" t="s">
        <v>28</v>
      </c>
      <c r="F140" s="3" t="s">
        <v>407</v>
      </c>
      <c r="G140" s="3" t="s">
        <v>298</v>
      </c>
      <c r="H140" s="3">
        <v>4</v>
      </c>
      <c r="I140" s="10"/>
      <c r="J140" s="10">
        <v>1</v>
      </c>
      <c r="K140" s="10"/>
      <c r="L140" s="10">
        <v>3</v>
      </c>
      <c r="M140" s="10"/>
      <c r="N140" s="10"/>
      <c r="O140" s="10"/>
      <c r="P140" s="10"/>
      <c r="Q140" s="10"/>
      <c r="R140" s="10"/>
      <c r="S140" s="10"/>
      <c r="T140" s="10"/>
      <c r="U140" s="10"/>
      <c r="V140" s="10">
        <v>1</v>
      </c>
      <c r="W140" s="10"/>
      <c r="X140" s="10"/>
      <c r="Y140" s="10"/>
      <c r="Z140" s="10"/>
      <c r="AA140" s="10"/>
      <c r="AB140" s="10"/>
      <c r="AC140" s="10">
        <f t="shared" si="2"/>
        <v>9</v>
      </c>
    </row>
    <row r="141" spans="1:29" s="12" customFormat="1" ht="37.35" customHeight="1">
      <c r="A141" s="1">
        <v>136</v>
      </c>
      <c r="B141" s="1" t="s">
        <v>423</v>
      </c>
      <c r="C141" s="11" t="s">
        <v>424</v>
      </c>
      <c r="D141" s="2" t="s">
        <v>425</v>
      </c>
      <c r="E141" s="1" t="s">
        <v>28</v>
      </c>
      <c r="F141" s="3" t="s">
        <v>427</v>
      </c>
      <c r="G141" s="3" t="s">
        <v>298</v>
      </c>
      <c r="H141" s="3">
        <v>8</v>
      </c>
      <c r="I141" s="10"/>
      <c r="J141" s="10">
        <v>6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>
        <v>-1</v>
      </c>
      <c r="X141" s="10"/>
      <c r="Y141" s="10"/>
      <c r="Z141" s="10"/>
      <c r="AA141" s="10"/>
      <c r="AB141" s="10"/>
      <c r="AC141" s="10">
        <f t="shared" si="2"/>
        <v>13</v>
      </c>
    </row>
    <row r="142" spans="1:29" s="12" customFormat="1" ht="37.35" customHeight="1">
      <c r="A142" s="1">
        <v>137</v>
      </c>
      <c r="B142" s="1" t="s">
        <v>420</v>
      </c>
      <c r="C142" s="11" t="s">
        <v>421</v>
      </c>
      <c r="D142" s="2" t="s">
        <v>418</v>
      </c>
      <c r="E142" s="1" t="s">
        <v>28</v>
      </c>
      <c r="F142" s="3" t="s">
        <v>422</v>
      </c>
      <c r="G142" s="3" t="s">
        <v>298</v>
      </c>
      <c r="H142" s="3">
        <v>17</v>
      </c>
      <c r="I142" s="10"/>
      <c r="J142" s="10">
        <v>3</v>
      </c>
      <c r="K142" s="10"/>
      <c r="L142" s="10"/>
      <c r="M142" s="10"/>
      <c r="N142" s="10"/>
      <c r="O142" s="10"/>
      <c r="P142" s="10"/>
      <c r="Q142" s="10"/>
      <c r="R142" s="10">
        <v>1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>
        <f t="shared" si="2"/>
        <v>21</v>
      </c>
    </row>
    <row r="143" spans="1:29" s="12" customFormat="1" ht="37.35" customHeight="1">
      <c r="A143" s="1">
        <v>138</v>
      </c>
      <c r="B143" s="1" t="s">
        <v>416</v>
      </c>
      <c r="C143" s="11" t="s">
        <v>417</v>
      </c>
      <c r="D143" s="2" t="s">
        <v>418</v>
      </c>
      <c r="E143" s="1" t="s">
        <v>28</v>
      </c>
      <c r="F143" s="3" t="s">
        <v>419</v>
      </c>
      <c r="G143" s="3" t="s">
        <v>298</v>
      </c>
      <c r="H143" s="3">
        <v>8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>
        <v>1</v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>
        <f t="shared" si="2"/>
        <v>9</v>
      </c>
    </row>
    <row r="144" spans="1:29" s="12" customFormat="1" ht="37.35" customHeight="1">
      <c r="A144" s="1">
        <v>139</v>
      </c>
      <c r="B144" s="1" t="s">
        <v>413</v>
      </c>
      <c r="C144" s="11" t="s">
        <v>414</v>
      </c>
      <c r="D144" s="2" t="s">
        <v>412</v>
      </c>
      <c r="E144" s="1" t="s">
        <v>28</v>
      </c>
      <c r="F144" s="3" t="s">
        <v>415</v>
      </c>
      <c r="G144" s="3" t="s">
        <v>60</v>
      </c>
      <c r="H144" s="3">
        <v>21</v>
      </c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>
        <f t="shared" si="2"/>
        <v>21</v>
      </c>
    </row>
    <row r="145" spans="1:29" s="12" customFormat="1" ht="37.35" customHeight="1">
      <c r="A145" s="1">
        <v>140</v>
      </c>
      <c r="B145" s="1" t="s">
        <v>410</v>
      </c>
      <c r="C145" s="11" t="s">
        <v>411</v>
      </c>
      <c r="D145" s="2" t="s">
        <v>412</v>
      </c>
      <c r="E145" s="1" t="s">
        <v>28</v>
      </c>
      <c r="F145" s="3" t="s">
        <v>403</v>
      </c>
      <c r="G145" s="3" t="s">
        <v>60</v>
      </c>
      <c r="H145" s="3">
        <v>12</v>
      </c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>
        <f t="shared" si="2"/>
        <v>12</v>
      </c>
    </row>
    <row r="146" spans="1:29" s="12" customFormat="1" ht="37.35" customHeight="1">
      <c r="A146" s="1">
        <v>141</v>
      </c>
      <c r="B146" s="1" t="s">
        <v>400</v>
      </c>
      <c r="C146" s="11" t="s">
        <v>401</v>
      </c>
      <c r="D146" s="2" t="s">
        <v>402</v>
      </c>
      <c r="E146" s="1" t="s">
        <v>28</v>
      </c>
      <c r="F146" s="3" t="s">
        <v>403</v>
      </c>
      <c r="G146" s="3" t="s">
        <v>60</v>
      </c>
      <c r="H146" s="3">
        <v>13</v>
      </c>
      <c r="I146" s="10"/>
      <c r="J146" s="10">
        <v>2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>
        <v>1</v>
      </c>
      <c r="W146" s="10"/>
      <c r="X146" s="10"/>
      <c r="Y146" s="10"/>
      <c r="Z146" s="10"/>
      <c r="AA146" s="10"/>
      <c r="AB146" s="10"/>
      <c r="AC146" s="10">
        <f t="shared" si="2"/>
        <v>16</v>
      </c>
    </row>
    <row r="147" spans="1:29" s="12" customFormat="1" ht="37.35" customHeight="1">
      <c r="A147" s="1">
        <v>142</v>
      </c>
      <c r="B147" s="1" t="s">
        <v>408</v>
      </c>
      <c r="C147" s="11" t="s">
        <v>409</v>
      </c>
      <c r="D147" s="2" t="s">
        <v>402</v>
      </c>
      <c r="E147" s="1" t="s">
        <v>28</v>
      </c>
      <c r="F147" s="3" t="s">
        <v>403</v>
      </c>
      <c r="G147" s="3" t="s">
        <v>60</v>
      </c>
      <c r="H147" s="3">
        <v>9</v>
      </c>
      <c r="I147" s="10"/>
      <c r="J147" s="10"/>
      <c r="K147" s="10"/>
      <c r="L147" s="10"/>
      <c r="M147" s="10"/>
      <c r="N147" s="10"/>
      <c r="O147" s="10"/>
      <c r="P147" s="10"/>
      <c r="Q147" s="10"/>
      <c r="R147" s="10">
        <v>1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>
        <f t="shared" si="2"/>
        <v>10</v>
      </c>
    </row>
    <row r="148" spans="1:29" s="12" customFormat="1" ht="37.35" customHeight="1">
      <c r="A148" s="1">
        <v>143</v>
      </c>
      <c r="B148" s="1" t="s">
        <v>435</v>
      </c>
      <c r="C148" s="11" t="s">
        <v>436</v>
      </c>
      <c r="D148" s="2" t="s">
        <v>437</v>
      </c>
      <c r="E148" s="1" t="s">
        <v>28</v>
      </c>
      <c r="F148" s="3" t="s">
        <v>438</v>
      </c>
      <c r="G148" s="3" t="s">
        <v>16</v>
      </c>
      <c r="H148" s="3">
        <v>9</v>
      </c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>
        <f t="shared" si="2"/>
        <v>9</v>
      </c>
    </row>
    <row r="149" spans="1:29" s="12" customFormat="1" ht="37.35" customHeight="1">
      <c r="A149" s="1">
        <v>144</v>
      </c>
      <c r="B149" s="1" t="s">
        <v>428</v>
      </c>
      <c r="C149" s="11" t="s">
        <v>429</v>
      </c>
      <c r="D149" s="2" t="s">
        <v>430</v>
      </c>
      <c r="E149" s="1" t="s">
        <v>203</v>
      </c>
      <c r="F149" s="3" t="s">
        <v>431</v>
      </c>
      <c r="G149" s="3" t="s">
        <v>16</v>
      </c>
      <c r="H149" s="3">
        <v>56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>
        <v>2</v>
      </c>
      <c r="S149" s="10"/>
      <c r="T149" s="10"/>
      <c r="U149" s="10"/>
      <c r="V149" s="10">
        <v>1</v>
      </c>
      <c r="W149" s="10"/>
      <c r="X149" s="10"/>
      <c r="Y149" s="10"/>
      <c r="Z149" s="10"/>
      <c r="AA149" s="10"/>
      <c r="AB149" s="10"/>
      <c r="AC149" s="10">
        <f t="shared" si="2"/>
        <v>59</v>
      </c>
    </row>
    <row r="150" spans="1:29" s="12" customFormat="1" ht="37.35" customHeight="1">
      <c r="A150" s="1">
        <v>145</v>
      </c>
      <c r="B150" s="1" t="s">
        <v>392</v>
      </c>
      <c r="C150" s="11" t="s">
        <v>393</v>
      </c>
      <c r="D150" s="2" t="s">
        <v>394</v>
      </c>
      <c r="E150" s="1" t="s">
        <v>203</v>
      </c>
      <c r="F150" s="3" t="s">
        <v>395</v>
      </c>
      <c r="G150" s="3" t="s">
        <v>16</v>
      </c>
      <c r="H150" s="3">
        <v>40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>
        <f t="shared" si="2"/>
        <v>40</v>
      </c>
    </row>
    <row r="151" spans="1:29" s="12" customFormat="1" ht="37.35" customHeight="1">
      <c r="A151" s="1">
        <v>146</v>
      </c>
      <c r="B151" s="1" t="s">
        <v>432</v>
      </c>
      <c r="C151" s="11" t="s">
        <v>433</v>
      </c>
      <c r="D151" s="2" t="s">
        <v>434</v>
      </c>
      <c r="E151" s="1" t="s">
        <v>203</v>
      </c>
      <c r="F151" s="3" t="s">
        <v>431</v>
      </c>
      <c r="G151" s="3" t="s">
        <v>16</v>
      </c>
      <c r="H151" s="3">
        <v>60</v>
      </c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>
        <v>1</v>
      </c>
      <c r="W151" s="10"/>
      <c r="X151" s="10"/>
      <c r="Y151" s="10"/>
      <c r="Z151" s="10"/>
      <c r="AA151" s="10"/>
      <c r="AB151" s="10"/>
      <c r="AC151" s="10">
        <f t="shared" si="2"/>
        <v>61</v>
      </c>
    </row>
    <row r="152" spans="1:29" s="12" customFormat="1" ht="37.35" customHeight="1">
      <c r="A152" s="1">
        <v>147</v>
      </c>
      <c r="B152" s="1" t="s">
        <v>1545</v>
      </c>
      <c r="C152" s="11" t="s">
        <v>1546</v>
      </c>
      <c r="D152" s="2" t="s">
        <v>1547</v>
      </c>
      <c r="E152" s="1" t="s">
        <v>203</v>
      </c>
      <c r="F152" s="3" t="s">
        <v>1548</v>
      </c>
      <c r="G152" s="3" t="s">
        <v>16</v>
      </c>
      <c r="H152" s="3">
        <v>8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>
        <f t="shared" ref="AC152:AC215" si="3">SUM(H152:AB152)</f>
        <v>8</v>
      </c>
    </row>
    <row r="153" spans="1:29" s="12" customFormat="1" ht="37.35" customHeight="1">
      <c r="A153" s="1">
        <v>148</v>
      </c>
      <c r="B153" s="1" t="s">
        <v>396</v>
      </c>
      <c r="C153" s="11" t="s">
        <v>397</v>
      </c>
      <c r="D153" s="2" t="s">
        <v>398</v>
      </c>
      <c r="E153" s="1" t="s">
        <v>28</v>
      </c>
      <c r="F153" s="3" t="s">
        <v>399</v>
      </c>
      <c r="G153" s="3" t="s">
        <v>60</v>
      </c>
      <c r="H153" s="3">
        <v>2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>
        <f t="shared" si="3"/>
        <v>2</v>
      </c>
    </row>
    <row r="154" spans="1:29" s="12" customFormat="1" ht="37.35" customHeight="1">
      <c r="A154" s="1">
        <v>149</v>
      </c>
      <c r="B154" s="1" t="s">
        <v>556</v>
      </c>
      <c r="C154" s="11" t="s">
        <v>397</v>
      </c>
      <c r="D154" s="2" t="s">
        <v>557</v>
      </c>
      <c r="E154" s="1" t="s">
        <v>203</v>
      </c>
      <c r="F154" s="3" t="s">
        <v>558</v>
      </c>
      <c r="G154" s="3" t="s">
        <v>60</v>
      </c>
      <c r="H154" s="3">
        <v>1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>
        <f t="shared" si="3"/>
        <v>1</v>
      </c>
    </row>
    <row r="155" spans="1:29" s="12" customFormat="1" ht="37.35" customHeight="1">
      <c r="A155" s="1">
        <v>150</v>
      </c>
      <c r="B155" s="1" t="s">
        <v>388</v>
      </c>
      <c r="C155" s="11" t="s">
        <v>389</v>
      </c>
      <c r="D155" s="2" t="s">
        <v>390</v>
      </c>
      <c r="E155" s="1" t="s">
        <v>203</v>
      </c>
      <c r="F155" s="3" t="s">
        <v>391</v>
      </c>
      <c r="G155" s="3" t="s">
        <v>60</v>
      </c>
      <c r="H155" s="3">
        <v>16</v>
      </c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>
        <f t="shared" si="3"/>
        <v>16</v>
      </c>
    </row>
    <row r="156" spans="1:29" s="12" customFormat="1" ht="37.35" customHeight="1">
      <c r="A156" s="1">
        <v>151</v>
      </c>
      <c r="B156" s="1" t="s">
        <v>1542</v>
      </c>
      <c r="C156" s="11" t="s">
        <v>1543</v>
      </c>
      <c r="D156" s="2" t="s">
        <v>1544</v>
      </c>
      <c r="E156" s="1" t="s">
        <v>203</v>
      </c>
      <c r="F156" s="3" t="s">
        <v>1234</v>
      </c>
      <c r="G156" s="3" t="s">
        <v>60</v>
      </c>
      <c r="H156" s="3">
        <v>10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>
        <f t="shared" si="3"/>
        <v>10</v>
      </c>
    </row>
    <row r="157" spans="1:29" s="12" customFormat="1" ht="37.35" customHeight="1">
      <c r="A157" s="1">
        <v>152</v>
      </c>
      <c r="B157" s="1" t="s">
        <v>384</v>
      </c>
      <c r="C157" s="11" t="s">
        <v>385</v>
      </c>
      <c r="D157" s="2" t="s">
        <v>386</v>
      </c>
      <c r="E157" s="1" t="s">
        <v>28</v>
      </c>
      <c r="F157" s="3" t="s">
        <v>387</v>
      </c>
      <c r="G157" s="3" t="s">
        <v>298</v>
      </c>
      <c r="H157" s="3">
        <v>20</v>
      </c>
      <c r="I157" s="10"/>
      <c r="J157" s="10"/>
      <c r="K157" s="10"/>
      <c r="L157" s="10"/>
      <c r="M157" s="10"/>
      <c r="N157" s="10"/>
      <c r="O157" s="10"/>
      <c r="P157" s="10"/>
      <c r="Q157" s="10"/>
      <c r="R157" s="10">
        <v>1</v>
      </c>
      <c r="S157" s="10"/>
      <c r="T157" s="10"/>
      <c r="U157" s="10"/>
      <c r="V157" s="10">
        <v>1</v>
      </c>
      <c r="W157" s="10"/>
      <c r="X157" s="10"/>
      <c r="Y157" s="10"/>
      <c r="Z157" s="10"/>
      <c r="AA157" s="10"/>
      <c r="AB157" s="10"/>
      <c r="AC157" s="10">
        <f t="shared" si="3"/>
        <v>22</v>
      </c>
    </row>
    <row r="158" spans="1:29" s="12" customFormat="1" ht="37.35" customHeight="1">
      <c r="A158" s="1">
        <v>153</v>
      </c>
      <c r="B158" s="1" t="s">
        <v>549</v>
      </c>
      <c r="C158" s="11" t="s">
        <v>550</v>
      </c>
      <c r="D158" s="2" t="s">
        <v>551</v>
      </c>
      <c r="E158" s="1" t="s">
        <v>203</v>
      </c>
      <c r="F158" s="3" t="s">
        <v>552</v>
      </c>
      <c r="G158" s="3" t="s">
        <v>298</v>
      </c>
      <c r="H158" s="3">
        <v>5</v>
      </c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>
        <f t="shared" si="3"/>
        <v>5</v>
      </c>
    </row>
    <row r="159" spans="1:29" s="12" customFormat="1" ht="37.35" customHeight="1">
      <c r="A159" s="1">
        <v>154</v>
      </c>
      <c r="B159" s="1" t="s">
        <v>1470</v>
      </c>
      <c r="C159" s="11" t="s">
        <v>1471</v>
      </c>
      <c r="D159" s="2" t="s">
        <v>1472</v>
      </c>
      <c r="E159" s="1" t="s">
        <v>28</v>
      </c>
      <c r="F159" s="3" t="s">
        <v>204</v>
      </c>
      <c r="G159" s="3" t="s">
        <v>176</v>
      </c>
      <c r="H159" s="3">
        <v>1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>
        <f t="shared" si="3"/>
        <v>1</v>
      </c>
    </row>
    <row r="160" spans="1:29" s="12" customFormat="1" ht="37.35" customHeight="1">
      <c r="A160" s="1">
        <v>155</v>
      </c>
      <c r="B160" s="1" t="s">
        <v>1473</v>
      </c>
      <c r="C160" s="11" t="s">
        <v>1474</v>
      </c>
      <c r="D160" s="2" t="s">
        <v>1475</v>
      </c>
      <c r="E160" s="1" t="s">
        <v>28</v>
      </c>
      <c r="F160" s="3" t="s">
        <v>584</v>
      </c>
      <c r="G160" s="3" t="s">
        <v>60</v>
      </c>
      <c r="H160" s="3">
        <v>1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>
        <f t="shared" si="3"/>
        <v>1</v>
      </c>
    </row>
    <row r="161" spans="1:29" s="12" customFormat="1" ht="37.35" customHeight="1">
      <c r="A161" s="1">
        <v>156</v>
      </c>
      <c r="B161" s="1" t="s">
        <v>1476</v>
      </c>
      <c r="C161" s="11" t="s">
        <v>1477</v>
      </c>
      <c r="D161" s="2" t="s">
        <v>1478</v>
      </c>
      <c r="E161" s="1" t="s">
        <v>28</v>
      </c>
      <c r="F161" s="3" t="s">
        <v>584</v>
      </c>
      <c r="G161" s="3" t="s">
        <v>60</v>
      </c>
      <c r="H161" s="3">
        <v>1</v>
      </c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>
        <f t="shared" si="3"/>
        <v>1</v>
      </c>
    </row>
    <row r="162" spans="1:29" s="12" customFormat="1" ht="37.35" customHeight="1">
      <c r="A162" s="1">
        <v>157</v>
      </c>
      <c r="B162" s="1" t="s">
        <v>1479</v>
      </c>
      <c r="C162" s="11" t="s">
        <v>1480</v>
      </c>
      <c r="D162" s="2" t="s">
        <v>1481</v>
      </c>
      <c r="E162" s="1" t="s">
        <v>28</v>
      </c>
      <c r="F162" s="3" t="s">
        <v>529</v>
      </c>
      <c r="G162" s="3" t="s">
        <v>60</v>
      </c>
      <c r="H162" s="3">
        <v>10</v>
      </c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>
        <f t="shared" si="3"/>
        <v>10</v>
      </c>
    </row>
    <row r="163" spans="1:29" s="12" customFormat="1" ht="37.35" customHeight="1">
      <c r="A163" s="1">
        <v>158</v>
      </c>
      <c r="B163" s="1" t="s">
        <v>1482</v>
      </c>
      <c r="C163" s="11" t="s">
        <v>1483</v>
      </c>
      <c r="D163" s="2" t="s">
        <v>1484</v>
      </c>
      <c r="E163" s="1" t="s">
        <v>28</v>
      </c>
      <c r="F163" s="3" t="s">
        <v>426</v>
      </c>
      <c r="G163" s="3" t="s">
        <v>60</v>
      </c>
      <c r="H163" s="3">
        <v>17</v>
      </c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>
        <f t="shared" si="3"/>
        <v>17</v>
      </c>
    </row>
    <row r="164" spans="1:29" s="12" customFormat="1" ht="37.35" customHeight="1">
      <c r="A164" s="1">
        <v>159</v>
      </c>
      <c r="B164" s="1" t="s">
        <v>1485</v>
      </c>
      <c r="C164" s="11" t="s">
        <v>1486</v>
      </c>
      <c r="D164" s="2" t="s">
        <v>1484</v>
      </c>
      <c r="E164" s="1" t="s">
        <v>28</v>
      </c>
      <c r="F164" s="3" t="s">
        <v>426</v>
      </c>
      <c r="G164" s="3" t="s">
        <v>60</v>
      </c>
      <c r="H164" s="3">
        <v>16</v>
      </c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>
        <f t="shared" si="3"/>
        <v>16</v>
      </c>
    </row>
    <row r="165" spans="1:29" s="12" customFormat="1" ht="37.35" customHeight="1">
      <c r="A165" s="1">
        <v>160</v>
      </c>
      <c r="B165" s="1" t="s">
        <v>1487</v>
      </c>
      <c r="C165" s="11" t="s">
        <v>1488</v>
      </c>
      <c r="D165" s="2" t="s">
        <v>1489</v>
      </c>
      <c r="E165" s="1" t="s">
        <v>28</v>
      </c>
      <c r="F165" s="3" t="s">
        <v>426</v>
      </c>
      <c r="G165" s="3" t="s">
        <v>60</v>
      </c>
      <c r="H165" s="3">
        <v>1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>
        <f t="shared" si="3"/>
        <v>1</v>
      </c>
    </row>
    <row r="166" spans="1:29" s="12" customFormat="1" ht="37.35" customHeight="1">
      <c r="A166" s="1">
        <v>161</v>
      </c>
      <c r="B166" s="1" t="s">
        <v>1490</v>
      </c>
      <c r="C166" s="11" t="s">
        <v>1491</v>
      </c>
      <c r="D166" s="2" t="s">
        <v>1492</v>
      </c>
      <c r="E166" s="1" t="s">
        <v>28</v>
      </c>
      <c r="F166" s="3" t="s">
        <v>1493</v>
      </c>
      <c r="G166" s="3" t="s">
        <v>60</v>
      </c>
      <c r="H166" s="3">
        <v>8</v>
      </c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>
        <f t="shared" si="3"/>
        <v>8</v>
      </c>
    </row>
    <row r="167" spans="1:29" s="12" customFormat="1" ht="37.35" customHeight="1">
      <c r="A167" s="1">
        <v>162</v>
      </c>
      <c r="B167" s="1" t="s">
        <v>1494</v>
      </c>
      <c r="C167" s="11" t="s">
        <v>1495</v>
      </c>
      <c r="D167" s="2" t="s">
        <v>1492</v>
      </c>
      <c r="E167" s="1" t="s">
        <v>28</v>
      </c>
      <c r="F167" s="3" t="s">
        <v>1496</v>
      </c>
      <c r="G167" s="3" t="s">
        <v>60</v>
      </c>
      <c r="H167" s="3">
        <v>4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>
        <f t="shared" si="3"/>
        <v>4</v>
      </c>
    </row>
    <row r="168" spans="1:29" s="12" customFormat="1" ht="37.35" customHeight="1">
      <c r="A168" s="1">
        <v>163</v>
      </c>
      <c r="B168" s="1" t="s">
        <v>1497</v>
      </c>
      <c r="C168" s="11" t="s">
        <v>1498</v>
      </c>
      <c r="D168" s="2" t="s">
        <v>1499</v>
      </c>
      <c r="E168" s="1" t="s">
        <v>28</v>
      </c>
      <c r="F168" s="3" t="s">
        <v>1500</v>
      </c>
      <c r="G168" s="3" t="s">
        <v>60</v>
      </c>
      <c r="H168" s="3">
        <v>2</v>
      </c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>
        <f t="shared" si="3"/>
        <v>2</v>
      </c>
    </row>
    <row r="169" spans="1:29" s="12" customFormat="1" ht="37.35" customHeight="1">
      <c r="A169" s="1">
        <v>164</v>
      </c>
      <c r="B169" s="1" t="s">
        <v>1501</v>
      </c>
      <c r="C169" s="11" t="s">
        <v>1502</v>
      </c>
      <c r="D169" s="2" t="s">
        <v>1503</v>
      </c>
      <c r="E169" s="1" t="s">
        <v>28</v>
      </c>
      <c r="F169" s="3" t="s">
        <v>426</v>
      </c>
      <c r="G169" s="3" t="s">
        <v>60</v>
      </c>
      <c r="H169" s="3">
        <v>1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>
        <f t="shared" si="3"/>
        <v>1</v>
      </c>
    </row>
    <row r="170" spans="1:29" s="12" customFormat="1" ht="37.35" customHeight="1">
      <c r="A170" s="1">
        <v>165</v>
      </c>
      <c r="B170" s="1" t="s">
        <v>1504</v>
      </c>
      <c r="C170" s="11" t="s">
        <v>1505</v>
      </c>
      <c r="D170" s="2" t="s">
        <v>1506</v>
      </c>
      <c r="E170" s="1" t="s">
        <v>28</v>
      </c>
      <c r="F170" s="3" t="s">
        <v>1508</v>
      </c>
      <c r="G170" s="3" t="s">
        <v>899</v>
      </c>
      <c r="H170" s="3">
        <v>4</v>
      </c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>
        <f t="shared" si="3"/>
        <v>4</v>
      </c>
    </row>
    <row r="171" spans="1:29" s="12" customFormat="1" ht="37.35" customHeight="1">
      <c r="A171" s="1">
        <v>166</v>
      </c>
      <c r="B171" s="1" t="s">
        <v>1570</v>
      </c>
      <c r="C171" s="11" t="s">
        <v>1505</v>
      </c>
      <c r="D171" s="2" t="s">
        <v>1571</v>
      </c>
      <c r="E171" s="1" t="s">
        <v>28</v>
      </c>
      <c r="F171" s="3" t="s">
        <v>1507</v>
      </c>
      <c r="G171" s="3" t="s">
        <v>60</v>
      </c>
      <c r="H171" s="3">
        <v>4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>
        <f t="shared" si="3"/>
        <v>4</v>
      </c>
    </row>
    <row r="172" spans="1:29" s="12" customFormat="1" ht="37.35" customHeight="1">
      <c r="A172" s="1">
        <v>167</v>
      </c>
      <c r="B172" s="1" t="s">
        <v>1509</v>
      </c>
      <c r="C172" s="11" t="s">
        <v>1510</v>
      </c>
      <c r="D172" s="2" t="s">
        <v>1511</v>
      </c>
      <c r="E172" s="1" t="s">
        <v>28</v>
      </c>
      <c r="F172" s="3" t="s">
        <v>1512</v>
      </c>
      <c r="G172" s="3" t="s">
        <v>60</v>
      </c>
      <c r="H172" s="3">
        <v>1</v>
      </c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>
        <f t="shared" si="3"/>
        <v>1</v>
      </c>
    </row>
    <row r="173" spans="1:29" s="12" customFormat="1" ht="37.35" customHeight="1">
      <c r="A173" s="1">
        <v>168</v>
      </c>
      <c r="B173" s="1" t="s">
        <v>1513</v>
      </c>
      <c r="C173" s="11" t="s">
        <v>1514</v>
      </c>
      <c r="D173" s="2" t="s">
        <v>1515</v>
      </c>
      <c r="E173" s="1" t="s">
        <v>28</v>
      </c>
      <c r="F173" s="3" t="s">
        <v>1516</v>
      </c>
      <c r="G173" s="3" t="s">
        <v>60</v>
      </c>
      <c r="H173" s="3">
        <v>11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>
        <f t="shared" si="3"/>
        <v>11</v>
      </c>
    </row>
    <row r="174" spans="1:29" s="12" customFormat="1" ht="37.35" customHeight="1">
      <c r="A174" s="1">
        <v>169</v>
      </c>
      <c r="B174" s="1" t="s">
        <v>1539</v>
      </c>
      <c r="C174" s="11" t="s">
        <v>1540</v>
      </c>
      <c r="D174" s="2" t="s">
        <v>1541</v>
      </c>
      <c r="E174" s="1" t="s">
        <v>28</v>
      </c>
      <c r="F174" s="3" t="s">
        <v>1531</v>
      </c>
      <c r="G174" s="3" t="s">
        <v>60</v>
      </c>
      <c r="H174" s="3">
        <v>1</v>
      </c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>
        <f t="shared" si="3"/>
        <v>1</v>
      </c>
    </row>
    <row r="175" spans="1:29" s="12" customFormat="1" ht="37.35" customHeight="1">
      <c r="A175" s="1">
        <v>170</v>
      </c>
      <c r="B175" s="1" t="s">
        <v>1517</v>
      </c>
      <c r="C175" s="11" t="s">
        <v>1518</v>
      </c>
      <c r="D175" s="2" t="s">
        <v>1519</v>
      </c>
      <c r="E175" s="1" t="s">
        <v>28</v>
      </c>
      <c r="F175" s="3" t="s">
        <v>962</v>
      </c>
      <c r="G175" s="3" t="s">
        <v>60</v>
      </c>
      <c r="H175" s="3">
        <v>10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>
        <f t="shared" si="3"/>
        <v>10</v>
      </c>
    </row>
    <row r="176" spans="1:29" s="12" customFormat="1" ht="37.35" customHeight="1">
      <c r="A176" s="1">
        <v>171</v>
      </c>
      <c r="B176" s="1" t="s">
        <v>1520</v>
      </c>
      <c r="C176" s="11" t="s">
        <v>1521</v>
      </c>
      <c r="D176" s="2" t="s">
        <v>1522</v>
      </c>
      <c r="E176" s="1" t="s">
        <v>28</v>
      </c>
      <c r="F176" s="3" t="s">
        <v>962</v>
      </c>
      <c r="G176" s="3" t="s">
        <v>60</v>
      </c>
      <c r="H176" s="3">
        <v>10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>
        <f t="shared" si="3"/>
        <v>10</v>
      </c>
    </row>
    <row r="177" spans="1:29" s="12" customFormat="1" ht="37.35" customHeight="1">
      <c r="A177" s="1">
        <v>172</v>
      </c>
      <c r="B177" s="1" t="s">
        <v>1523</v>
      </c>
      <c r="C177" s="11" t="s">
        <v>1524</v>
      </c>
      <c r="D177" s="2" t="s">
        <v>1525</v>
      </c>
      <c r="E177" s="1" t="s">
        <v>28</v>
      </c>
      <c r="F177" s="3" t="s">
        <v>962</v>
      </c>
      <c r="G177" s="3" t="s">
        <v>60</v>
      </c>
      <c r="H177" s="3">
        <v>10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>
        <f t="shared" si="3"/>
        <v>10</v>
      </c>
    </row>
    <row r="178" spans="1:29" s="12" customFormat="1" ht="37.35" customHeight="1">
      <c r="A178" s="1">
        <v>173</v>
      </c>
      <c r="B178" s="1" t="s">
        <v>1526</v>
      </c>
      <c r="C178" s="11" t="s">
        <v>1527</v>
      </c>
      <c r="D178" s="2" t="s">
        <v>1528</v>
      </c>
      <c r="E178" s="1" t="s">
        <v>28</v>
      </c>
      <c r="F178" s="3" t="s">
        <v>962</v>
      </c>
      <c r="G178" s="3" t="s">
        <v>60</v>
      </c>
      <c r="H178" s="3">
        <v>1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>
        <f t="shared" si="3"/>
        <v>1</v>
      </c>
    </row>
    <row r="179" spans="1:29" s="12" customFormat="1" ht="37.35" customHeight="1">
      <c r="A179" s="1">
        <v>174</v>
      </c>
      <c r="B179" s="1" t="s">
        <v>1529</v>
      </c>
      <c r="C179" s="11" t="s">
        <v>1530</v>
      </c>
      <c r="D179" s="2" t="s">
        <v>1519</v>
      </c>
      <c r="E179" s="1" t="s">
        <v>28</v>
      </c>
      <c r="F179" s="3" t="s">
        <v>1531</v>
      </c>
      <c r="G179" s="3" t="s">
        <v>60</v>
      </c>
      <c r="H179" s="3">
        <v>10</v>
      </c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>
        <f t="shared" si="3"/>
        <v>10</v>
      </c>
    </row>
    <row r="180" spans="1:29" s="12" customFormat="1" ht="37.35" customHeight="1">
      <c r="A180" s="1">
        <v>175</v>
      </c>
      <c r="B180" s="1" t="s">
        <v>1532</v>
      </c>
      <c r="C180" s="11" t="s">
        <v>1533</v>
      </c>
      <c r="D180" s="2" t="s">
        <v>1528</v>
      </c>
      <c r="E180" s="1" t="s">
        <v>28</v>
      </c>
      <c r="F180" s="3" t="s">
        <v>990</v>
      </c>
      <c r="G180" s="3" t="s">
        <v>60</v>
      </c>
      <c r="H180" s="3">
        <v>1</v>
      </c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>
        <f t="shared" si="3"/>
        <v>1</v>
      </c>
    </row>
    <row r="181" spans="1:29" s="12" customFormat="1" ht="37.35" customHeight="1">
      <c r="A181" s="1">
        <v>176</v>
      </c>
      <c r="B181" s="1" t="s">
        <v>1534</v>
      </c>
      <c r="C181" s="11" t="s">
        <v>1535</v>
      </c>
      <c r="D181" s="2" t="s">
        <v>1536</v>
      </c>
      <c r="E181" s="1" t="s">
        <v>28</v>
      </c>
      <c r="F181" s="3" t="s">
        <v>962</v>
      </c>
      <c r="G181" s="3" t="s">
        <v>60</v>
      </c>
      <c r="H181" s="3">
        <v>100</v>
      </c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>
        <f t="shared" si="3"/>
        <v>100</v>
      </c>
    </row>
    <row r="182" spans="1:29" s="12" customFormat="1" ht="37.35" customHeight="1">
      <c r="A182" s="1">
        <v>177</v>
      </c>
      <c r="B182" s="1" t="s">
        <v>1537</v>
      </c>
      <c r="C182" s="11" t="s">
        <v>1538</v>
      </c>
      <c r="D182" s="2" t="s">
        <v>1536</v>
      </c>
      <c r="E182" s="1" t="s">
        <v>28</v>
      </c>
      <c r="F182" s="3" t="s">
        <v>990</v>
      </c>
      <c r="G182" s="3" t="s">
        <v>60</v>
      </c>
      <c r="H182" s="3">
        <v>5</v>
      </c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>
        <f t="shared" si="3"/>
        <v>5</v>
      </c>
    </row>
    <row r="183" spans="1:29" s="12" customFormat="1" ht="37.35" customHeight="1">
      <c r="A183" s="1">
        <v>178</v>
      </c>
      <c r="B183" s="1" t="s">
        <v>1624</v>
      </c>
      <c r="C183" s="11" t="s">
        <v>1625</v>
      </c>
      <c r="D183" s="2" t="s">
        <v>1626</v>
      </c>
      <c r="E183" s="1"/>
      <c r="F183" s="3" t="s">
        <v>426</v>
      </c>
      <c r="G183" s="3" t="s">
        <v>60</v>
      </c>
      <c r="H183" s="3">
        <v>8</v>
      </c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>
        <f t="shared" si="3"/>
        <v>8</v>
      </c>
    </row>
    <row r="184" spans="1:29" s="12" customFormat="1" ht="37.35" customHeight="1">
      <c r="A184" s="1">
        <v>179</v>
      </c>
      <c r="B184" s="1" t="s">
        <v>1627</v>
      </c>
      <c r="C184" s="11" t="s">
        <v>1628</v>
      </c>
      <c r="D184" s="2" t="s">
        <v>1629</v>
      </c>
      <c r="E184" s="1"/>
      <c r="F184" s="3" t="s">
        <v>426</v>
      </c>
      <c r="G184" s="3" t="s">
        <v>60</v>
      </c>
      <c r="H184" s="3">
        <v>8</v>
      </c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>
        <f t="shared" si="3"/>
        <v>8</v>
      </c>
    </row>
    <row r="185" spans="1:29" s="12" customFormat="1" ht="37.35" customHeight="1">
      <c r="A185" s="1">
        <v>180</v>
      </c>
      <c r="B185" s="1" t="s">
        <v>377</v>
      </c>
      <c r="C185" s="11" t="s">
        <v>378</v>
      </c>
      <c r="D185" s="2" t="s">
        <v>379</v>
      </c>
      <c r="E185" s="1" t="s">
        <v>28</v>
      </c>
      <c r="F185" s="3" t="s">
        <v>380</v>
      </c>
      <c r="G185" s="3" t="s">
        <v>60</v>
      </c>
      <c r="H185" s="3">
        <v>1</v>
      </c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>
        <f t="shared" si="3"/>
        <v>1</v>
      </c>
    </row>
    <row r="186" spans="1:29" s="12" customFormat="1" ht="37.35" customHeight="1">
      <c r="A186" s="1">
        <v>181</v>
      </c>
      <c r="B186" s="1" t="s">
        <v>381</v>
      </c>
      <c r="C186" s="11" t="s">
        <v>382</v>
      </c>
      <c r="D186" s="2" t="s">
        <v>379</v>
      </c>
      <c r="E186" s="1" t="s">
        <v>28</v>
      </c>
      <c r="F186" s="3" t="s">
        <v>383</v>
      </c>
      <c r="G186" s="3" t="s">
        <v>60</v>
      </c>
      <c r="H186" s="3">
        <v>1</v>
      </c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>
        <f t="shared" si="3"/>
        <v>1</v>
      </c>
    </row>
    <row r="187" spans="1:29" s="12" customFormat="1" ht="37.35" customHeight="1">
      <c r="A187" s="1">
        <v>182</v>
      </c>
      <c r="B187" s="1" t="s">
        <v>373</v>
      </c>
      <c r="C187" s="11" t="s">
        <v>374</v>
      </c>
      <c r="D187" s="2" t="s">
        <v>375</v>
      </c>
      <c r="E187" s="1" t="s">
        <v>28</v>
      </c>
      <c r="F187" s="3" t="s">
        <v>376</v>
      </c>
      <c r="G187" s="3" t="s">
        <v>60</v>
      </c>
      <c r="H187" s="3">
        <v>5</v>
      </c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>
        <f t="shared" si="3"/>
        <v>5</v>
      </c>
    </row>
    <row r="188" spans="1:29" s="12" customFormat="1" ht="37.35" customHeight="1">
      <c r="A188" s="1">
        <v>183</v>
      </c>
      <c r="B188" s="1" t="s">
        <v>369</v>
      </c>
      <c r="C188" s="11" t="s">
        <v>370</v>
      </c>
      <c r="D188" s="2" t="s">
        <v>371</v>
      </c>
      <c r="E188" s="1" t="s">
        <v>28</v>
      </c>
      <c r="F188" s="3" t="s">
        <v>372</v>
      </c>
      <c r="G188" s="3" t="s">
        <v>60</v>
      </c>
      <c r="H188" s="3">
        <v>1</v>
      </c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>
        <v>1</v>
      </c>
      <c r="W188" s="10"/>
      <c r="X188" s="10"/>
      <c r="Y188" s="10"/>
      <c r="Z188" s="10"/>
      <c r="AA188" s="10"/>
      <c r="AB188" s="10"/>
      <c r="AC188" s="10">
        <f t="shared" si="3"/>
        <v>2</v>
      </c>
    </row>
    <row r="189" spans="1:29" s="12" customFormat="1" ht="37.35" customHeight="1">
      <c r="A189" s="1">
        <v>184</v>
      </c>
      <c r="B189" s="1" t="s">
        <v>362</v>
      </c>
      <c r="C189" s="11" t="s">
        <v>363</v>
      </c>
      <c r="D189" s="2" t="s">
        <v>364</v>
      </c>
      <c r="E189" s="1" t="s">
        <v>28</v>
      </c>
      <c r="F189" s="3" t="s">
        <v>315</v>
      </c>
      <c r="G189" s="3" t="s">
        <v>60</v>
      </c>
      <c r="H189" s="3">
        <v>0</v>
      </c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>
        <f t="shared" si="3"/>
        <v>0</v>
      </c>
    </row>
    <row r="190" spans="1:29" s="12" customFormat="1" ht="37.35" customHeight="1">
      <c r="A190" s="1">
        <v>185</v>
      </c>
      <c r="B190" s="1" t="s">
        <v>365</v>
      </c>
      <c r="C190" s="11" t="s">
        <v>366</v>
      </c>
      <c r="D190" s="2" t="s">
        <v>367</v>
      </c>
      <c r="E190" s="1" t="s">
        <v>28</v>
      </c>
      <c r="F190" s="3" t="s">
        <v>368</v>
      </c>
      <c r="G190" s="3" t="s">
        <v>298</v>
      </c>
      <c r="H190" s="3">
        <v>5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>
        <f t="shared" si="3"/>
        <v>5</v>
      </c>
    </row>
    <row r="191" spans="1:29" s="12" customFormat="1" ht="37.35" customHeight="1">
      <c r="A191" s="1">
        <v>186</v>
      </c>
      <c r="B191" s="1" t="s">
        <v>351</v>
      </c>
      <c r="C191" s="11" t="s">
        <v>352</v>
      </c>
      <c r="D191" s="2" t="s">
        <v>353</v>
      </c>
      <c r="E191" s="1" t="s">
        <v>203</v>
      </c>
      <c r="F191" s="3" t="s">
        <v>354</v>
      </c>
      <c r="G191" s="3" t="s">
        <v>60</v>
      </c>
      <c r="H191" s="3">
        <v>7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>
        <f t="shared" si="3"/>
        <v>7</v>
      </c>
    </row>
    <row r="192" spans="1:29" s="12" customFormat="1" ht="37.35" customHeight="1">
      <c r="A192" s="1">
        <v>187</v>
      </c>
      <c r="B192" s="1" t="s">
        <v>355</v>
      </c>
      <c r="C192" s="11" t="s">
        <v>356</v>
      </c>
      <c r="D192" s="2" t="s">
        <v>357</v>
      </c>
      <c r="E192" s="1" t="s">
        <v>203</v>
      </c>
      <c r="F192" s="3" t="s">
        <v>358</v>
      </c>
      <c r="G192" s="3" t="s">
        <v>60</v>
      </c>
      <c r="H192" s="3">
        <v>17</v>
      </c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>
        <f t="shared" si="3"/>
        <v>17</v>
      </c>
    </row>
    <row r="193" spans="1:29" s="12" customFormat="1" ht="37.35" customHeight="1">
      <c r="A193" s="1">
        <v>188</v>
      </c>
      <c r="B193" s="1" t="s">
        <v>347</v>
      </c>
      <c r="C193" s="11" t="s">
        <v>348</v>
      </c>
      <c r="D193" s="2" t="s">
        <v>349</v>
      </c>
      <c r="E193" s="1" t="s">
        <v>203</v>
      </c>
      <c r="F193" s="3" t="s">
        <v>350</v>
      </c>
      <c r="G193" s="3" t="s">
        <v>60</v>
      </c>
      <c r="H193" s="3">
        <v>54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>
        <v>2</v>
      </c>
      <c r="W193" s="10"/>
      <c r="X193" s="10"/>
      <c r="Y193" s="10"/>
      <c r="Z193" s="10"/>
      <c r="AA193" s="10"/>
      <c r="AB193" s="10"/>
      <c r="AC193" s="10">
        <f t="shared" si="3"/>
        <v>56</v>
      </c>
    </row>
    <row r="194" spans="1:29" s="12" customFormat="1" ht="37.35" customHeight="1">
      <c r="A194" s="1">
        <v>189</v>
      </c>
      <c r="B194" s="1" t="s">
        <v>339</v>
      </c>
      <c r="C194" s="11" t="s">
        <v>340</v>
      </c>
      <c r="D194" s="2" t="s">
        <v>338</v>
      </c>
      <c r="E194" s="1" t="s">
        <v>203</v>
      </c>
      <c r="F194" s="3" t="s">
        <v>341</v>
      </c>
      <c r="G194" s="3" t="s">
        <v>60</v>
      </c>
      <c r="H194" s="3">
        <v>3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>
        <f t="shared" si="3"/>
        <v>3</v>
      </c>
    </row>
    <row r="195" spans="1:29" s="12" customFormat="1" ht="37.35" customHeight="1">
      <c r="A195" s="1">
        <v>190</v>
      </c>
      <c r="B195" s="1" t="s">
        <v>336</v>
      </c>
      <c r="C195" s="11" t="s">
        <v>337</v>
      </c>
      <c r="D195" s="2" t="s">
        <v>338</v>
      </c>
      <c r="E195" s="1" t="s">
        <v>203</v>
      </c>
      <c r="F195" s="3" t="s">
        <v>327</v>
      </c>
      <c r="G195" s="3" t="s">
        <v>60</v>
      </c>
      <c r="H195" s="3">
        <v>12</v>
      </c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>
        <f t="shared" si="3"/>
        <v>12</v>
      </c>
    </row>
    <row r="196" spans="1:29" s="12" customFormat="1" ht="37.35" customHeight="1">
      <c r="A196" s="1">
        <v>191</v>
      </c>
      <c r="B196" s="1" t="s">
        <v>538</v>
      </c>
      <c r="C196" s="11" t="s">
        <v>539</v>
      </c>
      <c r="D196" s="2" t="s">
        <v>540</v>
      </c>
      <c r="E196" s="1" t="s">
        <v>203</v>
      </c>
      <c r="F196" s="3" t="s">
        <v>541</v>
      </c>
      <c r="G196" s="3" t="s">
        <v>60</v>
      </c>
      <c r="H196" s="3">
        <v>2</v>
      </c>
      <c r="I196" s="10"/>
      <c r="J196" s="10">
        <v>4</v>
      </c>
      <c r="K196" s="10">
        <f>-1-1</f>
        <v>-2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>
        <f t="shared" si="3"/>
        <v>4</v>
      </c>
    </row>
    <row r="197" spans="1:29" s="12" customFormat="1" ht="37.35" customHeight="1">
      <c r="A197" s="1">
        <v>192</v>
      </c>
      <c r="B197" s="1" t="s">
        <v>323</v>
      </c>
      <c r="C197" s="11" t="s">
        <v>324</v>
      </c>
      <c r="D197" s="2" t="s">
        <v>321</v>
      </c>
      <c r="E197" s="1" t="s">
        <v>203</v>
      </c>
      <c r="F197" s="3" t="s">
        <v>325</v>
      </c>
      <c r="G197" s="3" t="s">
        <v>60</v>
      </c>
      <c r="H197" s="3">
        <v>1</v>
      </c>
      <c r="I197" s="10"/>
      <c r="J197" s="10">
        <v>7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>
        <f t="shared" si="3"/>
        <v>8</v>
      </c>
    </row>
    <row r="198" spans="1:29" s="12" customFormat="1" ht="37.35" customHeight="1">
      <c r="A198" s="1">
        <v>193</v>
      </c>
      <c r="B198" s="1" t="s">
        <v>333</v>
      </c>
      <c r="C198" s="11" t="s">
        <v>334</v>
      </c>
      <c r="D198" s="2" t="s">
        <v>321</v>
      </c>
      <c r="E198" s="1" t="s">
        <v>203</v>
      </c>
      <c r="F198" s="3" t="s">
        <v>335</v>
      </c>
      <c r="G198" s="3" t="s">
        <v>60</v>
      </c>
      <c r="H198" s="3">
        <v>6</v>
      </c>
      <c r="I198" s="10"/>
      <c r="J198" s="10">
        <v>7</v>
      </c>
      <c r="K198" s="10"/>
      <c r="L198" s="10"/>
      <c r="M198" s="10"/>
      <c r="N198" s="10"/>
      <c r="O198" s="10"/>
      <c r="P198" s="10"/>
      <c r="Q198" s="10"/>
      <c r="R198" s="10">
        <v>1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>
        <f t="shared" si="3"/>
        <v>14</v>
      </c>
    </row>
    <row r="199" spans="1:29" s="12" customFormat="1" ht="37.35" customHeight="1">
      <c r="A199" s="1">
        <v>194</v>
      </c>
      <c r="B199" s="1" t="s">
        <v>299</v>
      </c>
      <c r="C199" s="11" t="s">
        <v>300</v>
      </c>
      <c r="D199" s="2" t="s">
        <v>301</v>
      </c>
      <c r="E199" s="1" t="s">
        <v>203</v>
      </c>
      <c r="F199" s="3" t="s">
        <v>302</v>
      </c>
      <c r="G199" s="3" t="s">
        <v>60</v>
      </c>
      <c r="H199" s="3">
        <v>31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>
        <v>5</v>
      </c>
      <c r="S199" s="10"/>
      <c r="T199" s="10"/>
      <c r="U199" s="10"/>
      <c r="V199" s="10">
        <v>2</v>
      </c>
      <c r="W199" s="10"/>
      <c r="X199" s="10"/>
      <c r="Y199" s="10"/>
      <c r="Z199" s="10"/>
      <c r="AA199" s="10"/>
      <c r="AB199" s="10"/>
      <c r="AC199" s="10">
        <f t="shared" si="3"/>
        <v>38</v>
      </c>
    </row>
    <row r="200" spans="1:29" s="12" customFormat="1" ht="37.35" customHeight="1">
      <c r="A200" s="1">
        <v>195</v>
      </c>
      <c r="B200" s="1" t="s">
        <v>303</v>
      </c>
      <c r="C200" s="11" t="s">
        <v>304</v>
      </c>
      <c r="D200" s="2" t="s">
        <v>301</v>
      </c>
      <c r="E200" s="1" t="s">
        <v>203</v>
      </c>
      <c r="F200" s="3" t="s">
        <v>305</v>
      </c>
      <c r="G200" s="3" t="s">
        <v>60</v>
      </c>
      <c r="H200" s="3">
        <v>230</v>
      </c>
      <c r="I200" s="10"/>
      <c r="J200" s="10"/>
      <c r="K200" s="10"/>
      <c r="L200" s="10"/>
      <c r="M200" s="10"/>
      <c r="N200" s="10"/>
      <c r="O200" s="10"/>
      <c r="P200" s="10"/>
      <c r="Q200" s="10"/>
      <c r="R200" s="10">
        <v>2</v>
      </c>
      <c r="S200" s="10">
        <v>-20</v>
      </c>
      <c r="T200" s="10"/>
      <c r="U200" s="10"/>
      <c r="V200" s="10">
        <v>2</v>
      </c>
      <c r="W200" s="10"/>
      <c r="X200" s="10"/>
      <c r="Y200" s="10"/>
      <c r="Z200" s="10"/>
      <c r="AA200" s="10"/>
      <c r="AB200" s="10"/>
      <c r="AC200" s="10">
        <f t="shared" si="3"/>
        <v>214</v>
      </c>
    </row>
    <row r="201" spans="1:29" s="12" customFormat="1" ht="37.35" customHeight="1">
      <c r="A201" s="1">
        <v>196</v>
      </c>
      <c r="B201" s="1" t="s">
        <v>316</v>
      </c>
      <c r="C201" s="11" t="s">
        <v>317</v>
      </c>
      <c r="D201" s="2" t="s">
        <v>318</v>
      </c>
      <c r="E201" s="1" t="s">
        <v>203</v>
      </c>
      <c r="F201" s="3" t="s">
        <v>319</v>
      </c>
      <c r="G201" s="3" t="s">
        <v>298</v>
      </c>
      <c r="H201" s="3">
        <v>10</v>
      </c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>
        <f t="shared" si="3"/>
        <v>10</v>
      </c>
    </row>
    <row r="202" spans="1:29" s="12" customFormat="1" ht="37.35" customHeight="1">
      <c r="A202" s="1">
        <v>197</v>
      </c>
      <c r="B202" s="1" t="s">
        <v>313</v>
      </c>
      <c r="C202" s="11" t="s">
        <v>314</v>
      </c>
      <c r="D202" s="2" t="s">
        <v>308</v>
      </c>
      <c r="E202" s="1" t="s">
        <v>203</v>
      </c>
      <c r="F202" s="3" t="s">
        <v>315</v>
      </c>
      <c r="G202" s="3" t="s">
        <v>60</v>
      </c>
      <c r="H202" s="3">
        <v>3</v>
      </c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>
        <f t="shared" si="3"/>
        <v>3</v>
      </c>
    </row>
    <row r="203" spans="1:29" s="12" customFormat="1" ht="37.35" customHeight="1">
      <c r="A203" s="1">
        <v>198</v>
      </c>
      <c r="B203" s="1" t="s">
        <v>306</v>
      </c>
      <c r="C203" s="11" t="s">
        <v>307</v>
      </c>
      <c r="D203" s="2" t="s">
        <v>308</v>
      </c>
      <c r="E203" s="1" t="s">
        <v>28</v>
      </c>
      <c r="F203" s="3" t="s">
        <v>302</v>
      </c>
      <c r="G203" s="3" t="s">
        <v>60</v>
      </c>
      <c r="H203" s="3">
        <v>11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>
        <f t="shared" si="3"/>
        <v>11</v>
      </c>
    </row>
    <row r="204" spans="1:29" s="12" customFormat="1" ht="37.35" customHeight="1">
      <c r="A204" s="1">
        <v>199</v>
      </c>
      <c r="B204" s="1" t="s">
        <v>279</v>
      </c>
      <c r="C204" s="11" t="s">
        <v>280</v>
      </c>
      <c r="D204" s="2" t="s">
        <v>281</v>
      </c>
      <c r="E204" s="1" t="s">
        <v>203</v>
      </c>
      <c r="F204" s="3" t="s">
        <v>282</v>
      </c>
      <c r="G204" s="3" t="s">
        <v>60</v>
      </c>
      <c r="H204" s="3">
        <f>23+45</f>
        <v>68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>
        <v>1</v>
      </c>
      <c r="S204" s="10"/>
      <c r="T204" s="10"/>
      <c r="U204" s="10"/>
      <c r="V204" s="10">
        <v>1</v>
      </c>
      <c r="W204" s="10"/>
      <c r="X204" s="10"/>
      <c r="Y204" s="10"/>
      <c r="Z204" s="10"/>
      <c r="AA204" s="10"/>
      <c r="AB204" s="10"/>
      <c r="AC204" s="10">
        <f t="shared" si="3"/>
        <v>70</v>
      </c>
    </row>
    <row r="205" spans="1:29" s="12" customFormat="1" ht="37.35" customHeight="1">
      <c r="A205" s="1">
        <v>200</v>
      </c>
      <c r="B205" s="1" t="s">
        <v>1741</v>
      </c>
      <c r="C205" s="11" t="s">
        <v>1742</v>
      </c>
      <c r="D205" s="2" t="s">
        <v>1743</v>
      </c>
      <c r="E205" s="1"/>
      <c r="F205" s="3" t="s">
        <v>1744</v>
      </c>
      <c r="G205" s="3" t="s">
        <v>1682</v>
      </c>
      <c r="H205" s="3">
        <v>11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>
        <f t="shared" si="3"/>
        <v>11</v>
      </c>
    </row>
    <row r="206" spans="1:29" s="12" customFormat="1" ht="37.35" customHeight="1">
      <c r="A206" s="1">
        <v>201</v>
      </c>
      <c r="B206" s="1" t="s">
        <v>1661</v>
      </c>
      <c r="C206" s="11" t="s">
        <v>1662</v>
      </c>
      <c r="D206" s="2" t="s">
        <v>1663</v>
      </c>
      <c r="E206" s="1"/>
      <c r="F206" s="3" t="s">
        <v>1660</v>
      </c>
      <c r="G206" s="3" t="s">
        <v>60</v>
      </c>
      <c r="H206" s="3">
        <v>0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>
        <f t="shared" si="3"/>
        <v>0</v>
      </c>
    </row>
    <row r="207" spans="1:29" s="12" customFormat="1" ht="37.35" customHeight="1">
      <c r="A207" s="1">
        <v>202</v>
      </c>
      <c r="B207" s="1" t="s">
        <v>1657</v>
      </c>
      <c r="C207" s="11" t="s">
        <v>1658</v>
      </c>
      <c r="D207" s="2" t="s">
        <v>1659</v>
      </c>
      <c r="E207" s="1"/>
      <c r="F207" s="3" t="s">
        <v>1660</v>
      </c>
      <c r="G207" s="3" t="s">
        <v>60</v>
      </c>
      <c r="H207" s="3">
        <v>2</v>
      </c>
      <c r="I207" s="10"/>
      <c r="J207" s="10">
        <v>2</v>
      </c>
      <c r="K207" s="10">
        <f>-1</f>
        <v>-1</v>
      </c>
      <c r="L207" s="10">
        <v>2</v>
      </c>
      <c r="M207" s="10"/>
      <c r="N207" s="10"/>
      <c r="O207" s="10"/>
      <c r="P207" s="10"/>
      <c r="Q207" s="10"/>
      <c r="R207" s="10">
        <v>2</v>
      </c>
      <c r="S207" s="10"/>
      <c r="T207" s="10"/>
      <c r="U207" s="10"/>
      <c r="V207" s="10"/>
      <c r="W207" s="10">
        <v>-5</v>
      </c>
      <c r="X207" s="10"/>
      <c r="Y207" s="10"/>
      <c r="Z207" s="10"/>
      <c r="AA207" s="10"/>
      <c r="AB207" s="10"/>
      <c r="AC207" s="10">
        <f t="shared" si="3"/>
        <v>2</v>
      </c>
    </row>
    <row r="208" spans="1:29" s="12" customFormat="1" ht="37.35" customHeight="1">
      <c r="A208" s="1">
        <v>203</v>
      </c>
      <c r="B208" s="1" t="s">
        <v>1738</v>
      </c>
      <c r="C208" s="11" t="s">
        <v>1739</v>
      </c>
      <c r="D208" s="2" t="s">
        <v>1740</v>
      </c>
      <c r="E208" s="1"/>
      <c r="F208" s="3" t="s">
        <v>387</v>
      </c>
      <c r="G208" s="3" t="s">
        <v>1682</v>
      </c>
      <c r="H208" s="3">
        <v>0</v>
      </c>
      <c r="I208" s="10"/>
      <c r="J208" s="10">
        <v>15</v>
      </c>
      <c r="K208" s="10">
        <v>-3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>
        <v>2</v>
      </c>
      <c r="W208" s="10"/>
      <c r="X208" s="10"/>
      <c r="Y208" s="10"/>
      <c r="Z208" s="10"/>
      <c r="AA208" s="10"/>
      <c r="AB208" s="10"/>
      <c r="AC208" s="10">
        <f t="shared" si="3"/>
        <v>14</v>
      </c>
    </row>
    <row r="209" spans="1:29" s="12" customFormat="1" ht="37.35" customHeight="1">
      <c r="A209" s="1">
        <v>204</v>
      </c>
      <c r="B209" s="1" t="s">
        <v>291</v>
      </c>
      <c r="C209" s="11" t="s">
        <v>292</v>
      </c>
      <c r="D209" s="2" t="s">
        <v>289</v>
      </c>
      <c r="E209" s="1" t="s">
        <v>203</v>
      </c>
      <c r="F209" s="3" t="s">
        <v>293</v>
      </c>
      <c r="G209" s="3" t="s">
        <v>30</v>
      </c>
      <c r="H209" s="3">
        <v>11</v>
      </c>
      <c r="I209" s="10"/>
      <c r="J209" s="10"/>
      <c r="K209" s="10"/>
      <c r="L209" s="10">
        <v>2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>
        <f t="shared" si="3"/>
        <v>13</v>
      </c>
    </row>
    <row r="210" spans="1:29" s="12" customFormat="1" ht="37.35" customHeight="1">
      <c r="A210" s="1">
        <v>205</v>
      </c>
      <c r="B210" s="1" t="s">
        <v>287</v>
      </c>
      <c r="C210" s="11" t="s">
        <v>288</v>
      </c>
      <c r="D210" s="2" t="s">
        <v>289</v>
      </c>
      <c r="E210" s="1" t="s">
        <v>203</v>
      </c>
      <c r="F210" s="3" t="s">
        <v>290</v>
      </c>
      <c r="G210" s="3" t="s">
        <v>30</v>
      </c>
      <c r="H210" s="3">
        <v>5</v>
      </c>
      <c r="I210" s="10"/>
      <c r="J210" s="10"/>
      <c r="K210" s="10"/>
      <c r="L210" s="10">
        <v>1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>
        <f t="shared" si="3"/>
        <v>6</v>
      </c>
    </row>
    <row r="211" spans="1:29" s="12" customFormat="1" ht="37.35" customHeight="1">
      <c r="A211" s="1">
        <v>206</v>
      </c>
      <c r="B211" s="1" t="s">
        <v>283</v>
      </c>
      <c r="C211" s="11" t="s">
        <v>284</v>
      </c>
      <c r="D211" s="2" t="s">
        <v>285</v>
      </c>
      <c r="E211" s="1" t="s">
        <v>203</v>
      </c>
      <c r="F211" s="3" t="s">
        <v>286</v>
      </c>
      <c r="G211" s="3" t="s">
        <v>30</v>
      </c>
      <c r="H211" s="3">
        <v>1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>
        <f t="shared" si="3"/>
        <v>1</v>
      </c>
    </row>
    <row r="212" spans="1:29" s="12" customFormat="1" ht="37.35" customHeight="1">
      <c r="A212" s="1">
        <v>207</v>
      </c>
      <c r="B212" s="1" t="s">
        <v>275</v>
      </c>
      <c r="C212" s="11" t="s">
        <v>276</v>
      </c>
      <c r="D212" s="2" t="s">
        <v>277</v>
      </c>
      <c r="E212" s="1" t="s">
        <v>203</v>
      </c>
      <c r="F212" s="3" t="s">
        <v>278</v>
      </c>
      <c r="G212" s="3" t="s">
        <v>60</v>
      </c>
      <c r="H212" s="3">
        <v>7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>
        <f t="shared" si="3"/>
        <v>7</v>
      </c>
    </row>
    <row r="213" spans="1:29" s="12" customFormat="1" ht="37.35" customHeight="1">
      <c r="A213" s="1">
        <v>208</v>
      </c>
      <c r="B213" s="1" t="s">
        <v>294</v>
      </c>
      <c r="C213" s="11" t="s">
        <v>295</v>
      </c>
      <c r="D213" s="2" t="s">
        <v>296</v>
      </c>
      <c r="E213" s="1" t="s">
        <v>203</v>
      </c>
      <c r="F213" s="3" t="s">
        <v>297</v>
      </c>
      <c r="G213" s="3" t="s">
        <v>298</v>
      </c>
      <c r="H213" s="3">
        <v>1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>
        <f t="shared" si="3"/>
        <v>1</v>
      </c>
    </row>
    <row r="214" spans="1:29" s="12" customFormat="1" ht="37.35" customHeight="1">
      <c r="A214" s="1">
        <v>209</v>
      </c>
      <c r="B214" s="1" t="s">
        <v>309</v>
      </c>
      <c r="C214" s="11" t="s">
        <v>310</v>
      </c>
      <c r="D214" s="2" t="s">
        <v>308</v>
      </c>
      <c r="E214" s="1" t="s">
        <v>311</v>
      </c>
      <c r="F214" s="3" t="s">
        <v>312</v>
      </c>
      <c r="G214" s="3" t="s">
        <v>60</v>
      </c>
      <c r="H214" s="3">
        <v>2</v>
      </c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>
        <f t="shared" si="3"/>
        <v>2</v>
      </c>
    </row>
    <row r="215" spans="1:29" s="12" customFormat="1" ht="37.35" customHeight="1">
      <c r="A215" s="1">
        <v>210</v>
      </c>
      <c r="B215" s="1" t="s">
        <v>534</v>
      </c>
      <c r="C215" s="11" t="s">
        <v>535</v>
      </c>
      <c r="D215" s="2" t="s">
        <v>536</v>
      </c>
      <c r="E215" s="1" t="s">
        <v>203</v>
      </c>
      <c r="F215" s="3" t="s">
        <v>537</v>
      </c>
      <c r="G215" s="3" t="s">
        <v>60</v>
      </c>
      <c r="H215" s="3">
        <v>4</v>
      </c>
      <c r="I215" s="10"/>
      <c r="J215" s="10"/>
      <c r="K215" s="10">
        <v>-1</v>
      </c>
      <c r="L215" s="10">
        <v>1</v>
      </c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>
        <f t="shared" si="3"/>
        <v>4</v>
      </c>
    </row>
    <row r="216" spans="1:29" s="12" customFormat="1" ht="37.35" customHeight="1">
      <c r="A216" s="1">
        <v>211</v>
      </c>
      <c r="B216" s="1" t="s">
        <v>272</v>
      </c>
      <c r="C216" s="11" t="s">
        <v>273</v>
      </c>
      <c r="D216" s="2" t="s">
        <v>274</v>
      </c>
      <c r="E216" s="1" t="s">
        <v>151</v>
      </c>
      <c r="F216" s="3" t="s">
        <v>258</v>
      </c>
      <c r="G216" s="3" t="s">
        <v>259</v>
      </c>
      <c r="H216" s="3">
        <v>24</v>
      </c>
      <c r="I216" s="10">
        <f>-1-4</f>
        <v>-5</v>
      </c>
      <c r="J216" s="10">
        <v>22</v>
      </c>
      <c r="K216" s="10">
        <v>-20</v>
      </c>
      <c r="L216" s="10">
        <v>1</v>
      </c>
      <c r="M216" s="10"/>
      <c r="N216" s="10"/>
      <c r="O216" s="10"/>
      <c r="P216" s="10"/>
      <c r="Q216" s="10"/>
      <c r="R216" s="10">
        <v>1</v>
      </c>
      <c r="S216" s="10"/>
      <c r="T216" s="10"/>
      <c r="U216" s="10"/>
      <c r="V216" s="10">
        <f>2+24</f>
        <v>26</v>
      </c>
      <c r="W216" s="10"/>
      <c r="X216" s="10"/>
      <c r="Y216" s="10"/>
      <c r="Z216" s="10"/>
      <c r="AA216" s="10"/>
      <c r="AB216" s="10"/>
      <c r="AC216" s="10">
        <f t="shared" ref="AC216:AC279" si="4">SUM(H216:AB216)</f>
        <v>49</v>
      </c>
    </row>
    <row r="217" spans="1:29" s="12" customFormat="1" ht="37.35" customHeight="1">
      <c r="A217" s="1">
        <v>212</v>
      </c>
      <c r="B217" s="1" t="s">
        <v>266</v>
      </c>
      <c r="C217" s="11" t="s">
        <v>267</v>
      </c>
      <c r="D217" s="2" t="s">
        <v>262</v>
      </c>
      <c r="E217" s="1" t="s">
        <v>151</v>
      </c>
      <c r="F217" s="3" t="s">
        <v>258</v>
      </c>
      <c r="G217" s="3" t="s">
        <v>259</v>
      </c>
      <c r="H217" s="3">
        <v>56</v>
      </c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>
        <f t="shared" si="4"/>
        <v>56</v>
      </c>
    </row>
    <row r="218" spans="1:29" s="12" customFormat="1" ht="37.35" customHeight="1">
      <c r="A218" s="1">
        <v>213</v>
      </c>
      <c r="B218" s="1" t="s">
        <v>264</v>
      </c>
      <c r="C218" s="11" t="s">
        <v>265</v>
      </c>
      <c r="D218" s="2" t="s">
        <v>262</v>
      </c>
      <c r="E218" s="1" t="s">
        <v>28</v>
      </c>
      <c r="F218" s="3" t="s">
        <v>263</v>
      </c>
      <c r="G218" s="3" t="s">
        <v>259</v>
      </c>
      <c r="H218" s="3">
        <v>30</v>
      </c>
      <c r="I218" s="10"/>
      <c r="J218" s="10">
        <v>7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>
        <v>1</v>
      </c>
      <c r="W218" s="10"/>
      <c r="X218" s="10"/>
      <c r="Y218" s="10"/>
      <c r="Z218" s="10"/>
      <c r="AA218" s="10"/>
      <c r="AB218" s="10"/>
      <c r="AC218" s="10">
        <f t="shared" si="4"/>
        <v>38</v>
      </c>
    </row>
    <row r="219" spans="1:29" s="12" customFormat="1" ht="37.35" customHeight="1">
      <c r="A219" s="1">
        <v>214</v>
      </c>
      <c r="B219" s="1" t="s">
        <v>260</v>
      </c>
      <c r="C219" s="11" t="s">
        <v>261</v>
      </c>
      <c r="D219" s="2" t="s">
        <v>262</v>
      </c>
      <c r="E219" s="1" t="s">
        <v>28</v>
      </c>
      <c r="F219" s="3" t="s">
        <v>263</v>
      </c>
      <c r="G219" s="3" t="s">
        <v>259</v>
      </c>
      <c r="H219" s="3">
        <v>36</v>
      </c>
      <c r="I219" s="10"/>
      <c r="J219" s="10">
        <v>7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>
        <v>1</v>
      </c>
      <c r="W219" s="10"/>
      <c r="X219" s="10"/>
      <c r="Y219" s="10"/>
      <c r="Z219" s="10"/>
      <c r="AA219" s="10"/>
      <c r="AB219" s="10"/>
      <c r="AC219" s="10">
        <f t="shared" si="4"/>
        <v>44</v>
      </c>
    </row>
    <row r="220" spans="1:29" s="12" customFormat="1" ht="37.35" customHeight="1">
      <c r="A220" s="1">
        <v>215</v>
      </c>
      <c r="B220" s="1" t="s">
        <v>255</v>
      </c>
      <c r="C220" s="11" t="s">
        <v>256</v>
      </c>
      <c r="D220" s="2" t="s">
        <v>257</v>
      </c>
      <c r="E220" s="1" t="s">
        <v>151</v>
      </c>
      <c r="F220" s="3" t="s">
        <v>258</v>
      </c>
      <c r="G220" s="3" t="s">
        <v>259</v>
      </c>
      <c r="H220" s="3">
        <v>17</v>
      </c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>
        <v>20</v>
      </c>
      <c r="W220" s="10"/>
      <c r="X220" s="10"/>
      <c r="Y220" s="10"/>
      <c r="Z220" s="10"/>
      <c r="AA220" s="10"/>
      <c r="AB220" s="10"/>
      <c r="AC220" s="10">
        <f t="shared" si="4"/>
        <v>37</v>
      </c>
    </row>
    <row r="221" spans="1:29" s="12" customFormat="1" ht="37.35" customHeight="1">
      <c r="A221" s="1">
        <v>216</v>
      </c>
      <c r="B221" s="1" t="s">
        <v>268</v>
      </c>
      <c r="C221" s="11" t="s">
        <v>269</v>
      </c>
      <c r="D221" s="2" t="s">
        <v>270</v>
      </c>
      <c r="E221" s="1" t="s">
        <v>151</v>
      </c>
      <c r="F221" s="3" t="s">
        <v>271</v>
      </c>
      <c r="G221" s="3" t="s">
        <v>60</v>
      </c>
      <c r="H221" s="3">
        <v>2</v>
      </c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>
        <f t="shared" si="4"/>
        <v>2</v>
      </c>
    </row>
    <row r="222" spans="1:29" s="12" customFormat="1" ht="37.35" customHeight="1">
      <c r="A222" s="1">
        <v>217</v>
      </c>
      <c r="B222" s="1" t="s">
        <v>1572</v>
      </c>
      <c r="C222" s="11" t="s">
        <v>1573</v>
      </c>
      <c r="D222" s="2" t="s">
        <v>1574</v>
      </c>
      <c r="E222" s="1" t="s">
        <v>49</v>
      </c>
      <c r="F222" s="3" t="s">
        <v>1575</v>
      </c>
      <c r="G222" s="3" t="s">
        <v>611</v>
      </c>
      <c r="H222" s="3">
        <v>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>
        <v>1</v>
      </c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>
        <f t="shared" si="4"/>
        <v>7</v>
      </c>
    </row>
    <row r="223" spans="1:29" s="12" customFormat="1" ht="37.35" customHeight="1">
      <c r="A223" s="1">
        <v>218</v>
      </c>
      <c r="B223" s="1" t="s">
        <v>1576</v>
      </c>
      <c r="C223" s="11" t="s">
        <v>1577</v>
      </c>
      <c r="D223" s="2" t="s">
        <v>1578</v>
      </c>
      <c r="E223" s="1" t="s">
        <v>49</v>
      </c>
      <c r="F223" s="3" t="s">
        <v>1579</v>
      </c>
      <c r="G223" s="3" t="s">
        <v>611</v>
      </c>
      <c r="H223" s="3">
        <v>3</v>
      </c>
      <c r="I223" s="10"/>
      <c r="J223" s="10"/>
      <c r="K223" s="10"/>
      <c r="L223" s="10"/>
      <c r="M223" s="10"/>
      <c r="N223" s="10"/>
      <c r="O223" s="10"/>
      <c r="P223" s="10"/>
      <c r="Q223" s="10"/>
      <c r="R223" s="10">
        <v>1</v>
      </c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>
        <f t="shared" si="4"/>
        <v>4</v>
      </c>
    </row>
    <row r="224" spans="1:29" s="12" customFormat="1" ht="37.35" customHeight="1">
      <c r="A224" s="1">
        <v>219</v>
      </c>
      <c r="B224" s="1" t="s">
        <v>1580</v>
      </c>
      <c r="C224" s="11" t="s">
        <v>1581</v>
      </c>
      <c r="D224" s="2" t="s">
        <v>1582</v>
      </c>
      <c r="E224" s="1" t="s">
        <v>14</v>
      </c>
      <c r="F224" s="3" t="s">
        <v>1583</v>
      </c>
      <c r="G224" s="3" t="s">
        <v>60</v>
      </c>
      <c r="H224" s="3">
        <v>19</v>
      </c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>
        <f t="shared" si="4"/>
        <v>19</v>
      </c>
    </row>
    <row r="225" spans="1:29" s="12" customFormat="1" ht="37.35" customHeight="1">
      <c r="A225" s="1">
        <v>220</v>
      </c>
      <c r="B225" s="1" t="s">
        <v>1584</v>
      </c>
      <c r="C225" s="11" t="s">
        <v>1585</v>
      </c>
      <c r="D225" s="2" t="s">
        <v>1586</v>
      </c>
      <c r="E225" s="1" t="s">
        <v>151</v>
      </c>
      <c r="F225" s="3" t="s">
        <v>1587</v>
      </c>
      <c r="G225" s="3" t="s">
        <v>899</v>
      </c>
      <c r="H225" s="3">
        <v>4</v>
      </c>
      <c r="I225" s="10">
        <v>-1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>
        <v>2</v>
      </c>
      <c r="W225" s="10"/>
      <c r="X225" s="10"/>
      <c r="Y225" s="10"/>
      <c r="Z225" s="10"/>
      <c r="AA225" s="10"/>
      <c r="AB225" s="10"/>
      <c r="AC225" s="10">
        <f t="shared" si="4"/>
        <v>5</v>
      </c>
    </row>
    <row r="226" spans="1:29" s="12" customFormat="1" ht="37.35" customHeight="1">
      <c r="A226" s="1">
        <v>221</v>
      </c>
      <c r="B226" s="1" t="s">
        <v>1588</v>
      </c>
      <c r="C226" s="11" t="s">
        <v>1589</v>
      </c>
      <c r="D226" s="2" t="s">
        <v>1590</v>
      </c>
      <c r="E226" s="1" t="s">
        <v>151</v>
      </c>
      <c r="F226" s="3" t="s">
        <v>1591</v>
      </c>
      <c r="G226" s="3" t="s">
        <v>899</v>
      </c>
      <c r="H226" s="3">
        <v>3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>
        <f t="shared" si="4"/>
        <v>3</v>
      </c>
    </row>
    <row r="227" spans="1:29" s="12" customFormat="1" ht="37.35" customHeight="1">
      <c r="A227" s="1">
        <v>222</v>
      </c>
      <c r="B227" s="1" t="s">
        <v>1592</v>
      </c>
      <c r="C227" s="11" t="s">
        <v>1593</v>
      </c>
      <c r="D227" s="2" t="s">
        <v>1594</v>
      </c>
      <c r="E227" s="1" t="s">
        <v>1595</v>
      </c>
      <c r="F227" s="3" t="s">
        <v>1596</v>
      </c>
      <c r="G227" s="3" t="s">
        <v>1597</v>
      </c>
      <c r="H227" s="3">
        <v>5</v>
      </c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>
        <v>-1</v>
      </c>
      <c r="V227" s="10"/>
      <c r="W227" s="10"/>
      <c r="X227" s="10"/>
      <c r="Y227" s="10"/>
      <c r="Z227" s="10"/>
      <c r="AA227" s="10"/>
      <c r="AB227" s="10"/>
      <c r="AC227" s="10">
        <f t="shared" si="4"/>
        <v>4</v>
      </c>
    </row>
    <row r="228" spans="1:29" s="12" customFormat="1" ht="37.35" customHeight="1">
      <c r="A228" s="1">
        <v>223</v>
      </c>
      <c r="B228" s="1" t="s">
        <v>585</v>
      </c>
      <c r="C228" s="11" t="s">
        <v>586</v>
      </c>
      <c r="D228" s="2" t="s">
        <v>587</v>
      </c>
      <c r="E228" s="1" t="s">
        <v>151</v>
      </c>
      <c r="F228" s="3" t="s">
        <v>588</v>
      </c>
      <c r="G228" s="3" t="s">
        <v>153</v>
      </c>
      <c r="H228" s="3">
        <v>15</v>
      </c>
      <c r="I228" s="10">
        <v>-2</v>
      </c>
      <c r="J228" s="10"/>
      <c r="K228" s="10"/>
      <c r="L228" s="10"/>
      <c r="M228" s="10"/>
      <c r="N228" s="10"/>
      <c r="O228" s="10"/>
      <c r="P228" s="10"/>
      <c r="Q228" s="10"/>
      <c r="R228" s="10">
        <v>3</v>
      </c>
      <c r="S228" s="10"/>
      <c r="T228" s="10"/>
      <c r="U228" s="10">
        <v>-4</v>
      </c>
      <c r="V228" s="10">
        <f>1+20</f>
        <v>21</v>
      </c>
      <c r="W228" s="10"/>
      <c r="X228" s="10"/>
      <c r="Y228" s="10"/>
      <c r="Z228" s="10"/>
      <c r="AA228" s="10"/>
      <c r="AB228" s="10"/>
      <c r="AC228" s="10">
        <f t="shared" si="4"/>
        <v>33</v>
      </c>
    </row>
    <row r="229" spans="1:29" s="12" customFormat="1" ht="37.35" customHeight="1">
      <c r="A229" s="1">
        <v>224</v>
      </c>
      <c r="B229" s="1" t="s">
        <v>1732</v>
      </c>
      <c r="C229" s="11" t="s">
        <v>1733</v>
      </c>
      <c r="D229" s="2" t="s">
        <v>1734</v>
      </c>
      <c r="E229" s="1"/>
      <c r="F229" s="3" t="s">
        <v>1735</v>
      </c>
      <c r="G229" s="3" t="s">
        <v>899</v>
      </c>
      <c r="H229" s="3">
        <v>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>
        <f t="shared" si="4"/>
        <v>1</v>
      </c>
    </row>
    <row r="230" spans="1:29" s="12" customFormat="1" ht="37.35" customHeight="1">
      <c r="A230" s="1">
        <v>225</v>
      </c>
      <c r="B230" s="1" t="s">
        <v>247</v>
      </c>
      <c r="C230" s="11" t="s">
        <v>248</v>
      </c>
      <c r="D230" s="2" t="s">
        <v>249</v>
      </c>
      <c r="E230" s="1" t="s">
        <v>14</v>
      </c>
      <c r="F230" s="3" t="s">
        <v>250</v>
      </c>
      <c r="G230" s="3" t="s">
        <v>176</v>
      </c>
      <c r="H230" s="3">
        <v>23</v>
      </c>
      <c r="I230" s="10"/>
      <c r="J230" s="10">
        <v>1</v>
      </c>
      <c r="K230" s="10"/>
      <c r="L230" s="10"/>
      <c r="M230" s="10"/>
      <c r="N230" s="10"/>
      <c r="O230" s="10"/>
      <c r="P230" s="10"/>
      <c r="Q230" s="10"/>
      <c r="R230" s="10">
        <v>0.5</v>
      </c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>
        <f t="shared" si="4"/>
        <v>24.5</v>
      </c>
    </row>
    <row r="231" spans="1:29" s="12" customFormat="1" ht="37.35" customHeight="1">
      <c r="A231" s="1">
        <v>226</v>
      </c>
      <c r="B231" s="1" t="s">
        <v>251</v>
      </c>
      <c r="C231" s="11" t="s">
        <v>252</v>
      </c>
      <c r="D231" s="2" t="s">
        <v>253</v>
      </c>
      <c r="E231" s="1" t="s">
        <v>49</v>
      </c>
      <c r="F231" s="3" t="s">
        <v>254</v>
      </c>
      <c r="G231" s="3" t="s">
        <v>176</v>
      </c>
      <c r="H231" s="3">
        <v>15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>
        <v>0.5</v>
      </c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>
        <f t="shared" si="4"/>
        <v>15.5</v>
      </c>
    </row>
    <row r="232" spans="1:29" s="12" customFormat="1" ht="37.35" customHeight="1">
      <c r="A232" s="1">
        <v>227</v>
      </c>
      <c r="B232" s="1" t="s">
        <v>243</v>
      </c>
      <c r="C232" s="11" t="s">
        <v>244</v>
      </c>
      <c r="D232" s="2" t="s">
        <v>245</v>
      </c>
      <c r="E232" s="1" t="s">
        <v>14</v>
      </c>
      <c r="F232" s="3" t="s">
        <v>246</v>
      </c>
      <c r="G232" s="3" t="s">
        <v>181</v>
      </c>
      <c r="H232" s="3">
        <v>28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>
        <v>1</v>
      </c>
      <c r="S232" s="10"/>
      <c r="T232" s="10"/>
      <c r="U232" s="10"/>
      <c r="V232" s="10">
        <v>0.5</v>
      </c>
      <c r="W232" s="10"/>
      <c r="X232" s="10"/>
      <c r="Y232" s="10"/>
      <c r="Z232" s="10">
        <v>1</v>
      </c>
      <c r="AA232" s="10"/>
      <c r="AB232" s="10"/>
      <c r="AC232" s="10">
        <f t="shared" si="4"/>
        <v>30.5</v>
      </c>
    </row>
    <row r="233" spans="1:29" s="12" customFormat="1" ht="37.35" customHeight="1">
      <c r="A233" s="1">
        <v>228</v>
      </c>
      <c r="B233" s="1" t="s">
        <v>220</v>
      </c>
      <c r="C233" s="11" t="s">
        <v>221</v>
      </c>
      <c r="D233" s="2" t="s">
        <v>215</v>
      </c>
      <c r="E233" s="1" t="s">
        <v>49</v>
      </c>
      <c r="F233" s="3" t="s">
        <v>209</v>
      </c>
      <c r="G233" s="3" t="s">
        <v>219</v>
      </c>
      <c r="H233" s="3">
        <v>847</v>
      </c>
      <c r="I233" s="10"/>
      <c r="J233" s="10">
        <v>7</v>
      </c>
      <c r="K233" s="10"/>
      <c r="L233" s="10">
        <v>3</v>
      </c>
      <c r="M233" s="10"/>
      <c r="N233" s="10"/>
      <c r="O233" s="10"/>
      <c r="P233" s="10"/>
      <c r="Q233" s="10"/>
      <c r="R233" s="10">
        <v>1</v>
      </c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>
        <f t="shared" si="4"/>
        <v>858</v>
      </c>
    </row>
    <row r="234" spans="1:29" s="12" customFormat="1" ht="37.35" customHeight="1">
      <c r="A234" s="1">
        <v>229</v>
      </c>
      <c r="B234" s="1" t="s">
        <v>213</v>
      </c>
      <c r="C234" s="11" t="s">
        <v>214</v>
      </c>
      <c r="D234" s="2" t="s">
        <v>215</v>
      </c>
      <c r="E234" s="1" t="s">
        <v>49</v>
      </c>
      <c r="F234" s="3" t="s">
        <v>209</v>
      </c>
      <c r="G234" s="3" t="s">
        <v>216</v>
      </c>
      <c r="H234" s="3">
        <v>165</v>
      </c>
      <c r="I234" s="10"/>
      <c r="J234" s="10"/>
      <c r="K234" s="10"/>
      <c r="L234" s="10">
        <v>2</v>
      </c>
      <c r="M234" s="10"/>
      <c r="N234" s="10"/>
      <c r="O234" s="10"/>
      <c r="P234" s="10"/>
      <c r="Q234" s="10"/>
      <c r="R234" s="10">
        <v>0.5</v>
      </c>
      <c r="S234" s="10"/>
      <c r="T234" s="10"/>
      <c r="U234" s="10"/>
      <c r="V234" s="10"/>
      <c r="W234" s="10"/>
      <c r="X234" s="10"/>
      <c r="Y234" s="10"/>
      <c r="Z234" s="10"/>
      <c r="AA234" s="10">
        <v>-7</v>
      </c>
      <c r="AB234" s="10"/>
      <c r="AC234" s="10">
        <f t="shared" si="4"/>
        <v>160.5</v>
      </c>
    </row>
    <row r="235" spans="1:29" s="12" customFormat="1" ht="37.35" customHeight="1">
      <c r="A235" s="1">
        <v>230</v>
      </c>
      <c r="B235" s="1" t="s">
        <v>210</v>
      </c>
      <c r="C235" s="11" t="s">
        <v>211</v>
      </c>
      <c r="D235" s="2" t="s">
        <v>212</v>
      </c>
      <c r="E235" s="1" t="s">
        <v>14</v>
      </c>
      <c r="F235" s="3" t="s">
        <v>209</v>
      </c>
      <c r="G235" s="3" t="s">
        <v>137</v>
      </c>
      <c r="H235" s="3">
        <v>340</v>
      </c>
      <c r="I235" s="10"/>
      <c r="J235" s="10"/>
      <c r="K235" s="10"/>
      <c r="L235" s="10">
        <v>1</v>
      </c>
      <c r="M235" s="10"/>
      <c r="N235" s="10"/>
      <c r="O235" s="10"/>
      <c r="P235" s="10"/>
      <c r="Q235" s="10"/>
      <c r="R235" s="10"/>
      <c r="S235" s="10"/>
      <c r="T235" s="10"/>
      <c r="U235" s="10"/>
      <c r="V235" s="10">
        <v>0.5</v>
      </c>
      <c r="W235" s="10"/>
      <c r="X235" s="10"/>
      <c r="Y235" s="10"/>
      <c r="Z235" s="10">
        <v>0.5</v>
      </c>
      <c r="AA235" s="10"/>
      <c r="AB235" s="10"/>
      <c r="AC235" s="10">
        <f t="shared" si="4"/>
        <v>342</v>
      </c>
    </row>
    <row r="236" spans="1:29" s="12" customFormat="1" ht="37.35" customHeight="1">
      <c r="A236" s="1">
        <v>231</v>
      </c>
      <c r="B236" s="1" t="s">
        <v>217</v>
      </c>
      <c r="C236" s="11" t="s">
        <v>218</v>
      </c>
      <c r="D236" s="2" t="s">
        <v>215</v>
      </c>
      <c r="E236" s="1" t="s">
        <v>49</v>
      </c>
      <c r="F236" s="3" t="s">
        <v>209</v>
      </c>
      <c r="G236" s="3" t="s">
        <v>219</v>
      </c>
      <c r="H236" s="3">
        <v>198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>
        <v>1</v>
      </c>
      <c r="W236" s="10"/>
      <c r="X236" s="10"/>
      <c r="Y236" s="10"/>
      <c r="Z236" s="10"/>
      <c r="AA236" s="10"/>
      <c r="AB236" s="10"/>
      <c r="AC236" s="10">
        <f t="shared" si="4"/>
        <v>199</v>
      </c>
    </row>
    <row r="237" spans="1:29" s="12" customFormat="1" ht="37.35" customHeight="1">
      <c r="A237" s="1">
        <v>232</v>
      </c>
      <c r="B237" s="1" t="s">
        <v>206</v>
      </c>
      <c r="C237" s="11" t="s">
        <v>207</v>
      </c>
      <c r="D237" s="2" t="s">
        <v>208</v>
      </c>
      <c r="E237" s="1" t="s">
        <v>14</v>
      </c>
      <c r="F237" s="3" t="s">
        <v>209</v>
      </c>
      <c r="G237" s="3" t="s">
        <v>137</v>
      </c>
      <c r="H237" s="3">
        <v>79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>
        <f t="shared" si="4"/>
        <v>79</v>
      </c>
    </row>
    <row r="238" spans="1:29" s="12" customFormat="1" ht="37.35" customHeight="1">
      <c r="A238" s="1">
        <v>233</v>
      </c>
      <c r="B238" s="1" t="s">
        <v>222</v>
      </c>
      <c r="C238" s="11" t="s">
        <v>223</v>
      </c>
      <c r="D238" s="2" t="s">
        <v>215</v>
      </c>
      <c r="E238" s="1" t="s">
        <v>49</v>
      </c>
      <c r="F238" s="3" t="s">
        <v>209</v>
      </c>
      <c r="G238" s="3" t="s">
        <v>219</v>
      </c>
      <c r="H238" s="3">
        <v>473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>
        <f t="shared" si="4"/>
        <v>473</v>
      </c>
    </row>
    <row r="239" spans="1:29" s="12" customFormat="1" ht="37.35" customHeight="1">
      <c r="A239" s="1">
        <v>234</v>
      </c>
      <c r="B239" s="1" t="s">
        <v>239</v>
      </c>
      <c r="C239" s="11" t="s">
        <v>240</v>
      </c>
      <c r="D239" s="2" t="s">
        <v>241</v>
      </c>
      <c r="E239" s="1" t="s">
        <v>49</v>
      </c>
      <c r="F239" s="3" t="s">
        <v>242</v>
      </c>
      <c r="G239" s="3" t="s">
        <v>176</v>
      </c>
      <c r="H239" s="3">
        <v>15</v>
      </c>
      <c r="I239" s="10"/>
      <c r="J239" s="10">
        <v>2</v>
      </c>
      <c r="K239" s="10"/>
      <c r="L239" s="10">
        <v>1</v>
      </c>
      <c r="M239" s="10"/>
      <c r="N239" s="10"/>
      <c r="O239" s="10"/>
      <c r="P239" s="10"/>
      <c r="Q239" s="10"/>
      <c r="R239" s="10">
        <v>3.5</v>
      </c>
      <c r="S239" s="10"/>
      <c r="T239" s="10"/>
      <c r="U239" s="10"/>
      <c r="V239" s="10">
        <v>56</v>
      </c>
      <c r="W239" s="10"/>
      <c r="X239" s="10"/>
      <c r="Y239" s="10"/>
      <c r="Z239" s="10"/>
      <c r="AA239" s="10">
        <f>-3-3</f>
        <v>-6</v>
      </c>
      <c r="AB239" s="10"/>
      <c r="AC239" s="10">
        <f t="shared" si="4"/>
        <v>71.5</v>
      </c>
    </row>
    <row r="240" spans="1:29" s="12" customFormat="1" ht="37.35" customHeight="1">
      <c r="A240" s="1">
        <v>235</v>
      </c>
      <c r="B240" s="1" t="s">
        <v>1756</v>
      </c>
      <c r="C240" s="11" t="s">
        <v>1598</v>
      </c>
      <c r="D240" s="2" t="s">
        <v>1599</v>
      </c>
      <c r="E240" s="1" t="s">
        <v>49</v>
      </c>
      <c r="F240" s="3" t="s">
        <v>250</v>
      </c>
      <c r="G240" s="3" t="s">
        <v>1597</v>
      </c>
      <c r="H240" s="3">
        <v>12</v>
      </c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>
        <f t="shared" si="4"/>
        <v>12</v>
      </c>
    </row>
    <row r="241" spans="1:29" s="12" customFormat="1" ht="37.35" customHeight="1">
      <c r="A241" s="1">
        <v>236</v>
      </c>
      <c r="B241" s="1" t="s">
        <v>1757</v>
      </c>
      <c r="C241" s="11" t="s">
        <v>1600</v>
      </c>
      <c r="D241" s="2" t="s">
        <v>1601</v>
      </c>
      <c r="E241" s="1" t="s">
        <v>49</v>
      </c>
      <c r="F241" s="3" t="s">
        <v>254</v>
      </c>
      <c r="G241" s="3" t="s">
        <v>1597</v>
      </c>
      <c r="H241" s="3">
        <v>21</v>
      </c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>
        <v>1</v>
      </c>
      <c r="U241" s="10"/>
      <c r="V241" s="10"/>
      <c r="W241" s="10"/>
      <c r="X241" s="10"/>
      <c r="Y241" s="10"/>
      <c r="Z241" s="10"/>
      <c r="AA241" s="10"/>
      <c r="AB241" s="10"/>
      <c r="AC241" s="10">
        <f t="shared" si="4"/>
        <v>22</v>
      </c>
    </row>
    <row r="242" spans="1:29" s="12" customFormat="1" ht="37.35" customHeight="1">
      <c r="A242" s="1">
        <v>237</v>
      </c>
      <c r="B242" s="1" t="s">
        <v>235</v>
      </c>
      <c r="C242" s="11" t="s">
        <v>236</v>
      </c>
      <c r="D242" s="2" t="s">
        <v>237</v>
      </c>
      <c r="E242" s="1" t="s">
        <v>14</v>
      </c>
      <c r="F242" s="3" t="s">
        <v>238</v>
      </c>
      <c r="G242" s="3" t="s">
        <v>137</v>
      </c>
      <c r="H242" s="3">
        <v>952</v>
      </c>
      <c r="I242" s="10"/>
      <c r="J242" s="10">
        <v>1</v>
      </c>
      <c r="K242" s="10"/>
      <c r="L242" s="10">
        <v>3</v>
      </c>
      <c r="M242" s="10"/>
      <c r="N242" s="10"/>
      <c r="O242" s="10"/>
      <c r="P242" s="10"/>
      <c r="Q242" s="10"/>
      <c r="R242" s="10">
        <v>1.5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>
        <f t="shared" si="4"/>
        <v>957.5</v>
      </c>
    </row>
    <row r="243" spans="1:29" s="12" customFormat="1" ht="37.35" customHeight="1">
      <c r="A243" s="1">
        <v>238</v>
      </c>
      <c r="B243" s="1" t="s">
        <v>228</v>
      </c>
      <c r="C243" s="11" t="s">
        <v>229</v>
      </c>
      <c r="D243" s="2" t="s">
        <v>230</v>
      </c>
      <c r="E243" s="1" t="s">
        <v>14</v>
      </c>
      <c r="F243" s="3" t="s">
        <v>231</v>
      </c>
      <c r="G243" s="3" t="s">
        <v>137</v>
      </c>
      <c r="H243" s="3">
        <v>272</v>
      </c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>
        <f t="shared" si="4"/>
        <v>272</v>
      </c>
    </row>
    <row r="244" spans="1:29" s="12" customFormat="1" ht="37.35" customHeight="1">
      <c r="A244" s="1">
        <v>239</v>
      </c>
      <c r="B244" s="1" t="s">
        <v>232</v>
      </c>
      <c r="C244" s="11" t="s">
        <v>233</v>
      </c>
      <c r="D244" s="2" t="s">
        <v>234</v>
      </c>
      <c r="E244" s="1" t="s">
        <v>14</v>
      </c>
      <c r="F244" s="3" t="s">
        <v>231</v>
      </c>
      <c r="G244" s="3" t="s">
        <v>137</v>
      </c>
      <c r="H244" s="3">
        <v>187</v>
      </c>
      <c r="I244" s="10"/>
      <c r="J244" s="10"/>
      <c r="K244" s="10"/>
      <c r="L244" s="10"/>
      <c r="M244" s="10"/>
      <c r="N244" s="10"/>
      <c r="O244" s="10"/>
      <c r="P244" s="10"/>
      <c r="Q244" s="10"/>
      <c r="R244" s="10">
        <v>0.5</v>
      </c>
      <c r="S244" s="10"/>
      <c r="T244" s="10"/>
      <c r="U244" s="10"/>
      <c r="V244" s="10"/>
      <c r="W244" s="10"/>
      <c r="X244" s="10"/>
      <c r="Y244" s="10"/>
      <c r="Z244" s="10">
        <v>0.5</v>
      </c>
      <c r="AA244" s="10"/>
      <c r="AB244" s="10"/>
      <c r="AC244" s="10">
        <f t="shared" si="4"/>
        <v>188</v>
      </c>
    </row>
    <row r="245" spans="1:29" s="12" customFormat="1" ht="37.35" customHeight="1">
      <c r="A245" s="1">
        <v>240</v>
      </c>
      <c r="B245" s="1" t="s">
        <v>224</v>
      </c>
      <c r="C245" s="11" t="s">
        <v>225</v>
      </c>
      <c r="D245" s="2" t="s">
        <v>226</v>
      </c>
      <c r="E245" s="1" t="s">
        <v>14</v>
      </c>
      <c r="F245" s="3" t="s">
        <v>227</v>
      </c>
      <c r="G245" s="3" t="s">
        <v>158</v>
      </c>
      <c r="H245" s="3">
        <v>294</v>
      </c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>
        <f t="shared" si="4"/>
        <v>294</v>
      </c>
    </row>
    <row r="246" spans="1:29" s="12" customFormat="1" ht="37.35" customHeight="1">
      <c r="A246" s="1">
        <v>241</v>
      </c>
      <c r="B246" s="1" t="s">
        <v>138</v>
      </c>
      <c r="C246" s="11" t="s">
        <v>139</v>
      </c>
      <c r="D246" s="2" t="s">
        <v>140</v>
      </c>
      <c r="E246" s="1" t="s">
        <v>54</v>
      </c>
      <c r="F246" s="3" t="s">
        <v>141</v>
      </c>
      <c r="G246" s="3" t="s">
        <v>30</v>
      </c>
      <c r="H246" s="3">
        <v>0</v>
      </c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>
        <f t="shared" si="4"/>
        <v>0</v>
      </c>
    </row>
    <row r="247" spans="1:29" s="12" customFormat="1" ht="37.35" customHeight="1">
      <c r="A247" s="1">
        <v>242</v>
      </c>
      <c r="B247" s="1" t="s">
        <v>142</v>
      </c>
      <c r="C247" s="11" t="s">
        <v>143</v>
      </c>
      <c r="D247" s="2" t="s">
        <v>140</v>
      </c>
      <c r="E247" s="1" t="s">
        <v>54</v>
      </c>
      <c r="F247" s="3" t="s">
        <v>141</v>
      </c>
      <c r="G247" s="3" t="s">
        <v>30</v>
      </c>
      <c r="H247" s="3">
        <v>0</v>
      </c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>
        <f t="shared" si="4"/>
        <v>0</v>
      </c>
    </row>
    <row r="248" spans="1:29" s="12" customFormat="1" ht="37.35" customHeight="1">
      <c r="A248" s="1">
        <v>243</v>
      </c>
      <c r="B248" s="1" t="s">
        <v>1602</v>
      </c>
      <c r="C248" s="11" t="s">
        <v>1603</v>
      </c>
      <c r="D248" s="2" t="s">
        <v>1604</v>
      </c>
      <c r="E248" s="1" t="s">
        <v>54</v>
      </c>
      <c r="F248" s="3" t="s">
        <v>1605</v>
      </c>
      <c r="G248" s="3" t="s">
        <v>16</v>
      </c>
      <c r="H248" s="3">
        <v>464</v>
      </c>
      <c r="I248" s="10"/>
      <c r="J248" s="10"/>
      <c r="K248" s="10"/>
      <c r="L248" s="10">
        <v>6</v>
      </c>
      <c r="M248" s="10"/>
      <c r="N248" s="10"/>
      <c r="O248" s="10"/>
      <c r="P248" s="10"/>
      <c r="Q248" s="10"/>
      <c r="R248" s="10">
        <v>6.5</v>
      </c>
      <c r="S248" s="10"/>
      <c r="T248" s="10"/>
      <c r="U248" s="10"/>
      <c r="V248" s="10"/>
      <c r="W248" s="10">
        <v>-1</v>
      </c>
      <c r="X248" s="10"/>
      <c r="Y248" s="10"/>
      <c r="Z248" s="10"/>
      <c r="AA248" s="10"/>
      <c r="AB248" s="10"/>
      <c r="AC248" s="10">
        <f t="shared" si="4"/>
        <v>475.5</v>
      </c>
    </row>
    <row r="249" spans="1:29" s="12" customFormat="1" ht="37.35" customHeight="1">
      <c r="A249" s="1">
        <v>244</v>
      </c>
      <c r="B249" s="1" t="s">
        <v>133</v>
      </c>
      <c r="C249" s="11" t="s">
        <v>134</v>
      </c>
      <c r="D249" s="2" t="s">
        <v>135</v>
      </c>
      <c r="E249" s="1" t="s">
        <v>54</v>
      </c>
      <c r="F249" s="3" t="s">
        <v>136</v>
      </c>
      <c r="G249" s="3" t="s">
        <v>137</v>
      </c>
      <c r="H249" s="3">
        <v>16</v>
      </c>
      <c r="I249" s="10"/>
      <c r="J249" s="10"/>
      <c r="K249" s="10"/>
      <c r="L249" s="10">
        <v>1</v>
      </c>
      <c r="M249" s="10"/>
      <c r="N249" s="10"/>
      <c r="O249" s="10"/>
      <c r="P249" s="10"/>
      <c r="Q249" s="10"/>
      <c r="R249" s="10">
        <v>1</v>
      </c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>
        <f t="shared" si="4"/>
        <v>18</v>
      </c>
    </row>
    <row r="250" spans="1:29" s="12" customFormat="1" ht="37.35" customHeight="1">
      <c r="A250" s="1">
        <v>245</v>
      </c>
      <c r="B250" s="1" t="s">
        <v>193</v>
      </c>
      <c r="C250" s="11" t="s">
        <v>194</v>
      </c>
      <c r="D250" s="2" t="s">
        <v>179</v>
      </c>
      <c r="E250" s="1" t="s">
        <v>14</v>
      </c>
      <c r="F250" s="3" t="s">
        <v>187</v>
      </c>
      <c r="G250" s="3" t="s">
        <v>181</v>
      </c>
      <c r="H250" s="3">
        <v>15</v>
      </c>
      <c r="I250" s="10"/>
      <c r="J250" s="10"/>
      <c r="K250" s="10">
        <v>-5</v>
      </c>
      <c r="L250" s="10">
        <v>6</v>
      </c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>
        <f t="shared" si="4"/>
        <v>16</v>
      </c>
    </row>
    <row r="251" spans="1:29" s="12" customFormat="1" ht="37.35" customHeight="1">
      <c r="A251" s="1">
        <v>246</v>
      </c>
      <c r="B251" s="1" t="s">
        <v>191</v>
      </c>
      <c r="C251" s="11" t="s">
        <v>192</v>
      </c>
      <c r="D251" s="2" t="s">
        <v>179</v>
      </c>
      <c r="E251" s="1" t="s">
        <v>14</v>
      </c>
      <c r="F251" s="3" t="s">
        <v>187</v>
      </c>
      <c r="G251" s="3" t="s">
        <v>181</v>
      </c>
      <c r="H251" s="3">
        <v>2</v>
      </c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>
        <f t="shared" si="4"/>
        <v>2</v>
      </c>
    </row>
    <row r="252" spans="1:29" s="12" customFormat="1" ht="37.35" customHeight="1">
      <c r="A252" s="1">
        <v>247</v>
      </c>
      <c r="B252" s="1" t="s">
        <v>195</v>
      </c>
      <c r="C252" s="11" t="s">
        <v>196</v>
      </c>
      <c r="D252" s="2" t="s">
        <v>197</v>
      </c>
      <c r="E252" s="1" t="s">
        <v>14</v>
      </c>
      <c r="F252" s="3" t="s">
        <v>190</v>
      </c>
      <c r="G252" s="3" t="s">
        <v>181</v>
      </c>
      <c r="H252" s="3">
        <v>10</v>
      </c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>
        <f t="shared" si="4"/>
        <v>10</v>
      </c>
    </row>
    <row r="253" spans="1:29" s="12" customFormat="1" ht="37.35" customHeight="1">
      <c r="A253" s="1">
        <v>248</v>
      </c>
      <c r="B253" s="1" t="s">
        <v>177</v>
      </c>
      <c r="C253" s="11" t="s">
        <v>178</v>
      </c>
      <c r="D253" s="2" t="s">
        <v>179</v>
      </c>
      <c r="E253" s="1" t="s">
        <v>14</v>
      </c>
      <c r="F253" s="3" t="s">
        <v>180</v>
      </c>
      <c r="G253" s="3" t="s">
        <v>181</v>
      </c>
      <c r="H253" s="3">
        <v>19</v>
      </c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>
        <f t="shared" si="4"/>
        <v>19</v>
      </c>
    </row>
    <row r="254" spans="1:29" s="12" customFormat="1" ht="37.35" customHeight="1">
      <c r="A254" s="1">
        <v>249</v>
      </c>
      <c r="B254" s="1" t="s">
        <v>185</v>
      </c>
      <c r="C254" s="11" t="s">
        <v>186</v>
      </c>
      <c r="D254" s="2" t="s">
        <v>179</v>
      </c>
      <c r="E254" s="1" t="s">
        <v>14</v>
      </c>
      <c r="F254" s="3" t="s">
        <v>187</v>
      </c>
      <c r="G254" s="3" t="s">
        <v>181</v>
      </c>
      <c r="H254" s="3">
        <v>3</v>
      </c>
      <c r="I254" s="10"/>
      <c r="J254" s="10"/>
      <c r="K254" s="10"/>
      <c r="L254" s="10"/>
      <c r="M254" s="10"/>
      <c r="N254" s="10"/>
      <c r="O254" s="10"/>
      <c r="P254" s="10"/>
      <c r="Q254" s="10"/>
      <c r="R254" s="10">
        <v>0.5</v>
      </c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>
        <f t="shared" si="4"/>
        <v>3.5</v>
      </c>
    </row>
    <row r="255" spans="1:29" s="12" customFormat="1" ht="37.35" customHeight="1">
      <c r="A255" s="1">
        <v>250</v>
      </c>
      <c r="B255" s="1" t="s">
        <v>188</v>
      </c>
      <c r="C255" s="11" t="s">
        <v>189</v>
      </c>
      <c r="D255" s="2" t="s">
        <v>179</v>
      </c>
      <c r="E255" s="1" t="s">
        <v>14</v>
      </c>
      <c r="F255" s="3" t="s">
        <v>190</v>
      </c>
      <c r="G255" s="3" t="s">
        <v>181</v>
      </c>
      <c r="H255" s="3">
        <v>26</v>
      </c>
      <c r="I255" s="10"/>
      <c r="J255" s="10"/>
      <c r="K255" s="10"/>
      <c r="L255" s="10">
        <v>1</v>
      </c>
      <c r="M255" s="10"/>
      <c r="N255" s="10"/>
      <c r="O255" s="10"/>
      <c r="P255" s="10"/>
      <c r="Q255" s="10"/>
      <c r="R255" s="10">
        <v>1</v>
      </c>
      <c r="S255" s="10"/>
      <c r="T255" s="10"/>
      <c r="U255" s="10"/>
      <c r="V255" s="10">
        <v>0.5</v>
      </c>
      <c r="W255" s="10"/>
      <c r="X255" s="10"/>
      <c r="Y255" s="10"/>
      <c r="Z255" s="10"/>
      <c r="AA255" s="10"/>
      <c r="AB255" s="10"/>
      <c r="AC255" s="10">
        <f t="shared" si="4"/>
        <v>28.5</v>
      </c>
    </row>
    <row r="256" spans="1:29" s="12" customFormat="1" ht="37.35" customHeight="1">
      <c r="A256" s="1">
        <v>251</v>
      </c>
      <c r="B256" s="1" t="s">
        <v>182</v>
      </c>
      <c r="C256" s="11" t="s">
        <v>183</v>
      </c>
      <c r="D256" s="2" t="s">
        <v>179</v>
      </c>
      <c r="E256" s="1" t="s">
        <v>14</v>
      </c>
      <c r="F256" s="3" t="s">
        <v>184</v>
      </c>
      <c r="G256" s="3" t="s">
        <v>181</v>
      </c>
      <c r="H256" s="3">
        <v>25</v>
      </c>
      <c r="I256" s="10"/>
      <c r="J256" s="10"/>
      <c r="K256" s="10"/>
      <c r="L256" s="10"/>
      <c r="M256" s="10"/>
      <c r="N256" s="10"/>
      <c r="O256" s="10"/>
      <c r="P256" s="10"/>
      <c r="Q256" s="10"/>
      <c r="R256" s="10">
        <v>2</v>
      </c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>
        <f t="shared" si="4"/>
        <v>27</v>
      </c>
    </row>
    <row r="257" spans="1:29" s="12" customFormat="1" ht="37.35" customHeight="1">
      <c r="A257" s="1">
        <v>252</v>
      </c>
      <c r="B257" s="1" t="s">
        <v>168</v>
      </c>
      <c r="C257" s="11" t="s">
        <v>169</v>
      </c>
      <c r="D257" s="2" t="s">
        <v>170</v>
      </c>
      <c r="E257" s="1" t="s">
        <v>14</v>
      </c>
      <c r="F257" s="3" t="s">
        <v>171</v>
      </c>
      <c r="G257" s="3" t="s">
        <v>158</v>
      </c>
      <c r="H257" s="3">
        <v>24</v>
      </c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>
        <f t="shared" si="4"/>
        <v>24</v>
      </c>
    </row>
    <row r="258" spans="1:29" s="12" customFormat="1" ht="37.35" customHeight="1">
      <c r="A258" s="1">
        <v>253</v>
      </c>
      <c r="B258" s="1" t="s">
        <v>172</v>
      </c>
      <c r="C258" s="11" t="s">
        <v>173</v>
      </c>
      <c r="D258" s="2" t="s">
        <v>174</v>
      </c>
      <c r="E258" s="1" t="s">
        <v>14</v>
      </c>
      <c r="F258" s="3" t="s">
        <v>175</v>
      </c>
      <c r="G258" s="3" t="s">
        <v>176</v>
      </c>
      <c r="H258" s="3">
        <v>88</v>
      </c>
      <c r="I258" s="10"/>
      <c r="J258" s="10">
        <v>1</v>
      </c>
      <c r="K258" s="10"/>
      <c r="L258" s="10">
        <v>1</v>
      </c>
      <c r="M258" s="10"/>
      <c r="N258" s="10"/>
      <c r="O258" s="10"/>
      <c r="P258" s="10"/>
      <c r="Q258" s="10"/>
      <c r="R258" s="10">
        <v>1</v>
      </c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>
        <f t="shared" si="4"/>
        <v>91</v>
      </c>
    </row>
    <row r="259" spans="1:29" s="12" customFormat="1" ht="37.35" customHeight="1">
      <c r="A259" s="1">
        <v>254</v>
      </c>
      <c r="B259" s="1" t="s">
        <v>159</v>
      </c>
      <c r="C259" s="11" t="s">
        <v>2952</v>
      </c>
      <c r="D259" s="2" t="s">
        <v>161</v>
      </c>
      <c r="E259" s="1" t="s">
        <v>14</v>
      </c>
      <c r="F259" s="3" t="s">
        <v>162</v>
      </c>
      <c r="G259" s="3" t="s">
        <v>137</v>
      </c>
      <c r="H259" s="3">
        <v>15</v>
      </c>
      <c r="I259" s="10"/>
      <c r="J259" s="10"/>
      <c r="K259" s="10"/>
      <c r="L259" s="10">
        <v>0.5</v>
      </c>
      <c r="M259" s="10"/>
      <c r="N259" s="10"/>
      <c r="O259" s="10"/>
      <c r="P259" s="10"/>
      <c r="Q259" s="10"/>
      <c r="R259" s="10">
        <v>1</v>
      </c>
      <c r="S259" s="10"/>
      <c r="T259" s="10"/>
      <c r="U259" s="10"/>
      <c r="V259" s="10"/>
      <c r="W259" s="10"/>
      <c r="X259" s="10">
        <v>64</v>
      </c>
      <c r="Y259" s="10"/>
      <c r="Z259" s="10"/>
      <c r="AA259" s="10"/>
      <c r="AB259" s="10"/>
      <c r="AC259" s="10">
        <f t="shared" si="4"/>
        <v>80.5</v>
      </c>
    </row>
    <row r="260" spans="1:29" s="12" customFormat="1" ht="37.35" customHeight="1">
      <c r="A260" s="1">
        <v>255</v>
      </c>
      <c r="B260" s="1" t="s">
        <v>163</v>
      </c>
      <c r="C260" s="11" t="s">
        <v>2951</v>
      </c>
      <c r="D260" s="2" t="s">
        <v>161</v>
      </c>
      <c r="E260" s="1" t="s">
        <v>14</v>
      </c>
      <c r="F260" s="3" t="s">
        <v>162</v>
      </c>
      <c r="G260" s="3" t="s">
        <v>137</v>
      </c>
      <c r="H260" s="3">
        <v>6</v>
      </c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>
        <v>40</v>
      </c>
      <c r="Y260" s="10"/>
      <c r="Z260" s="10"/>
      <c r="AA260" s="10"/>
      <c r="AB260" s="10"/>
      <c r="AC260" s="10">
        <f t="shared" si="4"/>
        <v>46</v>
      </c>
    </row>
    <row r="261" spans="1:29" s="12" customFormat="1" ht="37.35" customHeight="1">
      <c r="A261" s="1">
        <v>256</v>
      </c>
      <c r="B261" s="1" t="s">
        <v>154</v>
      </c>
      <c r="C261" s="11" t="s">
        <v>155</v>
      </c>
      <c r="D261" s="2" t="s">
        <v>156</v>
      </c>
      <c r="E261" s="1" t="s">
        <v>151</v>
      </c>
      <c r="F261" s="3" t="s">
        <v>157</v>
      </c>
      <c r="G261" s="3" t="s">
        <v>158</v>
      </c>
      <c r="H261" s="3">
        <v>49</v>
      </c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>
        <f t="shared" si="4"/>
        <v>49</v>
      </c>
    </row>
    <row r="262" spans="1:29" s="12" customFormat="1" ht="37.35" customHeight="1">
      <c r="A262" s="1">
        <v>257</v>
      </c>
      <c r="B262" s="1" t="s">
        <v>1725</v>
      </c>
      <c r="C262" s="11" t="s">
        <v>1726</v>
      </c>
      <c r="D262" s="2" t="s">
        <v>1727</v>
      </c>
      <c r="E262" s="1"/>
      <c r="F262" s="3" t="s">
        <v>1728</v>
      </c>
      <c r="G262" s="3" t="s">
        <v>153</v>
      </c>
      <c r="H262" s="3">
        <v>8</v>
      </c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>
        <f t="shared" si="4"/>
        <v>8</v>
      </c>
    </row>
    <row r="263" spans="1:29" s="12" customFormat="1" ht="37.35" customHeight="1">
      <c r="A263" s="1">
        <v>258</v>
      </c>
      <c r="B263" s="1" t="s">
        <v>148</v>
      </c>
      <c r="C263" s="11" t="s">
        <v>149</v>
      </c>
      <c r="D263" s="2" t="s">
        <v>150</v>
      </c>
      <c r="E263" s="1" t="s">
        <v>151</v>
      </c>
      <c r="F263" s="3" t="s">
        <v>152</v>
      </c>
      <c r="G263" s="3" t="s">
        <v>153</v>
      </c>
      <c r="H263" s="3">
        <v>11</v>
      </c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>
        <f t="shared" si="4"/>
        <v>11</v>
      </c>
    </row>
    <row r="264" spans="1:29" s="12" customFormat="1" ht="37.35" customHeight="1">
      <c r="A264" s="1">
        <v>259</v>
      </c>
      <c r="B264" s="1" t="s">
        <v>1748</v>
      </c>
      <c r="C264" s="11" t="s">
        <v>1749</v>
      </c>
      <c r="D264" s="2" t="s">
        <v>1750</v>
      </c>
      <c r="E264" s="1"/>
      <c r="F264" s="3" t="s">
        <v>1751</v>
      </c>
      <c r="G264" s="3" t="s">
        <v>718</v>
      </c>
      <c r="H264" s="3">
        <v>2</v>
      </c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>
        <f t="shared" si="4"/>
        <v>2</v>
      </c>
    </row>
    <row r="265" spans="1:29" s="12" customFormat="1" ht="37.35" customHeight="1">
      <c r="A265" s="1">
        <v>260</v>
      </c>
      <c r="B265" s="1" t="s">
        <v>1745</v>
      </c>
      <c r="C265" s="11" t="s">
        <v>1746</v>
      </c>
      <c r="D265" s="2" t="s">
        <v>1074</v>
      </c>
      <c r="E265" s="1" t="s">
        <v>707</v>
      </c>
      <c r="F265" s="3" t="s">
        <v>1747</v>
      </c>
      <c r="G265" s="3" t="s">
        <v>718</v>
      </c>
      <c r="H265" s="3">
        <v>1</v>
      </c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>
        <f t="shared" si="4"/>
        <v>1</v>
      </c>
    </row>
    <row r="266" spans="1:29" s="12" customFormat="1" ht="37.35" customHeight="1">
      <c r="A266" s="1">
        <v>261</v>
      </c>
      <c r="B266" s="1" t="s">
        <v>1081</v>
      </c>
      <c r="C266" s="11" t="s">
        <v>1082</v>
      </c>
      <c r="D266" s="2" t="s">
        <v>1080</v>
      </c>
      <c r="E266" s="1" t="s">
        <v>567</v>
      </c>
      <c r="F266" s="3" t="s">
        <v>1083</v>
      </c>
      <c r="G266" s="3" t="s">
        <v>718</v>
      </c>
      <c r="H266" s="3">
        <v>0</v>
      </c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>
        <f t="shared" si="4"/>
        <v>0</v>
      </c>
    </row>
    <row r="267" spans="1:29" s="12" customFormat="1" ht="37.35" customHeight="1">
      <c r="A267" s="1">
        <v>262</v>
      </c>
      <c r="B267" s="1" t="s">
        <v>1078</v>
      </c>
      <c r="C267" s="11" t="s">
        <v>1079</v>
      </c>
      <c r="D267" s="2" t="s">
        <v>1080</v>
      </c>
      <c r="E267" s="1" t="s">
        <v>567</v>
      </c>
      <c r="F267" s="3" t="s">
        <v>372</v>
      </c>
      <c r="G267" s="3" t="s">
        <v>718</v>
      </c>
      <c r="H267" s="3">
        <v>0</v>
      </c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>
        <f t="shared" si="4"/>
        <v>0</v>
      </c>
    </row>
    <row r="268" spans="1:29" s="12" customFormat="1" ht="37.35" customHeight="1">
      <c r="A268" s="1">
        <v>263</v>
      </c>
      <c r="B268" s="1" t="s">
        <v>1419</v>
      </c>
      <c r="C268" s="11" t="s">
        <v>1420</v>
      </c>
      <c r="D268" s="2" t="s">
        <v>1421</v>
      </c>
      <c r="E268" s="1" t="s">
        <v>151</v>
      </c>
      <c r="F268" s="3" t="s">
        <v>1422</v>
      </c>
      <c r="G268" s="3" t="s">
        <v>60</v>
      </c>
      <c r="H268" s="3">
        <v>0</v>
      </c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>
        <f t="shared" si="4"/>
        <v>0</v>
      </c>
    </row>
    <row r="269" spans="1:29" s="12" customFormat="1" ht="37.35" customHeight="1">
      <c r="A269" s="1">
        <v>264</v>
      </c>
      <c r="B269" s="1" t="s">
        <v>1415</v>
      </c>
      <c r="C269" s="11" t="s">
        <v>1416</v>
      </c>
      <c r="D269" s="2" t="s">
        <v>1417</v>
      </c>
      <c r="E269" s="1" t="s">
        <v>151</v>
      </c>
      <c r="F269" s="3" t="s">
        <v>1418</v>
      </c>
      <c r="G269" s="3" t="s">
        <v>60</v>
      </c>
      <c r="H269" s="3">
        <v>9</v>
      </c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>
        <v>7</v>
      </c>
      <c r="U269" s="10"/>
      <c r="V269" s="10"/>
      <c r="W269" s="10"/>
      <c r="X269" s="10"/>
      <c r="Y269" s="10"/>
      <c r="Z269" s="10"/>
      <c r="AA269" s="10"/>
      <c r="AB269" s="10"/>
      <c r="AC269" s="10">
        <f t="shared" si="4"/>
        <v>16</v>
      </c>
    </row>
    <row r="270" spans="1:29" s="12" customFormat="1" ht="37.35" customHeight="1">
      <c r="A270" s="1">
        <v>265</v>
      </c>
      <c r="B270" s="1" t="s">
        <v>1220</v>
      </c>
      <c r="C270" s="11" t="s">
        <v>1221</v>
      </c>
      <c r="D270" s="2" t="s">
        <v>1222</v>
      </c>
      <c r="E270" s="1" t="s">
        <v>1038</v>
      </c>
      <c r="F270" s="3" t="s">
        <v>1223</v>
      </c>
      <c r="G270" s="3" t="s">
        <v>904</v>
      </c>
      <c r="H270" s="3">
        <v>0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>
        <f t="shared" si="4"/>
        <v>0</v>
      </c>
    </row>
    <row r="271" spans="1:29" s="12" customFormat="1" ht="37.35" customHeight="1">
      <c r="A271" s="1">
        <v>266</v>
      </c>
      <c r="B271" s="1" t="s">
        <v>1209</v>
      </c>
      <c r="C271" s="11" t="s">
        <v>1210</v>
      </c>
      <c r="D271" s="2" t="s">
        <v>1211</v>
      </c>
      <c r="E271" s="1" t="s">
        <v>1038</v>
      </c>
      <c r="F271" s="3" t="s">
        <v>958</v>
      </c>
      <c r="G271" s="3" t="s">
        <v>904</v>
      </c>
      <c r="H271" s="3">
        <v>1</v>
      </c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>
        <f t="shared" si="4"/>
        <v>1</v>
      </c>
    </row>
    <row r="272" spans="1:29" s="12" customFormat="1" ht="37.35" customHeight="1">
      <c r="A272" s="1">
        <v>267</v>
      </c>
      <c r="B272" s="1" t="s">
        <v>1156</v>
      </c>
      <c r="C272" s="11" t="s">
        <v>1157</v>
      </c>
      <c r="D272" s="2" t="s">
        <v>1158</v>
      </c>
      <c r="E272" s="1" t="s">
        <v>1038</v>
      </c>
      <c r="F272" s="3" t="s">
        <v>958</v>
      </c>
      <c r="G272" s="3" t="s">
        <v>904</v>
      </c>
      <c r="H272" s="3">
        <v>0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>
        <f t="shared" si="4"/>
        <v>0</v>
      </c>
    </row>
    <row r="273" spans="1:29" s="12" customFormat="1" ht="37.35" customHeight="1">
      <c r="A273" s="1">
        <v>268</v>
      </c>
      <c r="B273" s="1" t="s">
        <v>1216</v>
      </c>
      <c r="C273" s="11" t="s">
        <v>1217</v>
      </c>
      <c r="D273" s="2" t="s">
        <v>1218</v>
      </c>
      <c r="E273" s="1" t="s">
        <v>1038</v>
      </c>
      <c r="F273" s="3" t="s">
        <v>1219</v>
      </c>
      <c r="G273" s="3" t="s">
        <v>904</v>
      </c>
      <c r="H273" s="3">
        <v>1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>
        <f t="shared" si="4"/>
        <v>1</v>
      </c>
    </row>
    <row r="274" spans="1:29" s="12" customFormat="1" ht="37.35" customHeight="1">
      <c r="A274" s="1">
        <v>269</v>
      </c>
      <c r="B274" s="1" t="s">
        <v>1212</v>
      </c>
      <c r="C274" s="11" t="s">
        <v>1213</v>
      </c>
      <c r="D274" s="2" t="s">
        <v>1214</v>
      </c>
      <c r="E274" s="1" t="s">
        <v>1038</v>
      </c>
      <c r="F274" s="3" t="s">
        <v>1215</v>
      </c>
      <c r="G274" s="3" t="s">
        <v>904</v>
      </c>
      <c r="H274" s="3">
        <v>1</v>
      </c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>
        <f t="shared" si="4"/>
        <v>1</v>
      </c>
    </row>
    <row r="275" spans="1:29" s="12" customFormat="1" ht="37.35" customHeight="1">
      <c r="A275" s="1">
        <v>270</v>
      </c>
      <c r="B275" s="1" t="s">
        <v>1170</v>
      </c>
      <c r="C275" s="11" t="s">
        <v>1171</v>
      </c>
      <c r="D275" s="2" t="s">
        <v>1172</v>
      </c>
      <c r="E275" s="1" t="s">
        <v>1038</v>
      </c>
      <c r="F275" s="3" t="s">
        <v>1173</v>
      </c>
      <c r="G275" s="3" t="s">
        <v>904</v>
      </c>
      <c r="H275" s="3">
        <v>0</v>
      </c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>
        <f t="shared" si="4"/>
        <v>0</v>
      </c>
    </row>
    <row r="276" spans="1:29" s="12" customFormat="1" ht="37.35" customHeight="1">
      <c r="A276" s="1">
        <v>271</v>
      </c>
      <c r="B276" s="1" t="s">
        <v>1076</v>
      </c>
      <c r="C276" s="11" t="s">
        <v>1077</v>
      </c>
      <c r="D276" s="2" t="s">
        <v>1074</v>
      </c>
      <c r="E276" s="1" t="s">
        <v>707</v>
      </c>
      <c r="F276" s="3" t="s">
        <v>1027</v>
      </c>
      <c r="G276" s="3" t="s">
        <v>718</v>
      </c>
      <c r="H276" s="3">
        <v>1</v>
      </c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>
        <f t="shared" si="4"/>
        <v>1</v>
      </c>
    </row>
    <row r="277" spans="1:29" s="12" customFormat="1" ht="37.35" customHeight="1">
      <c r="A277" s="1">
        <v>272</v>
      </c>
      <c r="B277" s="1" t="s">
        <v>1072</v>
      </c>
      <c r="C277" s="11" t="s">
        <v>1073</v>
      </c>
      <c r="D277" s="2" t="s">
        <v>1074</v>
      </c>
      <c r="E277" s="1" t="s">
        <v>707</v>
      </c>
      <c r="F277" s="3" t="s">
        <v>1075</v>
      </c>
      <c r="G277" s="3" t="s">
        <v>718</v>
      </c>
      <c r="H277" s="3">
        <v>1</v>
      </c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>
        <f t="shared" si="4"/>
        <v>1</v>
      </c>
    </row>
    <row r="278" spans="1:29" s="12" customFormat="1" ht="37.35" customHeight="1">
      <c r="A278" s="1">
        <v>273</v>
      </c>
      <c r="B278" s="1" t="s">
        <v>852</v>
      </c>
      <c r="C278" s="11" t="s">
        <v>853</v>
      </c>
      <c r="D278" s="2" t="s">
        <v>854</v>
      </c>
      <c r="E278" s="1" t="s">
        <v>707</v>
      </c>
      <c r="F278" s="3" t="s">
        <v>855</v>
      </c>
      <c r="G278" s="3" t="s">
        <v>60</v>
      </c>
      <c r="H278" s="3">
        <v>0</v>
      </c>
      <c r="I278" s="10"/>
      <c r="J278" s="10"/>
      <c r="K278" s="10"/>
      <c r="L278" s="10"/>
      <c r="M278" s="10"/>
      <c r="N278" s="10"/>
      <c r="O278" s="10"/>
      <c r="P278" s="10"/>
      <c r="Q278" s="10">
        <v>-1</v>
      </c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>
        <f t="shared" si="4"/>
        <v>-1</v>
      </c>
    </row>
    <row r="279" spans="1:29" s="12" customFormat="1" ht="37.35" customHeight="1">
      <c r="A279" s="1">
        <v>274</v>
      </c>
      <c r="B279" s="1" t="s">
        <v>1378</v>
      </c>
      <c r="C279" s="11" t="s">
        <v>1379</v>
      </c>
      <c r="D279" s="2" t="s">
        <v>1380</v>
      </c>
      <c r="E279" s="1" t="s">
        <v>565</v>
      </c>
      <c r="F279" s="3" t="s">
        <v>1381</v>
      </c>
      <c r="G279" s="3" t="s">
        <v>298</v>
      </c>
      <c r="H279" s="3">
        <v>0</v>
      </c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>
        <f t="shared" si="4"/>
        <v>0</v>
      </c>
    </row>
    <row r="280" spans="1:29" s="12" customFormat="1" ht="37.35" customHeight="1">
      <c r="A280" s="1">
        <v>275</v>
      </c>
      <c r="B280" s="1" t="s">
        <v>880</v>
      </c>
      <c r="C280" s="11" t="s">
        <v>881</v>
      </c>
      <c r="D280" s="2" t="s">
        <v>882</v>
      </c>
      <c r="E280" s="1" t="s">
        <v>707</v>
      </c>
      <c r="F280" s="3" t="s">
        <v>883</v>
      </c>
      <c r="G280" s="3" t="s">
        <v>60</v>
      </c>
      <c r="H280" s="3">
        <v>0</v>
      </c>
      <c r="I280" s="10"/>
      <c r="J280" s="10"/>
      <c r="K280" s="10"/>
      <c r="L280" s="10"/>
      <c r="M280" s="10"/>
      <c r="N280" s="10"/>
      <c r="O280" s="10"/>
      <c r="P280" s="10"/>
      <c r="Q280" s="10">
        <v>-1</v>
      </c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>
        <f t="shared" ref="AC280:AC343" si="5">SUM(H280:AB280)</f>
        <v>-1</v>
      </c>
    </row>
    <row r="281" spans="1:29" s="12" customFormat="1" ht="37.35" customHeight="1">
      <c r="A281" s="1">
        <v>276</v>
      </c>
      <c r="B281" s="1" t="s">
        <v>876</v>
      </c>
      <c r="C281" s="11" t="s">
        <v>877</v>
      </c>
      <c r="D281" s="2" t="s">
        <v>878</v>
      </c>
      <c r="E281" s="1" t="s">
        <v>707</v>
      </c>
      <c r="F281" s="3" t="s">
        <v>879</v>
      </c>
      <c r="G281" s="3" t="s">
        <v>60</v>
      </c>
      <c r="H281" s="3">
        <v>0</v>
      </c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>
        <f t="shared" si="5"/>
        <v>0</v>
      </c>
    </row>
    <row r="282" spans="1:29" s="12" customFormat="1" ht="37.35" customHeight="1">
      <c r="A282" s="1">
        <v>277</v>
      </c>
      <c r="B282" s="1" t="s">
        <v>873</v>
      </c>
      <c r="C282" s="11" t="s">
        <v>874</v>
      </c>
      <c r="D282" s="2" t="s">
        <v>871</v>
      </c>
      <c r="E282" s="1" t="s">
        <v>707</v>
      </c>
      <c r="F282" s="3" t="s">
        <v>875</v>
      </c>
      <c r="G282" s="3" t="s">
        <v>60</v>
      </c>
      <c r="H282" s="3">
        <v>1</v>
      </c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>
        <f t="shared" si="5"/>
        <v>1</v>
      </c>
    </row>
    <row r="283" spans="1:29" s="12" customFormat="1" ht="37.35" customHeight="1">
      <c r="A283" s="1">
        <v>278</v>
      </c>
      <c r="B283" s="1" t="s">
        <v>869</v>
      </c>
      <c r="C283" s="11" t="s">
        <v>870</v>
      </c>
      <c r="D283" s="2" t="s">
        <v>871</v>
      </c>
      <c r="E283" s="1" t="s">
        <v>707</v>
      </c>
      <c r="F283" s="3" t="s">
        <v>872</v>
      </c>
      <c r="G283" s="3" t="s">
        <v>60</v>
      </c>
      <c r="H283" s="3">
        <v>6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>
        <f t="shared" si="5"/>
        <v>6</v>
      </c>
    </row>
    <row r="284" spans="1:29" s="12" customFormat="1" ht="37.35" customHeight="1">
      <c r="A284" s="1">
        <v>279</v>
      </c>
      <c r="B284" s="1" t="s">
        <v>865</v>
      </c>
      <c r="C284" s="11" t="s">
        <v>866</v>
      </c>
      <c r="D284" s="2" t="s">
        <v>867</v>
      </c>
      <c r="E284" s="1" t="s">
        <v>707</v>
      </c>
      <c r="F284" s="3" t="s">
        <v>868</v>
      </c>
      <c r="G284" s="3" t="s">
        <v>60</v>
      </c>
      <c r="H284" s="3">
        <v>1</v>
      </c>
      <c r="I284" s="10"/>
      <c r="J284" s="10"/>
      <c r="K284" s="10"/>
      <c r="L284" s="10"/>
      <c r="M284" s="10"/>
      <c r="N284" s="10"/>
      <c r="O284" s="10"/>
      <c r="P284" s="10"/>
      <c r="Q284" s="10">
        <v>-1</v>
      </c>
      <c r="R284" s="10"/>
      <c r="S284" s="10"/>
      <c r="T284" s="10">
        <v>1</v>
      </c>
      <c r="U284" s="10"/>
      <c r="V284" s="10"/>
      <c r="W284" s="10"/>
      <c r="X284" s="10"/>
      <c r="Y284" s="10"/>
      <c r="Z284" s="10"/>
      <c r="AA284" s="10"/>
      <c r="AB284" s="10"/>
      <c r="AC284" s="10">
        <f t="shared" si="5"/>
        <v>1</v>
      </c>
    </row>
    <row r="285" spans="1:29" s="12" customFormat="1" ht="37.35" customHeight="1">
      <c r="A285" s="1">
        <v>280</v>
      </c>
      <c r="B285" s="1" t="s">
        <v>860</v>
      </c>
      <c r="C285" s="11" t="s">
        <v>861</v>
      </c>
      <c r="D285" s="2" t="s">
        <v>862</v>
      </c>
      <c r="E285" s="1" t="s">
        <v>707</v>
      </c>
      <c r="F285" s="3" t="s">
        <v>863</v>
      </c>
      <c r="G285" s="3" t="s">
        <v>864</v>
      </c>
      <c r="H285" s="3">
        <v>0</v>
      </c>
      <c r="I285" s="10"/>
      <c r="J285" s="10"/>
      <c r="K285" s="10"/>
      <c r="L285" s="10"/>
      <c r="M285" s="10"/>
      <c r="N285" s="10"/>
      <c r="O285" s="10"/>
      <c r="P285" s="10"/>
      <c r="Q285" s="10">
        <v>-1</v>
      </c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>
        <f t="shared" si="5"/>
        <v>-1</v>
      </c>
    </row>
    <row r="286" spans="1:29" s="12" customFormat="1" ht="37.35" customHeight="1">
      <c r="A286" s="1">
        <v>281</v>
      </c>
      <c r="B286" s="1" t="s">
        <v>1006</v>
      </c>
      <c r="C286" s="11" t="s">
        <v>1007</v>
      </c>
      <c r="D286" s="2" t="s">
        <v>1008</v>
      </c>
      <c r="E286" s="1" t="s">
        <v>707</v>
      </c>
      <c r="F286" s="3" t="s">
        <v>1009</v>
      </c>
      <c r="G286" s="3" t="s">
        <v>60</v>
      </c>
      <c r="H286" s="3">
        <v>2</v>
      </c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>
        <f t="shared" si="5"/>
        <v>2</v>
      </c>
    </row>
    <row r="287" spans="1:29" s="12" customFormat="1" ht="37.35" customHeight="1">
      <c r="A287" s="1">
        <v>282</v>
      </c>
      <c r="B287" s="1" t="s">
        <v>891</v>
      </c>
      <c r="C287" s="11" t="s">
        <v>892</v>
      </c>
      <c r="D287" s="2" t="s">
        <v>893</v>
      </c>
      <c r="E287" s="1" t="s">
        <v>707</v>
      </c>
      <c r="F287" s="3" t="s">
        <v>204</v>
      </c>
      <c r="G287" s="3" t="s">
        <v>894</v>
      </c>
      <c r="H287" s="3">
        <v>79</v>
      </c>
      <c r="I287" s="10">
        <f>-2-4</f>
        <v>-6</v>
      </c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>
        <f t="shared" si="5"/>
        <v>73</v>
      </c>
    </row>
    <row r="288" spans="1:29" s="12" customFormat="1" ht="37.35" customHeight="1">
      <c r="A288" s="1">
        <v>283</v>
      </c>
      <c r="B288" s="1" t="s">
        <v>887</v>
      </c>
      <c r="C288" s="11" t="s">
        <v>888</v>
      </c>
      <c r="D288" s="2" t="s">
        <v>889</v>
      </c>
      <c r="E288" s="1" t="s">
        <v>707</v>
      </c>
      <c r="F288" s="3" t="s">
        <v>890</v>
      </c>
      <c r="G288" s="3" t="s">
        <v>16</v>
      </c>
      <c r="H288" s="3">
        <v>9</v>
      </c>
      <c r="I288" s="10"/>
      <c r="J288" s="10"/>
      <c r="K288" s="10"/>
      <c r="L288" s="10"/>
      <c r="M288" s="10"/>
      <c r="N288" s="10"/>
      <c r="O288" s="10"/>
      <c r="P288" s="10"/>
      <c r="Q288" s="10">
        <v>-1</v>
      </c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>
        <f t="shared" si="5"/>
        <v>8</v>
      </c>
    </row>
    <row r="289" spans="1:29" s="12" customFormat="1" ht="37.35" customHeight="1">
      <c r="A289" s="1">
        <v>284</v>
      </c>
      <c r="B289" s="1" t="s">
        <v>723</v>
      </c>
      <c r="C289" s="11" t="s">
        <v>724</v>
      </c>
      <c r="D289" s="2" t="s">
        <v>725</v>
      </c>
      <c r="E289" s="1" t="s">
        <v>707</v>
      </c>
      <c r="F289" s="3" t="s">
        <v>726</v>
      </c>
      <c r="G289" s="3" t="s">
        <v>60</v>
      </c>
      <c r="H289" s="3">
        <v>8</v>
      </c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>
        <f t="shared" si="5"/>
        <v>8</v>
      </c>
    </row>
    <row r="290" spans="1:29" s="12" customFormat="1" ht="37.35" customHeight="1">
      <c r="A290" s="1">
        <v>285</v>
      </c>
      <c r="B290" s="1" t="s">
        <v>884</v>
      </c>
      <c r="C290" s="11" t="s">
        <v>724</v>
      </c>
      <c r="D290" s="2" t="s">
        <v>885</v>
      </c>
      <c r="E290" s="1" t="s">
        <v>707</v>
      </c>
      <c r="F290" s="3" t="s">
        <v>606</v>
      </c>
      <c r="G290" s="3" t="s">
        <v>886</v>
      </c>
      <c r="H290" s="3">
        <v>0</v>
      </c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>
        <f t="shared" si="5"/>
        <v>0</v>
      </c>
    </row>
    <row r="291" spans="1:29" s="12" customFormat="1" ht="37.35" customHeight="1">
      <c r="A291" s="1">
        <v>286</v>
      </c>
      <c r="B291" s="1" t="s">
        <v>1068</v>
      </c>
      <c r="C291" s="11" t="s">
        <v>1069</v>
      </c>
      <c r="D291" s="2" t="s">
        <v>1070</v>
      </c>
      <c r="E291" s="1" t="s">
        <v>707</v>
      </c>
      <c r="F291" s="3" t="s">
        <v>1071</v>
      </c>
      <c r="G291" s="3" t="s">
        <v>904</v>
      </c>
      <c r="H291" s="3">
        <v>1</v>
      </c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>
        <f t="shared" si="5"/>
        <v>1</v>
      </c>
    </row>
    <row r="292" spans="1:29" s="12" customFormat="1" ht="37.35" customHeight="1">
      <c r="A292" s="1">
        <v>287</v>
      </c>
      <c r="B292" s="1" t="s">
        <v>1084</v>
      </c>
      <c r="C292" s="11" t="s">
        <v>1085</v>
      </c>
      <c r="D292" s="2" t="s">
        <v>1086</v>
      </c>
      <c r="E292" s="1" t="s">
        <v>707</v>
      </c>
      <c r="F292" s="3" t="s">
        <v>1087</v>
      </c>
      <c r="G292" s="3" t="s">
        <v>904</v>
      </c>
      <c r="H292" s="3">
        <v>1</v>
      </c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>
        <f t="shared" si="5"/>
        <v>1</v>
      </c>
    </row>
    <row r="293" spans="1:29" s="12" customFormat="1" ht="37.35" customHeight="1">
      <c r="A293" s="1">
        <v>288</v>
      </c>
      <c r="B293" s="1" t="s">
        <v>1445</v>
      </c>
      <c r="C293" s="11" t="s">
        <v>1446</v>
      </c>
      <c r="D293" s="2" t="s">
        <v>1008</v>
      </c>
      <c r="E293" s="1" t="s">
        <v>707</v>
      </c>
      <c r="F293" s="3" t="s">
        <v>1447</v>
      </c>
      <c r="G293" s="3" t="s">
        <v>60</v>
      </c>
      <c r="H293" s="3">
        <v>2</v>
      </c>
      <c r="I293" s="10"/>
      <c r="J293" s="10"/>
      <c r="K293" s="10"/>
      <c r="L293" s="10"/>
      <c r="M293" s="10"/>
      <c r="N293" s="10"/>
      <c r="O293" s="10"/>
      <c r="P293" s="10"/>
      <c r="Q293" s="10">
        <v>-1</v>
      </c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>
        <f t="shared" si="5"/>
        <v>1</v>
      </c>
    </row>
    <row r="294" spans="1:29" s="12" customFormat="1" ht="37.35" customHeight="1">
      <c r="A294" s="1">
        <v>289</v>
      </c>
      <c r="B294" s="1" t="s">
        <v>856</v>
      </c>
      <c r="C294" s="11" t="s">
        <v>857</v>
      </c>
      <c r="D294" s="2" t="s">
        <v>858</v>
      </c>
      <c r="E294" s="1" t="s">
        <v>707</v>
      </c>
      <c r="F294" s="3" t="s">
        <v>859</v>
      </c>
      <c r="G294" s="3" t="s">
        <v>60</v>
      </c>
      <c r="H294" s="3">
        <v>1</v>
      </c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>
        <v>1</v>
      </c>
      <c r="U294" s="10"/>
      <c r="V294" s="10"/>
      <c r="W294" s="10"/>
      <c r="X294" s="10"/>
      <c r="Y294" s="10"/>
      <c r="Z294" s="10"/>
      <c r="AA294" s="10"/>
      <c r="AB294" s="10"/>
      <c r="AC294" s="10">
        <f t="shared" si="5"/>
        <v>2</v>
      </c>
    </row>
    <row r="295" spans="1:29" s="12" customFormat="1" ht="37.35" customHeight="1">
      <c r="A295" s="1">
        <v>290</v>
      </c>
      <c r="B295" s="1" t="s">
        <v>91</v>
      </c>
      <c r="C295" s="11" t="s">
        <v>92</v>
      </c>
      <c r="D295" s="2" t="s">
        <v>86</v>
      </c>
      <c r="E295" s="1" t="s">
        <v>54</v>
      </c>
      <c r="F295" s="3" t="s">
        <v>78</v>
      </c>
      <c r="G295" s="3" t="s">
        <v>75</v>
      </c>
      <c r="H295" s="3">
        <v>0</v>
      </c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>
        <f t="shared" si="5"/>
        <v>0</v>
      </c>
    </row>
    <row r="296" spans="1:29" s="12" customFormat="1" ht="37.35" customHeight="1">
      <c r="A296" s="1">
        <v>291</v>
      </c>
      <c r="B296" s="1" t="s">
        <v>144</v>
      </c>
      <c r="C296" s="11" t="s">
        <v>145</v>
      </c>
      <c r="D296" s="2" t="s">
        <v>146</v>
      </c>
      <c r="E296" s="1" t="s">
        <v>14</v>
      </c>
      <c r="F296" s="3" t="s">
        <v>147</v>
      </c>
      <c r="G296" s="3" t="s">
        <v>16</v>
      </c>
      <c r="H296" s="3">
        <v>2</v>
      </c>
      <c r="I296" s="10"/>
      <c r="J296" s="10">
        <v>1</v>
      </c>
      <c r="K296" s="10"/>
      <c r="L296" s="10">
        <v>1</v>
      </c>
      <c r="M296" s="10"/>
      <c r="N296" s="10"/>
      <c r="O296" s="10"/>
      <c r="P296" s="10"/>
      <c r="Q296" s="10"/>
      <c r="R296" s="10"/>
      <c r="S296" s="10"/>
      <c r="T296" s="10">
        <v>12</v>
      </c>
      <c r="U296" s="10"/>
      <c r="V296" s="10"/>
      <c r="W296" s="10"/>
      <c r="X296" s="10">
        <v>40</v>
      </c>
      <c r="Y296" s="10"/>
      <c r="Z296" s="10">
        <v>1</v>
      </c>
      <c r="AA296" s="10"/>
      <c r="AB296" s="10"/>
      <c r="AC296" s="10">
        <f t="shared" si="5"/>
        <v>57</v>
      </c>
    </row>
    <row r="297" spans="1:29" s="12" customFormat="1" ht="37.35" customHeight="1">
      <c r="A297" s="1">
        <v>292</v>
      </c>
      <c r="B297" s="1" t="s">
        <v>88</v>
      </c>
      <c r="C297" s="11" t="s">
        <v>89</v>
      </c>
      <c r="D297" s="2" t="s">
        <v>86</v>
      </c>
      <c r="E297" s="1" t="s">
        <v>54</v>
      </c>
      <c r="F297" s="3" t="s">
        <v>90</v>
      </c>
      <c r="G297" s="3" t="s">
        <v>75</v>
      </c>
      <c r="H297" s="3">
        <v>1</v>
      </c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>
        <f t="shared" si="5"/>
        <v>1</v>
      </c>
    </row>
    <row r="298" spans="1:29" s="12" customFormat="1" ht="37.35" customHeight="1">
      <c r="A298" s="1">
        <v>293</v>
      </c>
      <c r="B298" s="1" t="s">
        <v>84</v>
      </c>
      <c r="C298" s="11" t="s">
        <v>85</v>
      </c>
      <c r="D298" s="2" t="s">
        <v>86</v>
      </c>
      <c r="E298" s="1" t="s">
        <v>54</v>
      </c>
      <c r="F298" s="3" t="s">
        <v>87</v>
      </c>
      <c r="G298" s="3" t="s">
        <v>75</v>
      </c>
      <c r="H298" s="3">
        <v>1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>
        <f t="shared" si="5"/>
        <v>1</v>
      </c>
    </row>
    <row r="299" spans="1:29" s="12" customFormat="1" ht="37.35" customHeight="1">
      <c r="A299" s="1">
        <v>294</v>
      </c>
      <c r="B299" s="1" t="s">
        <v>71</v>
      </c>
      <c r="C299" s="11" t="s">
        <v>72</v>
      </c>
      <c r="D299" s="2" t="s">
        <v>73</v>
      </c>
      <c r="E299" s="1" t="s">
        <v>54</v>
      </c>
      <c r="F299" s="3" t="s">
        <v>74</v>
      </c>
      <c r="G299" s="3" t="s">
        <v>75</v>
      </c>
      <c r="H299" s="3">
        <v>4</v>
      </c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>
        <f t="shared" si="5"/>
        <v>4</v>
      </c>
    </row>
    <row r="300" spans="1:29" s="12" customFormat="1" ht="37.35" customHeight="1">
      <c r="A300" s="1">
        <v>295</v>
      </c>
      <c r="B300" s="1" t="s">
        <v>113</v>
      </c>
      <c r="C300" s="11" t="s">
        <v>114</v>
      </c>
      <c r="D300" s="2" t="s">
        <v>115</v>
      </c>
      <c r="E300" s="1" t="s">
        <v>54</v>
      </c>
      <c r="F300" s="3" t="s">
        <v>116</v>
      </c>
      <c r="G300" s="3" t="s">
        <v>75</v>
      </c>
      <c r="H300" s="3">
        <v>4</v>
      </c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>
        <v>3</v>
      </c>
      <c r="AA300" s="10"/>
      <c r="AB300" s="10"/>
      <c r="AC300" s="10">
        <f t="shared" si="5"/>
        <v>7</v>
      </c>
    </row>
    <row r="301" spans="1:29" s="12" customFormat="1" ht="37.35" customHeight="1">
      <c r="A301" s="1">
        <v>296</v>
      </c>
      <c r="B301" s="1" t="s">
        <v>76</v>
      </c>
      <c r="C301" s="11" t="s">
        <v>77</v>
      </c>
      <c r="D301" s="2" t="s">
        <v>73</v>
      </c>
      <c r="E301" s="1" t="s">
        <v>54</v>
      </c>
      <c r="F301" s="3" t="s">
        <v>78</v>
      </c>
      <c r="G301" s="3" t="s">
        <v>75</v>
      </c>
      <c r="H301" s="3">
        <v>2</v>
      </c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>
        <f t="shared" si="5"/>
        <v>2</v>
      </c>
    </row>
    <row r="302" spans="1:29" s="12" customFormat="1" ht="37.35" customHeight="1">
      <c r="A302" s="1">
        <v>297</v>
      </c>
      <c r="B302" s="1" t="s">
        <v>1617</v>
      </c>
      <c r="C302" s="11" t="s">
        <v>1618</v>
      </c>
      <c r="D302" s="2" t="s">
        <v>1619</v>
      </c>
      <c r="E302" s="1" t="s">
        <v>151</v>
      </c>
      <c r="F302" s="3" t="s">
        <v>1620</v>
      </c>
      <c r="G302" s="3" t="s">
        <v>16</v>
      </c>
      <c r="H302" s="3">
        <v>2</v>
      </c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>
        <f t="shared" si="5"/>
        <v>2</v>
      </c>
    </row>
    <row r="303" spans="1:29" s="12" customFormat="1" ht="37.35" customHeight="1">
      <c r="A303" s="1">
        <v>298</v>
      </c>
      <c r="B303" s="1" t="s">
        <v>1621</v>
      </c>
      <c r="C303" s="11" t="s">
        <v>1622</v>
      </c>
      <c r="D303" s="2" t="s">
        <v>1619</v>
      </c>
      <c r="E303" s="1" t="s">
        <v>151</v>
      </c>
      <c r="F303" s="3" t="s">
        <v>1623</v>
      </c>
      <c r="G303" s="3" t="s">
        <v>16</v>
      </c>
      <c r="H303" s="3">
        <v>2</v>
      </c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>
        <f t="shared" si="5"/>
        <v>2</v>
      </c>
    </row>
    <row r="304" spans="1:29" s="12" customFormat="1" ht="37.35" customHeight="1">
      <c r="A304" s="1">
        <v>299</v>
      </c>
      <c r="B304" s="1" t="s">
        <v>1613</v>
      </c>
      <c r="C304" s="11" t="s">
        <v>1614</v>
      </c>
      <c r="D304" s="2" t="s">
        <v>1615</v>
      </c>
      <c r="E304" s="1" t="s">
        <v>28</v>
      </c>
      <c r="F304" s="3" t="s">
        <v>1616</v>
      </c>
      <c r="G304" s="3" t="s">
        <v>153</v>
      </c>
      <c r="H304" s="3">
        <v>3</v>
      </c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>
        <f t="shared" si="5"/>
        <v>3</v>
      </c>
    </row>
    <row r="305" spans="1:29" s="12" customFormat="1" ht="37.35" customHeight="1">
      <c r="A305" s="1">
        <v>300</v>
      </c>
      <c r="B305" s="1" t="s">
        <v>1729</v>
      </c>
      <c r="C305" s="11" t="s">
        <v>1730</v>
      </c>
      <c r="D305" s="2" t="s">
        <v>1619</v>
      </c>
      <c r="E305" s="1" t="s">
        <v>151</v>
      </c>
      <c r="F305" s="3" t="s">
        <v>1731</v>
      </c>
      <c r="G305" s="3" t="s">
        <v>16</v>
      </c>
      <c r="H305" s="3">
        <v>1</v>
      </c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>
        <f t="shared" si="5"/>
        <v>1</v>
      </c>
    </row>
    <row r="306" spans="1:29" s="12" customFormat="1" ht="37.35" customHeight="1">
      <c r="A306" s="1">
        <v>301</v>
      </c>
      <c r="B306" s="1" t="s">
        <v>38</v>
      </c>
      <c r="C306" s="11" t="s">
        <v>39</v>
      </c>
      <c r="D306" s="2" t="s">
        <v>40</v>
      </c>
      <c r="E306" s="1" t="s">
        <v>14</v>
      </c>
      <c r="F306" s="3" t="s">
        <v>41</v>
      </c>
      <c r="G306" s="3" t="s">
        <v>16</v>
      </c>
      <c r="H306" s="3">
        <v>34</v>
      </c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>
        <f t="shared" si="5"/>
        <v>34</v>
      </c>
    </row>
    <row r="307" spans="1:29" s="12" customFormat="1" ht="37.35" customHeight="1">
      <c r="A307" s="1">
        <v>302</v>
      </c>
      <c r="B307" s="1" t="s">
        <v>42</v>
      </c>
      <c r="C307" s="11" t="s">
        <v>43</v>
      </c>
      <c r="D307" s="2" t="s">
        <v>44</v>
      </c>
      <c r="E307" s="1" t="s">
        <v>14</v>
      </c>
      <c r="F307" s="3" t="s">
        <v>45</v>
      </c>
      <c r="G307" s="3" t="s">
        <v>16</v>
      </c>
      <c r="H307" s="3">
        <v>22</v>
      </c>
      <c r="I307" s="10"/>
      <c r="J307" s="10"/>
      <c r="K307" s="10"/>
      <c r="L307" s="10">
        <v>4</v>
      </c>
      <c r="M307" s="10"/>
      <c r="N307" s="10"/>
      <c r="O307" s="10"/>
      <c r="P307" s="10"/>
      <c r="Q307" s="10"/>
      <c r="R307" s="10"/>
      <c r="S307" s="10"/>
      <c r="T307" s="10"/>
      <c r="U307" s="10"/>
      <c r="V307" s="10">
        <v>2</v>
      </c>
      <c r="W307" s="10"/>
      <c r="X307" s="10"/>
      <c r="Y307" s="10"/>
      <c r="Z307" s="10"/>
      <c r="AA307" s="10"/>
      <c r="AB307" s="10"/>
      <c r="AC307" s="10">
        <f t="shared" si="5"/>
        <v>28</v>
      </c>
    </row>
    <row r="308" spans="1:29" s="12" customFormat="1" ht="37.35" customHeight="1">
      <c r="A308" s="1">
        <v>303</v>
      </c>
      <c r="B308" s="1" t="s">
        <v>61</v>
      </c>
      <c r="C308" s="11" t="s">
        <v>62</v>
      </c>
      <c r="D308" s="2" t="s">
        <v>44</v>
      </c>
      <c r="E308" s="1" t="s">
        <v>14</v>
      </c>
      <c r="F308" s="3" t="s">
        <v>63</v>
      </c>
      <c r="G308" s="3" t="s">
        <v>16</v>
      </c>
      <c r="H308" s="3">
        <v>16</v>
      </c>
      <c r="I308" s="10"/>
      <c r="J308" s="10"/>
      <c r="K308" s="10"/>
      <c r="L308" s="10">
        <v>1</v>
      </c>
      <c r="M308" s="10"/>
      <c r="N308" s="10"/>
      <c r="O308" s="10"/>
      <c r="P308" s="10"/>
      <c r="Q308" s="10"/>
      <c r="R308" s="10">
        <v>1</v>
      </c>
      <c r="S308" s="10"/>
      <c r="T308" s="10"/>
      <c r="U308" s="10"/>
      <c r="V308" s="10"/>
      <c r="W308" s="10"/>
      <c r="X308" s="10"/>
      <c r="Y308" s="10"/>
      <c r="Z308" s="10">
        <v>1</v>
      </c>
      <c r="AA308" s="10"/>
      <c r="AB308" s="10"/>
      <c r="AC308" s="10">
        <f t="shared" si="5"/>
        <v>19</v>
      </c>
    </row>
    <row r="309" spans="1:29" s="12" customFormat="1" ht="37.35" customHeight="1">
      <c r="A309" s="1">
        <v>304</v>
      </c>
      <c r="B309" s="1" t="s">
        <v>25</v>
      </c>
      <c r="C309" s="11" t="s">
        <v>26</v>
      </c>
      <c r="D309" s="2" t="s">
        <v>27</v>
      </c>
      <c r="E309" s="1" t="s">
        <v>28</v>
      </c>
      <c r="F309" s="3" t="s">
        <v>29</v>
      </c>
      <c r="G309" s="3" t="s">
        <v>30</v>
      </c>
      <c r="H309" s="3">
        <v>14</v>
      </c>
      <c r="I309" s="10"/>
      <c r="J309" s="10"/>
      <c r="K309" s="10"/>
      <c r="L309" s="10"/>
      <c r="M309" s="10"/>
      <c r="N309" s="10"/>
      <c r="O309" s="10"/>
      <c r="P309" s="10"/>
      <c r="Q309" s="10"/>
      <c r="R309" s="10">
        <v>1</v>
      </c>
      <c r="S309" s="10"/>
      <c r="T309" s="10"/>
      <c r="U309" s="10"/>
      <c r="V309" s="10">
        <v>2</v>
      </c>
      <c r="W309" s="10"/>
      <c r="X309" s="10"/>
      <c r="Y309" s="10"/>
      <c r="Z309" s="10"/>
      <c r="AA309" s="10"/>
      <c r="AB309" s="10"/>
      <c r="AC309" s="10">
        <f t="shared" si="5"/>
        <v>17</v>
      </c>
    </row>
    <row r="310" spans="1:29" s="12" customFormat="1" ht="37.35" customHeight="1">
      <c r="A310" s="1">
        <v>305</v>
      </c>
      <c r="B310" s="1" t="s">
        <v>31</v>
      </c>
      <c r="C310" s="11" t="s">
        <v>32</v>
      </c>
      <c r="D310" s="2" t="s">
        <v>27</v>
      </c>
      <c r="E310" s="1" t="s">
        <v>28</v>
      </c>
      <c r="F310" s="3" t="s">
        <v>33</v>
      </c>
      <c r="G310" s="3" t="s">
        <v>34</v>
      </c>
      <c r="H310" s="3">
        <v>7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>
        <v>0.5</v>
      </c>
      <c r="S310" s="10"/>
      <c r="T310" s="10"/>
      <c r="U310" s="10"/>
      <c r="V310" s="10">
        <v>1</v>
      </c>
      <c r="W310" s="10"/>
      <c r="X310" s="10"/>
      <c r="Y310" s="10"/>
      <c r="Z310" s="10"/>
      <c r="AA310" s="10"/>
      <c r="AB310" s="10"/>
      <c r="AC310" s="10">
        <f t="shared" si="5"/>
        <v>8.5</v>
      </c>
    </row>
    <row r="311" spans="1:29" s="12" customFormat="1" ht="37.35" customHeight="1">
      <c r="A311" s="1">
        <v>306</v>
      </c>
      <c r="B311" s="1" t="s">
        <v>35</v>
      </c>
      <c r="C311" s="11" t="s">
        <v>36</v>
      </c>
      <c r="D311" s="2" t="s">
        <v>27</v>
      </c>
      <c r="E311" s="1" t="s">
        <v>28</v>
      </c>
      <c r="F311" s="3" t="s">
        <v>37</v>
      </c>
      <c r="G311" s="3" t="s">
        <v>34</v>
      </c>
      <c r="H311" s="3">
        <v>43</v>
      </c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>
        <v>1</v>
      </c>
      <c r="W311" s="10"/>
      <c r="X311" s="10"/>
      <c r="Y311" s="10"/>
      <c r="Z311" s="10"/>
      <c r="AA311" s="10"/>
      <c r="AB311" s="10"/>
      <c r="AC311" s="10">
        <f t="shared" si="5"/>
        <v>44</v>
      </c>
    </row>
    <row r="312" spans="1:29" s="12" customFormat="1" ht="37.35" customHeight="1">
      <c r="A312" s="1">
        <v>307</v>
      </c>
      <c r="B312" s="1" t="s">
        <v>46</v>
      </c>
      <c r="C312" s="11" t="s">
        <v>47</v>
      </c>
      <c r="D312" s="2" t="s">
        <v>48</v>
      </c>
      <c r="E312" s="1" t="s">
        <v>49</v>
      </c>
      <c r="F312" s="3" t="s">
        <v>50</v>
      </c>
      <c r="G312" s="3" t="s">
        <v>16</v>
      </c>
      <c r="H312" s="3">
        <v>5</v>
      </c>
      <c r="I312" s="10"/>
      <c r="J312" s="10">
        <v>1</v>
      </c>
      <c r="K312" s="10"/>
      <c r="L312" s="10">
        <v>2</v>
      </c>
      <c r="M312" s="10"/>
      <c r="N312" s="10"/>
      <c r="O312" s="10"/>
      <c r="P312" s="10"/>
      <c r="Q312" s="10"/>
      <c r="R312" s="10">
        <v>1</v>
      </c>
      <c r="S312" s="10"/>
      <c r="T312" s="10">
        <v>15</v>
      </c>
      <c r="U312" s="10"/>
      <c r="V312" s="10"/>
      <c r="W312" s="10"/>
      <c r="X312" s="10"/>
      <c r="Y312" s="10"/>
      <c r="Z312" s="10"/>
      <c r="AA312" s="10"/>
      <c r="AB312" s="10"/>
      <c r="AC312" s="10">
        <f t="shared" si="5"/>
        <v>24</v>
      </c>
    </row>
    <row r="313" spans="1:29" s="12" customFormat="1" ht="37.35" customHeight="1">
      <c r="A313" s="1">
        <v>308</v>
      </c>
      <c r="B313" s="1" t="s">
        <v>64</v>
      </c>
      <c r="C313" s="11" t="s">
        <v>65</v>
      </c>
      <c r="D313" s="2" t="s">
        <v>66</v>
      </c>
      <c r="E313" s="1" t="s">
        <v>49</v>
      </c>
      <c r="F313" s="3" t="s">
        <v>67</v>
      </c>
      <c r="G313" s="3" t="s">
        <v>16</v>
      </c>
      <c r="H313" s="3">
        <v>7</v>
      </c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>
        <f t="shared" si="5"/>
        <v>7</v>
      </c>
    </row>
    <row r="314" spans="1:29" s="12" customFormat="1" ht="37.35" customHeight="1">
      <c r="A314" s="1">
        <v>309</v>
      </c>
      <c r="B314" s="1" t="s">
        <v>21</v>
      </c>
      <c r="C314" s="11" t="s">
        <v>22</v>
      </c>
      <c r="D314" s="2" t="s">
        <v>23</v>
      </c>
      <c r="E314" s="1" t="s">
        <v>24</v>
      </c>
      <c r="F314" s="3" t="s">
        <v>15</v>
      </c>
      <c r="G314" s="3" t="s">
        <v>16</v>
      </c>
      <c r="H314" s="3">
        <v>11</v>
      </c>
      <c r="I314" s="10"/>
      <c r="J314" s="10"/>
      <c r="K314" s="10"/>
      <c r="L314" s="10">
        <v>2</v>
      </c>
      <c r="M314" s="10"/>
      <c r="N314" s="10"/>
      <c r="O314" s="10"/>
      <c r="P314" s="10"/>
      <c r="Q314" s="10"/>
      <c r="R314" s="10">
        <v>1</v>
      </c>
      <c r="S314" s="10"/>
      <c r="T314" s="10"/>
      <c r="U314" s="10"/>
      <c r="V314" s="10">
        <v>90</v>
      </c>
      <c r="W314" s="10"/>
      <c r="X314" s="10">
        <v>30</v>
      </c>
      <c r="Y314" s="10"/>
      <c r="Z314" s="10"/>
      <c r="AA314" s="10"/>
      <c r="AB314" s="10"/>
      <c r="AC314" s="10">
        <f t="shared" si="5"/>
        <v>134</v>
      </c>
    </row>
    <row r="315" spans="1:29" s="12" customFormat="1" ht="37.35" customHeight="1">
      <c r="A315" s="1">
        <v>310</v>
      </c>
      <c r="B315" s="1" t="s">
        <v>17</v>
      </c>
      <c r="C315" s="11" t="s">
        <v>18</v>
      </c>
      <c r="D315" s="2" t="s">
        <v>19</v>
      </c>
      <c r="E315" s="1" t="s">
        <v>14</v>
      </c>
      <c r="F315" s="3" t="s">
        <v>20</v>
      </c>
      <c r="G315" s="3" t="s">
        <v>16</v>
      </c>
      <c r="H315" s="3">
        <v>65</v>
      </c>
      <c r="I315" s="10"/>
      <c r="J315" s="10">
        <v>2</v>
      </c>
      <c r="K315" s="10"/>
      <c r="L315" s="10">
        <v>5</v>
      </c>
      <c r="M315" s="10"/>
      <c r="N315" s="10"/>
      <c r="O315" s="10"/>
      <c r="P315" s="10"/>
      <c r="Q315" s="10"/>
      <c r="R315" s="10">
        <v>7</v>
      </c>
      <c r="S315" s="10"/>
      <c r="T315" s="10"/>
      <c r="U315" s="10"/>
      <c r="V315" s="10"/>
      <c r="W315" s="10"/>
      <c r="X315" s="10">
        <v>200</v>
      </c>
      <c r="Y315" s="10"/>
      <c r="Z315" s="10"/>
      <c r="AA315" s="10"/>
      <c r="AB315" s="10"/>
      <c r="AC315" s="10">
        <f t="shared" si="5"/>
        <v>279</v>
      </c>
    </row>
    <row r="316" spans="1:29" s="12" customFormat="1" ht="37.35" customHeight="1">
      <c r="A316" s="1">
        <v>311</v>
      </c>
      <c r="B316" s="1" t="s">
        <v>11</v>
      </c>
      <c r="C316" s="11" t="s">
        <v>12</v>
      </c>
      <c r="D316" s="2" t="s">
        <v>13</v>
      </c>
      <c r="E316" s="1" t="s">
        <v>14</v>
      </c>
      <c r="F316" s="3" t="s">
        <v>15</v>
      </c>
      <c r="G316" s="3" t="s">
        <v>16</v>
      </c>
      <c r="H316" s="3">
        <v>0</v>
      </c>
      <c r="I316" s="10"/>
      <c r="J316" s="10">
        <v>1</v>
      </c>
      <c r="K316" s="10"/>
      <c r="L316" s="10">
        <v>4</v>
      </c>
      <c r="M316" s="10"/>
      <c r="N316" s="10"/>
      <c r="O316" s="10"/>
      <c r="P316" s="10"/>
      <c r="Q316" s="10"/>
      <c r="R316" s="10">
        <v>3</v>
      </c>
      <c r="S316" s="10"/>
      <c r="T316" s="10"/>
      <c r="U316" s="10"/>
      <c r="V316" s="10">
        <v>150</v>
      </c>
      <c r="W316" s="10"/>
      <c r="X316" s="10">
        <v>50</v>
      </c>
      <c r="Y316" s="10"/>
      <c r="Z316" s="10"/>
      <c r="AA316" s="10"/>
      <c r="AB316" s="10"/>
      <c r="AC316" s="10">
        <f t="shared" si="5"/>
        <v>208</v>
      </c>
    </row>
    <row r="317" spans="1:29" s="12" customFormat="1" ht="37.35" customHeight="1">
      <c r="A317" s="1">
        <v>312</v>
      </c>
      <c r="B317" s="1" t="s">
        <v>1699</v>
      </c>
      <c r="C317" s="11" t="s">
        <v>1700</v>
      </c>
      <c r="D317" s="2" t="s">
        <v>1701</v>
      </c>
      <c r="E317" s="1"/>
      <c r="F317" s="3" t="s">
        <v>1702</v>
      </c>
      <c r="G317" s="3" t="s">
        <v>1682</v>
      </c>
      <c r="H317" s="3">
        <v>0</v>
      </c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>
        <f t="shared" si="5"/>
        <v>0</v>
      </c>
    </row>
    <row r="318" spans="1:29" s="12" customFormat="1" ht="37.35" customHeight="1">
      <c r="A318" s="1">
        <v>313</v>
      </c>
      <c r="B318" s="1" t="s">
        <v>1667</v>
      </c>
      <c r="C318" s="11" t="s">
        <v>1668</v>
      </c>
      <c r="D318" s="2" t="s">
        <v>1669</v>
      </c>
      <c r="E318" s="1" t="s">
        <v>203</v>
      </c>
      <c r="F318" s="3" t="s">
        <v>1670</v>
      </c>
      <c r="G318" s="3" t="s">
        <v>60</v>
      </c>
      <c r="H318" s="3">
        <v>6</v>
      </c>
      <c r="I318" s="10"/>
      <c r="J318" s="10"/>
      <c r="K318" s="10">
        <v>-1</v>
      </c>
      <c r="L318" s="10">
        <v>1</v>
      </c>
      <c r="M318" s="10"/>
      <c r="N318" s="10"/>
      <c r="O318" s="10"/>
      <c r="P318" s="10"/>
      <c r="Q318" s="10"/>
      <c r="R318" s="10"/>
      <c r="S318" s="10"/>
      <c r="T318" s="10"/>
      <c r="U318" s="10"/>
      <c r="V318" s="10">
        <v>2</v>
      </c>
      <c r="W318" s="10"/>
      <c r="X318" s="10"/>
      <c r="Y318" s="10"/>
      <c r="Z318" s="10"/>
      <c r="AA318" s="10"/>
      <c r="AB318" s="10"/>
      <c r="AC318" s="10">
        <f t="shared" si="5"/>
        <v>8</v>
      </c>
    </row>
    <row r="319" spans="1:29" s="12" customFormat="1" ht="37.35" customHeight="1">
      <c r="A319" s="1">
        <v>314</v>
      </c>
      <c r="B319" s="1" t="s">
        <v>1671</v>
      </c>
      <c r="C319" s="11" t="s">
        <v>1672</v>
      </c>
      <c r="D319" s="2" t="s">
        <v>1669</v>
      </c>
      <c r="E319" s="1" t="s">
        <v>203</v>
      </c>
      <c r="F319" s="3" t="s">
        <v>1673</v>
      </c>
      <c r="G319" s="3" t="s">
        <v>60</v>
      </c>
      <c r="H319" s="3">
        <v>1</v>
      </c>
      <c r="I319" s="10"/>
      <c r="J319" s="10">
        <v>2</v>
      </c>
      <c r="K319" s="10">
        <v>-2</v>
      </c>
      <c r="L319" s="10">
        <v>2</v>
      </c>
      <c r="M319" s="10"/>
      <c r="N319" s="10"/>
      <c r="O319" s="10"/>
      <c r="P319" s="10"/>
      <c r="Q319" s="10"/>
      <c r="R319" s="10"/>
      <c r="S319" s="10"/>
      <c r="T319" s="10"/>
      <c r="U319" s="10"/>
      <c r="V319" s="10">
        <v>2</v>
      </c>
      <c r="W319" s="10">
        <v>-2</v>
      </c>
      <c r="X319" s="10"/>
      <c r="Y319" s="10"/>
      <c r="Z319" s="10"/>
      <c r="AA319" s="10"/>
      <c r="AB319" s="10"/>
      <c r="AC319" s="10">
        <f t="shared" si="5"/>
        <v>3</v>
      </c>
    </row>
    <row r="320" spans="1:29" s="12" customFormat="1" ht="37.35" customHeight="1">
      <c r="A320" s="1">
        <v>315</v>
      </c>
      <c r="B320" s="1" t="s">
        <v>1606</v>
      </c>
      <c r="C320" s="11" t="s">
        <v>1607</v>
      </c>
      <c r="D320" s="2" t="s">
        <v>202</v>
      </c>
      <c r="E320" s="1" t="s">
        <v>203</v>
      </c>
      <c r="F320" s="3" t="s">
        <v>205</v>
      </c>
      <c r="G320" s="3" t="s">
        <v>16</v>
      </c>
      <c r="H320" s="3">
        <v>4</v>
      </c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>
        <f t="shared" si="5"/>
        <v>4</v>
      </c>
    </row>
    <row r="321" spans="1:29" s="12" customFormat="1" ht="37.35" customHeight="1">
      <c r="A321" s="1">
        <v>316</v>
      </c>
      <c r="B321" s="1" t="s">
        <v>200</v>
      </c>
      <c r="C321" s="11" t="s">
        <v>201</v>
      </c>
      <c r="D321" s="2" t="s">
        <v>202</v>
      </c>
      <c r="E321" s="1" t="s">
        <v>203</v>
      </c>
      <c r="F321" s="3" t="s">
        <v>205</v>
      </c>
      <c r="G321" s="3" t="s">
        <v>16</v>
      </c>
      <c r="H321" s="3">
        <v>11</v>
      </c>
      <c r="I321" s="10"/>
      <c r="J321" s="10"/>
      <c r="K321" s="10"/>
      <c r="L321" s="10"/>
      <c r="M321" s="10"/>
      <c r="N321" s="10"/>
      <c r="O321" s="10"/>
      <c r="P321" s="10"/>
      <c r="Q321" s="10"/>
      <c r="R321" s="10">
        <v>1</v>
      </c>
      <c r="S321" s="10"/>
      <c r="T321" s="10"/>
      <c r="U321" s="10"/>
      <c r="V321" s="10"/>
      <c r="W321" s="10"/>
      <c r="X321" s="10"/>
      <c r="Y321" s="10"/>
      <c r="Z321" s="10">
        <v>1</v>
      </c>
      <c r="AA321" s="10"/>
      <c r="AB321" s="10"/>
      <c r="AC321" s="10">
        <f t="shared" si="5"/>
        <v>13</v>
      </c>
    </row>
    <row r="322" spans="1:29" s="12" customFormat="1" ht="37.35" customHeight="1">
      <c r="A322" s="1">
        <v>317</v>
      </c>
      <c r="B322" s="1" t="s">
        <v>51</v>
      </c>
      <c r="C322" s="11" t="s">
        <v>52</v>
      </c>
      <c r="D322" s="2" t="s">
        <v>53</v>
      </c>
      <c r="E322" s="1" t="s">
        <v>54</v>
      </c>
      <c r="F322" s="3" t="s">
        <v>55</v>
      </c>
      <c r="G322" s="3" t="s">
        <v>16</v>
      </c>
      <c r="H322" s="3">
        <v>40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>
        <v>2.5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>
        <f t="shared" si="5"/>
        <v>42.5</v>
      </c>
    </row>
    <row r="323" spans="1:29" s="12" customFormat="1" ht="37.35" customHeight="1">
      <c r="A323" s="1">
        <v>318</v>
      </c>
      <c r="B323" s="1" t="s">
        <v>56</v>
      </c>
      <c r="C323" s="11" t="s">
        <v>57</v>
      </c>
      <c r="D323" s="2" t="s">
        <v>58</v>
      </c>
      <c r="E323" s="1" t="s">
        <v>54</v>
      </c>
      <c r="F323" s="3" t="s">
        <v>59</v>
      </c>
      <c r="G323" s="3" t="s">
        <v>60</v>
      </c>
      <c r="H323" s="3">
        <v>25</v>
      </c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>
        <f t="shared" si="5"/>
        <v>25</v>
      </c>
    </row>
    <row r="324" spans="1:29" s="12" customFormat="1" ht="37.35" customHeight="1">
      <c r="A324" s="1">
        <v>319</v>
      </c>
      <c r="B324" s="1" t="s">
        <v>102</v>
      </c>
      <c r="C324" s="11" t="s">
        <v>103</v>
      </c>
      <c r="D324" s="2" t="s">
        <v>86</v>
      </c>
      <c r="E324" s="1" t="s">
        <v>54</v>
      </c>
      <c r="F324" s="3" t="s">
        <v>104</v>
      </c>
      <c r="G324" s="3" t="s">
        <v>75</v>
      </c>
      <c r="H324" s="3">
        <v>5</v>
      </c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>
        <f t="shared" si="5"/>
        <v>5</v>
      </c>
    </row>
    <row r="325" spans="1:29" s="12" customFormat="1" ht="37.35" customHeight="1">
      <c r="A325" s="1">
        <v>320</v>
      </c>
      <c r="B325" s="1" t="s">
        <v>110</v>
      </c>
      <c r="C325" s="11" t="s">
        <v>111</v>
      </c>
      <c r="D325" s="2" t="s">
        <v>1772</v>
      </c>
      <c r="E325" s="1" t="s">
        <v>54</v>
      </c>
      <c r="F325" s="3" t="s">
        <v>112</v>
      </c>
      <c r="G325" s="3" t="s">
        <v>75</v>
      </c>
      <c r="H325" s="3">
        <v>1</v>
      </c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>
        <f t="shared" si="5"/>
        <v>1</v>
      </c>
    </row>
    <row r="326" spans="1:29" s="12" customFormat="1" ht="37.35" customHeight="1">
      <c r="A326" s="1">
        <v>321</v>
      </c>
      <c r="B326" s="1" t="s">
        <v>96</v>
      </c>
      <c r="C326" s="11" t="s">
        <v>97</v>
      </c>
      <c r="D326" s="2" t="s">
        <v>86</v>
      </c>
      <c r="E326" s="1" t="s">
        <v>54</v>
      </c>
      <c r="F326" s="3" t="s">
        <v>98</v>
      </c>
      <c r="G326" s="3" t="s">
        <v>75</v>
      </c>
      <c r="H326" s="3">
        <v>4</v>
      </c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>
        <f t="shared" si="5"/>
        <v>4</v>
      </c>
    </row>
    <row r="327" spans="1:29" s="12" customFormat="1" ht="37.35" customHeight="1">
      <c r="A327" s="1">
        <v>322</v>
      </c>
      <c r="B327" s="1" t="s">
        <v>99</v>
      </c>
      <c r="C327" s="11" t="s">
        <v>100</v>
      </c>
      <c r="D327" s="2" t="s">
        <v>86</v>
      </c>
      <c r="E327" s="1" t="s">
        <v>54</v>
      </c>
      <c r="F327" s="3" t="s">
        <v>101</v>
      </c>
      <c r="G327" s="3" t="s">
        <v>75</v>
      </c>
      <c r="H327" s="3">
        <v>3</v>
      </c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>
        <f t="shared" si="5"/>
        <v>3</v>
      </c>
    </row>
    <row r="328" spans="1:29" s="12" customFormat="1" ht="37.35" customHeight="1">
      <c r="A328" s="1">
        <v>323</v>
      </c>
      <c r="B328" s="1" t="s">
        <v>93</v>
      </c>
      <c r="C328" s="11" t="s">
        <v>94</v>
      </c>
      <c r="D328" s="2" t="s">
        <v>86</v>
      </c>
      <c r="E328" s="1" t="s">
        <v>54</v>
      </c>
      <c r="F328" s="3" t="s">
        <v>95</v>
      </c>
      <c r="G328" s="3" t="s">
        <v>75</v>
      </c>
      <c r="H328" s="3">
        <v>1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>
        <f t="shared" si="5"/>
        <v>1</v>
      </c>
    </row>
    <row r="329" spans="1:29" s="12" customFormat="1" ht="37.35" customHeight="1">
      <c r="A329" s="1">
        <v>324</v>
      </c>
      <c r="B329" s="1" t="s">
        <v>761</v>
      </c>
      <c r="C329" s="11" t="s">
        <v>762</v>
      </c>
      <c r="D329" s="2" t="s">
        <v>763</v>
      </c>
      <c r="E329" s="1" t="s">
        <v>567</v>
      </c>
      <c r="F329" s="3" t="s">
        <v>764</v>
      </c>
      <c r="G329" s="3" t="s">
        <v>718</v>
      </c>
      <c r="H329" s="3">
        <v>3</v>
      </c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>
        <f t="shared" si="5"/>
        <v>3</v>
      </c>
    </row>
    <row r="330" spans="1:29" s="12" customFormat="1" ht="37.35" customHeight="1">
      <c r="A330" s="1">
        <v>325</v>
      </c>
      <c r="B330" s="1" t="s">
        <v>765</v>
      </c>
      <c r="C330" s="11" t="s">
        <v>766</v>
      </c>
      <c r="D330" s="2" t="s">
        <v>767</v>
      </c>
      <c r="E330" s="1" t="s">
        <v>567</v>
      </c>
      <c r="F330" s="3" t="s">
        <v>768</v>
      </c>
      <c r="G330" s="3" t="s">
        <v>718</v>
      </c>
      <c r="H330" s="3">
        <v>3</v>
      </c>
      <c r="I330" s="10"/>
      <c r="J330" s="10"/>
      <c r="K330" s="10"/>
      <c r="L330" s="10"/>
      <c r="M330" s="10"/>
      <c r="N330" s="10"/>
      <c r="O330" s="10"/>
      <c r="P330" s="10"/>
      <c r="Q330" s="10">
        <v>-1</v>
      </c>
      <c r="R330" s="10"/>
      <c r="S330" s="10"/>
      <c r="T330" s="10">
        <v>3</v>
      </c>
      <c r="U330" s="10"/>
      <c r="V330" s="10"/>
      <c r="W330" s="10"/>
      <c r="X330" s="10"/>
      <c r="Y330" s="10"/>
      <c r="Z330" s="10"/>
      <c r="AA330" s="10"/>
      <c r="AB330" s="10"/>
      <c r="AC330" s="10">
        <f t="shared" si="5"/>
        <v>5</v>
      </c>
    </row>
    <row r="331" spans="1:29" s="12" customFormat="1" ht="37.35" customHeight="1">
      <c r="A331" s="1">
        <v>326</v>
      </c>
      <c r="B331" s="1" t="s">
        <v>769</v>
      </c>
      <c r="C331" s="11" t="s">
        <v>770</v>
      </c>
      <c r="D331" s="2" t="s">
        <v>771</v>
      </c>
      <c r="E331" s="1" t="s">
        <v>567</v>
      </c>
      <c r="F331" s="3" t="s">
        <v>302</v>
      </c>
      <c r="G331" s="3" t="s">
        <v>718</v>
      </c>
      <c r="H331" s="3">
        <v>2</v>
      </c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>
        <f t="shared" si="5"/>
        <v>2</v>
      </c>
    </row>
    <row r="332" spans="1:29" s="12" customFormat="1" ht="37.35" customHeight="1">
      <c r="A332" s="1">
        <v>327</v>
      </c>
      <c r="B332" s="1" t="s">
        <v>772</v>
      </c>
      <c r="C332" s="11" t="s">
        <v>773</v>
      </c>
      <c r="D332" s="2" t="s">
        <v>774</v>
      </c>
      <c r="E332" s="1" t="s">
        <v>567</v>
      </c>
      <c r="F332" s="3" t="s">
        <v>775</v>
      </c>
      <c r="G332" s="3" t="s">
        <v>718</v>
      </c>
      <c r="H332" s="3">
        <v>1</v>
      </c>
      <c r="I332" s="10"/>
      <c r="J332" s="10"/>
      <c r="K332" s="10"/>
      <c r="L332" s="10"/>
      <c r="M332" s="10"/>
      <c r="N332" s="10"/>
      <c r="O332" s="10"/>
      <c r="P332" s="10"/>
      <c r="Q332" s="10">
        <v>-1</v>
      </c>
      <c r="R332" s="10"/>
      <c r="S332" s="10"/>
      <c r="T332" s="10">
        <v>3</v>
      </c>
      <c r="U332" s="10"/>
      <c r="V332" s="10"/>
      <c r="W332" s="10"/>
      <c r="X332" s="10"/>
      <c r="Y332" s="10"/>
      <c r="Z332" s="10"/>
      <c r="AA332" s="10"/>
      <c r="AB332" s="10"/>
      <c r="AC332" s="10">
        <f t="shared" si="5"/>
        <v>3</v>
      </c>
    </row>
    <row r="333" spans="1:29" s="12" customFormat="1" ht="37.35" customHeight="1">
      <c r="A333" s="1">
        <v>328</v>
      </c>
      <c r="B333" s="1" t="s">
        <v>714</v>
      </c>
      <c r="C333" s="11" t="s">
        <v>715</v>
      </c>
      <c r="D333" s="2" t="s">
        <v>716</v>
      </c>
      <c r="E333" s="1" t="s">
        <v>567</v>
      </c>
      <c r="F333" s="3" t="s">
        <v>717</v>
      </c>
      <c r="G333" s="3" t="s">
        <v>718</v>
      </c>
      <c r="H333" s="3">
        <v>2</v>
      </c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>
        <f t="shared" si="5"/>
        <v>2</v>
      </c>
    </row>
    <row r="334" spans="1:29" s="12" customFormat="1" ht="37.35" customHeight="1">
      <c r="A334" s="1">
        <v>329</v>
      </c>
      <c r="B334" s="1" t="s">
        <v>719</v>
      </c>
      <c r="C334" s="11" t="s">
        <v>720</v>
      </c>
      <c r="D334" s="2" t="s">
        <v>721</v>
      </c>
      <c r="E334" s="1" t="s">
        <v>567</v>
      </c>
      <c r="F334" s="3" t="s">
        <v>722</v>
      </c>
      <c r="G334" s="3" t="s">
        <v>718</v>
      </c>
      <c r="H334" s="3">
        <v>0</v>
      </c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>
        <f t="shared" si="5"/>
        <v>0</v>
      </c>
    </row>
    <row r="335" spans="1:29" s="12" customFormat="1" ht="37.35" customHeight="1">
      <c r="A335" s="1">
        <v>330</v>
      </c>
      <c r="B335" s="1" t="s">
        <v>812</v>
      </c>
      <c r="C335" s="11" t="s">
        <v>813</v>
      </c>
      <c r="D335" s="2" t="s">
        <v>814</v>
      </c>
      <c r="E335" s="1" t="s">
        <v>567</v>
      </c>
      <c r="F335" s="3" t="s">
        <v>815</v>
      </c>
      <c r="G335" s="3" t="s">
        <v>718</v>
      </c>
      <c r="H335" s="3">
        <v>1</v>
      </c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>
        <v>2</v>
      </c>
      <c r="U335" s="10"/>
      <c r="V335" s="10"/>
      <c r="W335" s="10"/>
      <c r="X335" s="10"/>
      <c r="Y335" s="10"/>
      <c r="Z335" s="10"/>
      <c r="AA335" s="10"/>
      <c r="AB335" s="10"/>
      <c r="AC335" s="10">
        <f t="shared" si="5"/>
        <v>3</v>
      </c>
    </row>
    <row r="336" spans="1:29" s="12" customFormat="1" ht="37.35" customHeight="1">
      <c r="A336" s="1">
        <v>331</v>
      </c>
      <c r="B336" s="1" t="s">
        <v>1021</v>
      </c>
      <c r="C336" s="11" t="s">
        <v>1022</v>
      </c>
      <c r="D336" s="2" t="s">
        <v>1023</v>
      </c>
      <c r="E336" s="1" t="s">
        <v>567</v>
      </c>
      <c r="F336" s="3" t="s">
        <v>1024</v>
      </c>
      <c r="G336" s="3" t="s">
        <v>718</v>
      </c>
      <c r="H336" s="3">
        <v>2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>
        <f t="shared" si="5"/>
        <v>2</v>
      </c>
    </row>
    <row r="337" spans="1:29" s="12" customFormat="1" ht="37.35" customHeight="1">
      <c r="A337" s="1">
        <v>332</v>
      </c>
      <c r="B337" s="1" t="s">
        <v>1317</v>
      </c>
      <c r="C337" s="11" t="s">
        <v>1318</v>
      </c>
      <c r="D337" s="2" t="s">
        <v>1319</v>
      </c>
      <c r="E337" s="1" t="s">
        <v>565</v>
      </c>
      <c r="F337" s="3" t="s">
        <v>1320</v>
      </c>
      <c r="G337" s="3" t="s">
        <v>60</v>
      </c>
      <c r="H337" s="3">
        <v>6</v>
      </c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>
        <f t="shared" si="5"/>
        <v>6</v>
      </c>
    </row>
    <row r="338" spans="1:29" s="12" customFormat="1" ht="37.35" customHeight="1">
      <c r="A338" s="1">
        <v>333</v>
      </c>
      <c r="B338" s="1" t="s">
        <v>1321</v>
      </c>
      <c r="C338" s="11" t="s">
        <v>1322</v>
      </c>
      <c r="D338" s="2" t="s">
        <v>1323</v>
      </c>
      <c r="E338" s="1" t="s">
        <v>565</v>
      </c>
      <c r="F338" s="3" t="s">
        <v>1324</v>
      </c>
      <c r="G338" s="3" t="s">
        <v>298</v>
      </c>
      <c r="H338" s="3">
        <v>2</v>
      </c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>
        <f t="shared" si="5"/>
        <v>2</v>
      </c>
    </row>
    <row r="339" spans="1:29" s="12" customFormat="1" ht="37.35" customHeight="1">
      <c r="A339" s="1">
        <v>334</v>
      </c>
      <c r="B339" s="1" t="s">
        <v>1325</v>
      </c>
      <c r="C339" s="11" t="s">
        <v>1326</v>
      </c>
      <c r="D339" s="2" t="s">
        <v>1327</v>
      </c>
      <c r="E339" s="1" t="s">
        <v>565</v>
      </c>
      <c r="F339" s="3" t="s">
        <v>1328</v>
      </c>
      <c r="G339" s="3" t="s">
        <v>259</v>
      </c>
      <c r="H339" s="3">
        <v>5</v>
      </c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>
        <f t="shared" si="5"/>
        <v>5</v>
      </c>
    </row>
    <row r="340" spans="1:29" s="12" customFormat="1" ht="37.35" customHeight="1">
      <c r="A340" s="1">
        <v>335</v>
      </c>
      <c r="B340" s="1" t="s">
        <v>1106</v>
      </c>
      <c r="C340" s="11" t="s">
        <v>1107</v>
      </c>
      <c r="D340" s="2" t="s">
        <v>1108</v>
      </c>
      <c r="E340" s="1" t="s">
        <v>567</v>
      </c>
      <c r="F340" s="3" t="s">
        <v>803</v>
      </c>
      <c r="G340" s="3" t="s">
        <v>60</v>
      </c>
      <c r="H340" s="3">
        <v>5</v>
      </c>
      <c r="I340" s="10"/>
      <c r="J340" s="10"/>
      <c r="K340" s="10"/>
      <c r="L340" s="10"/>
      <c r="M340" s="10"/>
      <c r="N340" s="10"/>
      <c r="O340" s="10"/>
      <c r="P340" s="10"/>
      <c r="Q340" s="10">
        <v>-1</v>
      </c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>
        <f t="shared" si="5"/>
        <v>4</v>
      </c>
    </row>
    <row r="341" spans="1:29" s="12" customFormat="1" ht="37.35" customHeight="1">
      <c r="A341" s="1">
        <v>336</v>
      </c>
      <c r="B341" s="1" t="s">
        <v>1100</v>
      </c>
      <c r="C341" s="11" t="s">
        <v>1101</v>
      </c>
      <c r="D341" s="2" t="s">
        <v>1097</v>
      </c>
      <c r="E341" s="1" t="s">
        <v>567</v>
      </c>
      <c r="F341" s="3" t="s">
        <v>958</v>
      </c>
      <c r="G341" s="3" t="s">
        <v>718</v>
      </c>
      <c r="H341" s="3">
        <v>0</v>
      </c>
      <c r="I341" s="10"/>
      <c r="J341" s="10"/>
      <c r="K341" s="10">
        <v>1</v>
      </c>
      <c r="L341" s="10"/>
      <c r="M341" s="10"/>
      <c r="N341" s="10"/>
      <c r="O341" s="10"/>
      <c r="P341" s="10"/>
      <c r="Q341" s="10">
        <v>-1</v>
      </c>
      <c r="R341" s="10"/>
      <c r="S341" s="10"/>
      <c r="T341" s="10">
        <v>2</v>
      </c>
      <c r="U341" s="10"/>
      <c r="V341" s="10"/>
      <c r="W341" s="10"/>
      <c r="X341" s="10"/>
      <c r="Y341" s="10"/>
      <c r="Z341" s="10"/>
      <c r="AA341" s="10"/>
      <c r="AB341" s="10"/>
      <c r="AC341" s="10">
        <f t="shared" si="5"/>
        <v>2</v>
      </c>
    </row>
    <row r="342" spans="1:29" s="12" customFormat="1" ht="37.35" customHeight="1">
      <c r="A342" s="1">
        <v>337</v>
      </c>
      <c r="B342" s="1" t="s">
        <v>1102</v>
      </c>
      <c r="C342" s="11" t="s">
        <v>1103</v>
      </c>
      <c r="D342" s="2" t="s">
        <v>1097</v>
      </c>
      <c r="E342" s="1" t="s">
        <v>567</v>
      </c>
      <c r="F342" s="3" t="s">
        <v>803</v>
      </c>
      <c r="G342" s="3" t="s">
        <v>718</v>
      </c>
      <c r="H342" s="3">
        <v>3</v>
      </c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>
        <f t="shared" si="5"/>
        <v>3</v>
      </c>
    </row>
    <row r="343" spans="1:29" s="12" customFormat="1" ht="37.35" customHeight="1">
      <c r="A343" s="1">
        <v>338</v>
      </c>
      <c r="B343" s="1" t="s">
        <v>1104</v>
      </c>
      <c r="C343" s="11" t="s">
        <v>1105</v>
      </c>
      <c r="D343" s="2" t="s">
        <v>1097</v>
      </c>
      <c r="E343" s="1" t="s">
        <v>567</v>
      </c>
      <c r="F343" s="3" t="s">
        <v>399</v>
      </c>
      <c r="G343" s="3" t="s">
        <v>718</v>
      </c>
      <c r="H343" s="3">
        <v>5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>
        <f t="shared" si="5"/>
        <v>5</v>
      </c>
    </row>
    <row r="344" spans="1:29" s="12" customFormat="1" ht="37.35" customHeight="1">
      <c r="A344" s="1">
        <v>339</v>
      </c>
      <c r="B344" s="1" t="s">
        <v>1109</v>
      </c>
      <c r="C344" s="11" t="s">
        <v>1110</v>
      </c>
      <c r="D344" s="2" t="s">
        <v>1097</v>
      </c>
      <c r="E344" s="1" t="s">
        <v>567</v>
      </c>
      <c r="F344" s="3" t="s">
        <v>315</v>
      </c>
      <c r="G344" s="3" t="s">
        <v>718</v>
      </c>
      <c r="H344" s="3">
        <v>1</v>
      </c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>
        <f t="shared" ref="AC344:AC407" si="6">SUM(H344:AB344)</f>
        <v>1</v>
      </c>
    </row>
    <row r="345" spans="1:29" s="12" customFormat="1" ht="37.35" customHeight="1">
      <c r="A345" s="1">
        <v>340</v>
      </c>
      <c r="B345" s="1" t="s">
        <v>1088</v>
      </c>
      <c r="C345" s="11" t="s">
        <v>1089</v>
      </c>
      <c r="D345" s="2" t="s">
        <v>1090</v>
      </c>
      <c r="E345" s="1" t="s">
        <v>567</v>
      </c>
      <c r="F345" s="3" t="s">
        <v>811</v>
      </c>
      <c r="G345" s="3" t="s">
        <v>60</v>
      </c>
      <c r="H345" s="3">
        <v>0</v>
      </c>
      <c r="I345" s="10"/>
      <c r="J345" s="10"/>
      <c r="K345" s="10"/>
      <c r="L345" s="10"/>
      <c r="M345" s="10"/>
      <c r="N345" s="10"/>
      <c r="O345" s="10"/>
      <c r="P345" s="10"/>
      <c r="Q345" s="10">
        <v>-1</v>
      </c>
      <c r="R345" s="10">
        <v>3</v>
      </c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>
        <f t="shared" si="6"/>
        <v>2</v>
      </c>
    </row>
    <row r="346" spans="1:29" s="12" customFormat="1" ht="37.35" customHeight="1">
      <c r="A346" s="1">
        <v>341</v>
      </c>
      <c r="B346" s="1" t="s">
        <v>1091</v>
      </c>
      <c r="C346" s="11" t="s">
        <v>1092</v>
      </c>
      <c r="D346" s="2" t="s">
        <v>1093</v>
      </c>
      <c r="E346" s="1" t="s">
        <v>567</v>
      </c>
      <c r="F346" s="3" t="s">
        <v>1094</v>
      </c>
      <c r="G346" s="3" t="s">
        <v>60</v>
      </c>
      <c r="H346" s="3">
        <v>0</v>
      </c>
      <c r="I346" s="10"/>
      <c r="J346" s="10"/>
      <c r="K346" s="10">
        <v>1</v>
      </c>
      <c r="L346" s="10"/>
      <c r="M346" s="10"/>
      <c r="N346" s="10"/>
      <c r="O346" s="10"/>
      <c r="P346" s="10"/>
      <c r="Q346" s="10">
        <v>-1</v>
      </c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>
        <f t="shared" si="6"/>
        <v>0</v>
      </c>
    </row>
    <row r="347" spans="1:29" s="12" customFormat="1" ht="37.35" customHeight="1">
      <c r="A347" s="1">
        <v>342</v>
      </c>
      <c r="B347" s="1" t="s">
        <v>1095</v>
      </c>
      <c r="C347" s="11" t="s">
        <v>1096</v>
      </c>
      <c r="D347" s="2" t="s">
        <v>1097</v>
      </c>
      <c r="E347" s="1" t="s">
        <v>567</v>
      </c>
      <c r="F347" s="3" t="s">
        <v>315</v>
      </c>
      <c r="G347" s="3" t="s">
        <v>718</v>
      </c>
      <c r="H347" s="3">
        <v>2</v>
      </c>
      <c r="I347" s="10"/>
      <c r="J347" s="10"/>
      <c r="K347" s="10"/>
      <c r="L347" s="10"/>
      <c r="M347" s="10"/>
      <c r="N347" s="10"/>
      <c r="O347" s="10"/>
      <c r="P347" s="10"/>
      <c r="Q347" s="10">
        <v>-1</v>
      </c>
      <c r="R347" s="10"/>
      <c r="S347" s="10"/>
      <c r="T347" s="10">
        <v>2</v>
      </c>
      <c r="U347" s="10"/>
      <c r="V347" s="10"/>
      <c r="W347" s="10"/>
      <c r="X347" s="10"/>
      <c r="Y347" s="10"/>
      <c r="Z347" s="10"/>
      <c r="AA347" s="10"/>
      <c r="AB347" s="10"/>
      <c r="AC347" s="10">
        <f t="shared" si="6"/>
        <v>3</v>
      </c>
    </row>
    <row r="348" spans="1:29" s="12" customFormat="1" ht="37.35" customHeight="1">
      <c r="A348" s="1">
        <v>343</v>
      </c>
      <c r="B348" s="1" t="s">
        <v>1098</v>
      </c>
      <c r="C348" s="11" t="s">
        <v>1099</v>
      </c>
      <c r="D348" s="2" t="s">
        <v>1097</v>
      </c>
      <c r="E348" s="1" t="s">
        <v>567</v>
      </c>
      <c r="F348" s="3" t="s">
        <v>302</v>
      </c>
      <c r="G348" s="3" t="s">
        <v>718</v>
      </c>
      <c r="H348" s="3">
        <v>0</v>
      </c>
      <c r="I348" s="10"/>
      <c r="J348" s="10"/>
      <c r="K348" s="10">
        <v>1</v>
      </c>
      <c r="L348" s="10"/>
      <c r="M348" s="10"/>
      <c r="N348" s="10"/>
      <c r="O348" s="10"/>
      <c r="P348" s="10"/>
      <c r="Q348" s="10">
        <v>-1</v>
      </c>
      <c r="R348" s="10"/>
      <c r="S348" s="10"/>
      <c r="T348" s="10">
        <v>2</v>
      </c>
      <c r="U348" s="10"/>
      <c r="V348" s="10"/>
      <c r="W348" s="10"/>
      <c r="X348" s="10"/>
      <c r="Y348" s="10"/>
      <c r="Z348" s="10"/>
      <c r="AA348" s="10"/>
      <c r="AB348" s="10"/>
      <c r="AC348" s="10">
        <f t="shared" si="6"/>
        <v>2</v>
      </c>
    </row>
    <row r="349" spans="1:29" s="12" customFormat="1" ht="37.35" customHeight="1">
      <c r="A349" s="1">
        <v>344</v>
      </c>
      <c r="B349" s="1" t="s">
        <v>1201</v>
      </c>
      <c r="C349" s="11" t="s">
        <v>1202</v>
      </c>
      <c r="D349" s="2" t="s">
        <v>1203</v>
      </c>
      <c r="E349" s="1" t="s">
        <v>567</v>
      </c>
      <c r="F349" s="3" t="s">
        <v>1204</v>
      </c>
      <c r="G349" s="3" t="s">
        <v>60</v>
      </c>
      <c r="H349" s="3">
        <v>2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>
        <f t="shared" si="6"/>
        <v>2</v>
      </c>
    </row>
    <row r="350" spans="1:29" s="12" customFormat="1" ht="37.35" customHeight="1">
      <c r="A350" s="1">
        <v>345</v>
      </c>
      <c r="B350" s="1" t="s">
        <v>1721</v>
      </c>
      <c r="C350" s="11" t="s">
        <v>1722</v>
      </c>
      <c r="D350" s="2" t="s">
        <v>1723</v>
      </c>
      <c r="E350" s="1"/>
      <c r="F350" s="3" t="s">
        <v>1724</v>
      </c>
      <c r="G350" s="3" t="s">
        <v>1682</v>
      </c>
      <c r="H350" s="3">
        <v>0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>
        <v>2</v>
      </c>
      <c r="W350" s="10"/>
      <c r="X350" s="10"/>
      <c r="Y350" s="10"/>
      <c r="Z350" s="10"/>
      <c r="AA350" s="10"/>
      <c r="AB350" s="10"/>
      <c r="AC350" s="10">
        <f t="shared" si="6"/>
        <v>2</v>
      </c>
    </row>
    <row r="351" spans="1:29" s="12" customFormat="1" ht="37.35" customHeight="1">
      <c r="A351" s="1">
        <v>346</v>
      </c>
      <c r="B351" s="1" t="s">
        <v>1205</v>
      </c>
      <c r="C351" s="11" t="s">
        <v>1206</v>
      </c>
      <c r="D351" s="2" t="s">
        <v>1207</v>
      </c>
      <c r="E351" s="1" t="s">
        <v>567</v>
      </c>
      <c r="F351" s="3" t="s">
        <v>1208</v>
      </c>
      <c r="G351" s="3" t="s">
        <v>60</v>
      </c>
      <c r="H351" s="3">
        <v>0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>
        <v>2</v>
      </c>
      <c r="U351" s="10"/>
      <c r="V351" s="10"/>
      <c r="W351" s="10"/>
      <c r="X351" s="10"/>
      <c r="Y351" s="10"/>
      <c r="Z351" s="10"/>
      <c r="AA351" s="10"/>
      <c r="AB351" s="10"/>
      <c r="AC351" s="10">
        <f t="shared" si="6"/>
        <v>2</v>
      </c>
    </row>
    <row r="352" spans="1:29" s="12" customFormat="1" ht="37.35" customHeight="1">
      <c r="A352" s="1">
        <v>347</v>
      </c>
      <c r="B352" s="1" t="s">
        <v>776</v>
      </c>
      <c r="C352" s="11" t="s">
        <v>777</v>
      </c>
      <c r="D352" s="2" t="s">
        <v>778</v>
      </c>
      <c r="E352" s="1" t="s">
        <v>567</v>
      </c>
      <c r="F352" s="3" t="s">
        <v>779</v>
      </c>
      <c r="G352" s="3" t="s">
        <v>718</v>
      </c>
      <c r="H352" s="3">
        <v>1</v>
      </c>
      <c r="I352" s="10"/>
      <c r="J352" s="10"/>
      <c r="K352" s="10"/>
      <c r="L352" s="10"/>
      <c r="M352" s="10"/>
      <c r="N352" s="10"/>
      <c r="O352" s="10"/>
      <c r="P352" s="10"/>
      <c r="Q352" s="10">
        <v>-1</v>
      </c>
      <c r="R352" s="10"/>
      <c r="S352" s="10"/>
      <c r="T352" s="10">
        <v>2</v>
      </c>
      <c r="U352" s="10"/>
      <c r="V352" s="10"/>
      <c r="W352" s="10"/>
      <c r="X352" s="10"/>
      <c r="Y352" s="10"/>
      <c r="Z352" s="10"/>
      <c r="AA352" s="10"/>
      <c r="AB352" s="10"/>
      <c r="AC352" s="10">
        <f t="shared" si="6"/>
        <v>2</v>
      </c>
    </row>
    <row r="353" spans="1:29" s="12" customFormat="1" ht="37.35" customHeight="1">
      <c r="A353" s="1">
        <v>348</v>
      </c>
      <c r="B353" s="1" t="s">
        <v>780</v>
      </c>
      <c r="C353" s="11" t="s">
        <v>781</v>
      </c>
      <c r="D353" s="2" t="s">
        <v>782</v>
      </c>
      <c r="E353" s="1" t="s">
        <v>567</v>
      </c>
      <c r="F353" s="3" t="s">
        <v>783</v>
      </c>
      <c r="G353" s="3" t="s">
        <v>718</v>
      </c>
      <c r="H353" s="3">
        <v>2</v>
      </c>
      <c r="I353" s="10"/>
      <c r="J353" s="10"/>
      <c r="K353" s="10"/>
      <c r="L353" s="10"/>
      <c r="M353" s="10"/>
      <c r="N353" s="10"/>
      <c r="O353" s="10"/>
      <c r="P353" s="10"/>
      <c r="Q353" s="10">
        <v>-1</v>
      </c>
      <c r="R353" s="10"/>
      <c r="S353" s="10"/>
      <c r="T353" s="10"/>
      <c r="U353" s="10"/>
      <c r="V353" s="10">
        <v>2</v>
      </c>
      <c r="W353" s="10"/>
      <c r="X353" s="10"/>
      <c r="Y353" s="10"/>
      <c r="Z353" s="10"/>
      <c r="AA353" s="10"/>
      <c r="AB353" s="10"/>
      <c r="AC353" s="10">
        <f t="shared" si="6"/>
        <v>3</v>
      </c>
    </row>
    <row r="354" spans="1:29" s="12" customFormat="1" ht="37.35" customHeight="1">
      <c r="A354" s="1">
        <v>349</v>
      </c>
      <c r="B354" s="1" t="s">
        <v>827</v>
      </c>
      <c r="C354" s="11" t="s">
        <v>828</v>
      </c>
      <c r="D354" s="2" t="s">
        <v>829</v>
      </c>
      <c r="E354" s="1" t="s">
        <v>567</v>
      </c>
      <c r="F354" s="3" t="s">
        <v>830</v>
      </c>
      <c r="G354" s="3" t="s">
        <v>60</v>
      </c>
      <c r="H354" s="3">
        <v>0</v>
      </c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>
        <v>4</v>
      </c>
      <c r="U354" s="10"/>
      <c r="V354" s="10"/>
      <c r="W354" s="10"/>
      <c r="X354" s="10"/>
      <c r="Y354" s="10"/>
      <c r="Z354" s="10"/>
      <c r="AA354" s="10"/>
      <c r="AB354" s="10"/>
      <c r="AC354" s="10">
        <f t="shared" si="6"/>
        <v>4</v>
      </c>
    </row>
    <row r="355" spans="1:29" s="12" customFormat="1" ht="37.35" customHeight="1">
      <c r="A355" s="1">
        <v>350</v>
      </c>
      <c r="B355" s="1" t="s">
        <v>831</v>
      </c>
      <c r="C355" s="11" t="s">
        <v>832</v>
      </c>
      <c r="D355" s="2" t="s">
        <v>829</v>
      </c>
      <c r="E355" s="1" t="s">
        <v>567</v>
      </c>
      <c r="F355" s="3" t="s">
        <v>760</v>
      </c>
      <c r="G355" s="3" t="s">
        <v>60</v>
      </c>
      <c r="H355" s="3">
        <v>5</v>
      </c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>
        <v>2</v>
      </c>
      <c r="U355" s="10"/>
      <c r="V355" s="10"/>
      <c r="W355" s="10"/>
      <c r="X355" s="10"/>
      <c r="Y355" s="10"/>
      <c r="Z355" s="10"/>
      <c r="AA355" s="10"/>
      <c r="AB355" s="10"/>
      <c r="AC355" s="10">
        <f t="shared" si="6"/>
        <v>7</v>
      </c>
    </row>
    <row r="356" spans="1:29" s="12" customFormat="1" ht="37.35" customHeight="1">
      <c r="A356" s="1">
        <v>351</v>
      </c>
      <c r="B356" s="1" t="s">
        <v>784</v>
      </c>
      <c r="C356" s="11" t="s">
        <v>785</v>
      </c>
      <c r="D356" s="2" t="s">
        <v>786</v>
      </c>
      <c r="E356" s="1" t="s">
        <v>567</v>
      </c>
      <c r="F356" s="3" t="s">
        <v>787</v>
      </c>
      <c r="G356" s="3" t="s">
        <v>60</v>
      </c>
      <c r="H356" s="3">
        <v>0</v>
      </c>
      <c r="I356" s="10"/>
      <c r="J356" s="10"/>
      <c r="K356" s="10"/>
      <c r="L356" s="10"/>
      <c r="M356" s="10"/>
      <c r="N356" s="10"/>
      <c r="O356" s="10"/>
      <c r="P356" s="10"/>
      <c r="Q356" s="10">
        <v>-1</v>
      </c>
      <c r="R356" s="10"/>
      <c r="S356" s="10"/>
      <c r="T356" s="10">
        <v>3</v>
      </c>
      <c r="U356" s="10"/>
      <c r="V356" s="10"/>
      <c r="W356" s="10"/>
      <c r="X356" s="10"/>
      <c r="Y356" s="10"/>
      <c r="Z356" s="10"/>
      <c r="AA356" s="10"/>
      <c r="AB356" s="10"/>
      <c r="AC356" s="10">
        <f t="shared" si="6"/>
        <v>2</v>
      </c>
    </row>
    <row r="357" spans="1:29" s="12" customFormat="1" ht="37.35" customHeight="1">
      <c r="A357" s="1">
        <v>352</v>
      </c>
      <c r="B357" s="1" t="s">
        <v>788</v>
      </c>
      <c r="C357" s="11" t="s">
        <v>789</v>
      </c>
      <c r="D357" s="2" t="s">
        <v>790</v>
      </c>
      <c r="E357" s="1" t="s">
        <v>567</v>
      </c>
      <c r="F357" s="3" t="s">
        <v>791</v>
      </c>
      <c r="G357" s="3" t="s">
        <v>718</v>
      </c>
      <c r="H357" s="3">
        <v>3</v>
      </c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>
        <f t="shared" si="6"/>
        <v>3</v>
      </c>
    </row>
    <row r="358" spans="1:29" s="12" customFormat="1" ht="37.35" customHeight="1">
      <c r="A358" s="1">
        <v>353</v>
      </c>
      <c r="B358" s="1" t="s">
        <v>792</v>
      </c>
      <c r="C358" s="11" t="s">
        <v>793</v>
      </c>
      <c r="D358" s="2" t="s">
        <v>794</v>
      </c>
      <c r="E358" s="1" t="s">
        <v>567</v>
      </c>
      <c r="F358" s="3" t="s">
        <v>795</v>
      </c>
      <c r="G358" s="3" t="s">
        <v>718</v>
      </c>
      <c r="H358" s="3">
        <v>3</v>
      </c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>
        <f t="shared" si="6"/>
        <v>3</v>
      </c>
    </row>
    <row r="359" spans="1:29" s="12" customFormat="1" ht="37.35" customHeight="1">
      <c r="A359" s="1">
        <v>354</v>
      </c>
      <c r="B359" s="1" t="s">
        <v>841</v>
      </c>
      <c r="C359" s="11" t="s">
        <v>842</v>
      </c>
      <c r="D359" s="2" t="s">
        <v>843</v>
      </c>
      <c r="E359" s="1" t="s">
        <v>567</v>
      </c>
      <c r="F359" s="3" t="s">
        <v>844</v>
      </c>
      <c r="G359" s="3" t="s">
        <v>718</v>
      </c>
      <c r="H359" s="3">
        <v>0</v>
      </c>
      <c r="I359" s="10"/>
      <c r="J359" s="10"/>
      <c r="K359" s="10"/>
      <c r="L359" s="10"/>
      <c r="M359" s="10"/>
      <c r="N359" s="10"/>
      <c r="O359" s="10"/>
      <c r="P359" s="10"/>
      <c r="Q359" s="10">
        <v>-1</v>
      </c>
      <c r="R359" s="10"/>
      <c r="S359" s="10"/>
      <c r="T359" s="10">
        <v>3</v>
      </c>
      <c r="U359" s="10"/>
      <c r="V359" s="10"/>
      <c r="W359" s="10"/>
      <c r="X359" s="10"/>
      <c r="Y359" s="10"/>
      <c r="Z359" s="10"/>
      <c r="AA359" s="10"/>
      <c r="AB359" s="10"/>
      <c r="AC359" s="10">
        <f t="shared" si="6"/>
        <v>2</v>
      </c>
    </row>
    <row r="360" spans="1:29" s="12" customFormat="1" ht="37.35" customHeight="1">
      <c r="A360" s="1">
        <v>355</v>
      </c>
      <c r="B360" s="1" t="s">
        <v>796</v>
      </c>
      <c r="C360" s="11" t="s">
        <v>797</v>
      </c>
      <c r="D360" s="2" t="s">
        <v>798</v>
      </c>
      <c r="E360" s="1" t="s">
        <v>567</v>
      </c>
      <c r="F360" s="3" t="s">
        <v>799</v>
      </c>
      <c r="G360" s="3" t="s">
        <v>60</v>
      </c>
      <c r="H360" s="3">
        <v>1</v>
      </c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>
        <v>1</v>
      </c>
      <c r="U360" s="10"/>
      <c r="V360" s="10"/>
      <c r="W360" s="10"/>
      <c r="X360" s="10"/>
      <c r="Y360" s="10"/>
      <c r="Z360" s="10"/>
      <c r="AA360" s="10"/>
      <c r="AB360" s="10"/>
      <c r="AC360" s="10">
        <f t="shared" si="6"/>
        <v>2</v>
      </c>
    </row>
    <row r="361" spans="1:29" s="12" customFormat="1" ht="37.35" customHeight="1">
      <c r="A361" s="1">
        <v>356</v>
      </c>
      <c r="B361" s="1" t="s">
        <v>800</v>
      </c>
      <c r="C361" s="11" t="s">
        <v>801</v>
      </c>
      <c r="D361" s="2" t="s">
        <v>802</v>
      </c>
      <c r="E361" s="1" t="s">
        <v>567</v>
      </c>
      <c r="F361" s="3" t="s">
        <v>803</v>
      </c>
      <c r="G361" s="3" t="s">
        <v>60</v>
      </c>
      <c r="H361" s="3">
        <v>5</v>
      </c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>
        <f t="shared" si="6"/>
        <v>5</v>
      </c>
    </row>
    <row r="362" spans="1:29" s="12" customFormat="1" ht="37.35" customHeight="1">
      <c r="A362" s="1">
        <v>357</v>
      </c>
      <c r="B362" s="1" t="s">
        <v>808</v>
      </c>
      <c r="C362" s="11" t="s">
        <v>809</v>
      </c>
      <c r="D362" s="2" t="s">
        <v>810</v>
      </c>
      <c r="E362" s="1" t="s">
        <v>567</v>
      </c>
      <c r="F362" s="3" t="s">
        <v>811</v>
      </c>
      <c r="G362" s="3" t="s">
        <v>718</v>
      </c>
      <c r="H362" s="3">
        <v>2</v>
      </c>
      <c r="I362" s="10"/>
      <c r="J362" s="10"/>
      <c r="K362" s="10"/>
      <c r="L362" s="10"/>
      <c r="M362" s="10"/>
      <c r="N362" s="10"/>
      <c r="O362" s="10"/>
      <c r="P362" s="10"/>
      <c r="Q362" s="10">
        <v>-1</v>
      </c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>
        <f t="shared" si="6"/>
        <v>1</v>
      </c>
    </row>
    <row r="363" spans="1:29" s="12" customFormat="1" ht="37.35" customHeight="1">
      <c r="A363" s="1">
        <v>358</v>
      </c>
      <c r="B363" s="1" t="s">
        <v>1178</v>
      </c>
      <c r="C363" s="11" t="s">
        <v>1179</v>
      </c>
      <c r="D363" s="2" t="s">
        <v>1180</v>
      </c>
      <c r="E363" s="1" t="s">
        <v>567</v>
      </c>
      <c r="F363" s="3" t="s">
        <v>1181</v>
      </c>
      <c r="G363" s="3" t="s">
        <v>718</v>
      </c>
      <c r="H363" s="3">
        <v>2</v>
      </c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>
        <f t="shared" si="6"/>
        <v>2</v>
      </c>
    </row>
    <row r="364" spans="1:29" s="12" customFormat="1" ht="37.35" customHeight="1">
      <c r="A364" s="1">
        <v>359</v>
      </c>
      <c r="B364" s="1" t="s">
        <v>816</v>
      </c>
      <c r="C364" s="11" t="s">
        <v>817</v>
      </c>
      <c r="D364" s="2" t="s">
        <v>818</v>
      </c>
      <c r="E364" s="1" t="s">
        <v>567</v>
      </c>
      <c r="F364" s="3" t="s">
        <v>431</v>
      </c>
      <c r="G364" s="3" t="s">
        <v>60</v>
      </c>
      <c r="H364" s="3">
        <v>0</v>
      </c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>
        <v>3</v>
      </c>
      <c r="U364" s="10"/>
      <c r="V364" s="10"/>
      <c r="W364" s="10"/>
      <c r="X364" s="10"/>
      <c r="Y364" s="10"/>
      <c r="Z364" s="10"/>
      <c r="AA364" s="10"/>
      <c r="AB364" s="10"/>
      <c r="AC364" s="10">
        <f t="shared" si="6"/>
        <v>3</v>
      </c>
    </row>
    <row r="365" spans="1:29" s="12" customFormat="1" ht="37.35" customHeight="1">
      <c r="A365" s="1">
        <v>360</v>
      </c>
      <c r="B365" s="1" t="s">
        <v>819</v>
      </c>
      <c r="C365" s="11" t="s">
        <v>820</v>
      </c>
      <c r="D365" s="2" t="s">
        <v>821</v>
      </c>
      <c r="E365" s="1" t="s">
        <v>567</v>
      </c>
      <c r="F365" s="3" t="s">
        <v>822</v>
      </c>
      <c r="G365" s="3" t="s">
        <v>718</v>
      </c>
      <c r="H365" s="3">
        <v>1</v>
      </c>
      <c r="I365" s="10"/>
      <c r="J365" s="10"/>
      <c r="K365" s="10"/>
      <c r="L365" s="10"/>
      <c r="M365" s="10"/>
      <c r="N365" s="10"/>
      <c r="O365" s="10"/>
      <c r="P365" s="10"/>
      <c r="Q365" s="10">
        <v>-1</v>
      </c>
      <c r="R365" s="10"/>
      <c r="S365" s="10"/>
      <c r="T365" s="10">
        <v>3</v>
      </c>
      <c r="U365" s="10"/>
      <c r="V365" s="10"/>
      <c r="W365" s="10"/>
      <c r="X365" s="10"/>
      <c r="Y365" s="10"/>
      <c r="Z365" s="10"/>
      <c r="AA365" s="10"/>
      <c r="AB365" s="10"/>
      <c r="AC365" s="10">
        <f t="shared" si="6"/>
        <v>3</v>
      </c>
    </row>
    <row r="366" spans="1:29" s="12" customFormat="1" ht="37.35" customHeight="1">
      <c r="A366" s="1">
        <v>361</v>
      </c>
      <c r="B366" s="1" t="s">
        <v>823</v>
      </c>
      <c r="C366" s="11" t="s">
        <v>824</v>
      </c>
      <c r="D366" s="2" t="s">
        <v>825</v>
      </c>
      <c r="E366" s="1" t="s">
        <v>567</v>
      </c>
      <c r="F366" s="3" t="s">
        <v>826</v>
      </c>
      <c r="G366" s="3" t="s">
        <v>298</v>
      </c>
      <c r="H366" s="3">
        <v>1</v>
      </c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>
        <v>2</v>
      </c>
      <c r="U366" s="10"/>
      <c r="V366" s="10"/>
      <c r="W366" s="10"/>
      <c r="X366" s="10"/>
      <c r="Y366" s="10"/>
      <c r="Z366" s="10"/>
      <c r="AA366" s="10"/>
      <c r="AB366" s="10"/>
      <c r="AC366" s="10">
        <f t="shared" si="6"/>
        <v>3</v>
      </c>
    </row>
    <row r="367" spans="1:29" s="12" customFormat="1" ht="37.35" customHeight="1">
      <c r="A367" s="1">
        <v>362</v>
      </c>
      <c r="B367" s="1" t="s">
        <v>804</v>
      </c>
      <c r="C367" s="11" t="s">
        <v>805</v>
      </c>
      <c r="D367" s="2" t="s">
        <v>806</v>
      </c>
      <c r="E367" s="1" t="s">
        <v>567</v>
      </c>
      <c r="F367" s="3" t="s">
        <v>807</v>
      </c>
      <c r="G367" s="3" t="s">
        <v>60</v>
      </c>
      <c r="H367" s="3">
        <v>1</v>
      </c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>
        <v>1</v>
      </c>
      <c r="U367" s="10"/>
      <c r="V367" s="10"/>
      <c r="W367" s="10"/>
      <c r="X367" s="10"/>
      <c r="Y367" s="10"/>
      <c r="Z367" s="10"/>
      <c r="AA367" s="10"/>
      <c r="AB367" s="10"/>
      <c r="AC367" s="10">
        <f t="shared" si="6"/>
        <v>2</v>
      </c>
    </row>
    <row r="368" spans="1:29" s="12" customFormat="1" ht="37.35" customHeight="1">
      <c r="A368" s="1">
        <v>363</v>
      </c>
      <c r="B368" s="1" t="s">
        <v>833</v>
      </c>
      <c r="C368" s="11" t="s">
        <v>834</v>
      </c>
      <c r="D368" s="2" t="s">
        <v>835</v>
      </c>
      <c r="E368" s="1" t="s">
        <v>567</v>
      </c>
      <c r="F368" s="3" t="s">
        <v>836</v>
      </c>
      <c r="G368" s="3" t="s">
        <v>718</v>
      </c>
      <c r="H368" s="3">
        <v>4</v>
      </c>
      <c r="I368" s="10"/>
      <c r="J368" s="10"/>
      <c r="K368" s="10"/>
      <c r="L368" s="10"/>
      <c r="M368" s="10"/>
      <c r="N368" s="10"/>
      <c r="O368" s="10"/>
      <c r="P368" s="10"/>
      <c r="Q368" s="10">
        <v>-1</v>
      </c>
      <c r="R368" s="10"/>
      <c r="S368" s="10"/>
      <c r="T368" s="10">
        <v>2</v>
      </c>
      <c r="U368" s="10"/>
      <c r="V368" s="10"/>
      <c r="W368" s="10"/>
      <c r="X368" s="10"/>
      <c r="Y368" s="10"/>
      <c r="Z368" s="10"/>
      <c r="AA368" s="10"/>
      <c r="AB368" s="10"/>
      <c r="AC368" s="10">
        <f t="shared" si="6"/>
        <v>5</v>
      </c>
    </row>
    <row r="369" spans="1:29" s="12" customFormat="1" ht="37.35" customHeight="1">
      <c r="A369" s="1">
        <v>364</v>
      </c>
      <c r="B369" s="1" t="s">
        <v>837</v>
      </c>
      <c r="C369" s="11" t="s">
        <v>838</v>
      </c>
      <c r="D369" s="2" t="s">
        <v>839</v>
      </c>
      <c r="E369" s="1" t="s">
        <v>567</v>
      </c>
      <c r="F369" s="3" t="s">
        <v>840</v>
      </c>
      <c r="G369" s="3" t="s">
        <v>298</v>
      </c>
      <c r="H369" s="3">
        <v>1</v>
      </c>
      <c r="I369" s="10"/>
      <c r="J369" s="10"/>
      <c r="K369" s="10"/>
      <c r="L369" s="10"/>
      <c r="M369" s="10"/>
      <c r="N369" s="10"/>
      <c r="O369" s="10"/>
      <c r="P369" s="10"/>
      <c r="Q369" s="10">
        <v>-1</v>
      </c>
      <c r="R369" s="10"/>
      <c r="S369" s="10"/>
      <c r="T369" s="10">
        <v>2</v>
      </c>
      <c r="U369" s="10"/>
      <c r="V369" s="10"/>
      <c r="W369" s="10"/>
      <c r="X369" s="10"/>
      <c r="Y369" s="10"/>
      <c r="Z369" s="10"/>
      <c r="AA369" s="10"/>
      <c r="AB369" s="10"/>
      <c r="AC369" s="10">
        <f t="shared" si="6"/>
        <v>2</v>
      </c>
    </row>
    <row r="370" spans="1:29" s="12" customFormat="1" ht="37.35" customHeight="1">
      <c r="A370" s="1">
        <v>365</v>
      </c>
      <c r="B370" s="1" t="s">
        <v>845</v>
      </c>
      <c r="C370" s="11" t="s">
        <v>846</v>
      </c>
      <c r="D370" s="2" t="s">
        <v>847</v>
      </c>
      <c r="E370" s="1" t="s">
        <v>567</v>
      </c>
      <c r="F370" s="3" t="s">
        <v>848</v>
      </c>
      <c r="G370" s="3" t="s">
        <v>60</v>
      </c>
      <c r="H370" s="3">
        <v>0</v>
      </c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>
        <v>3</v>
      </c>
      <c r="U370" s="10"/>
      <c r="V370" s="10"/>
      <c r="W370" s="10"/>
      <c r="X370" s="10"/>
      <c r="Y370" s="10"/>
      <c r="Z370" s="10"/>
      <c r="AA370" s="10"/>
      <c r="AB370" s="10"/>
      <c r="AC370" s="10">
        <f t="shared" si="6"/>
        <v>3</v>
      </c>
    </row>
    <row r="371" spans="1:29" s="12" customFormat="1" ht="37.35" customHeight="1">
      <c r="A371" s="1">
        <v>366</v>
      </c>
      <c r="B371" s="1" t="s">
        <v>849</v>
      </c>
      <c r="C371" s="11" t="s">
        <v>850</v>
      </c>
      <c r="D371" s="2" t="s">
        <v>851</v>
      </c>
      <c r="E371" s="1" t="s">
        <v>567</v>
      </c>
      <c r="F371" s="3" t="s">
        <v>427</v>
      </c>
      <c r="G371" s="3" t="s">
        <v>60</v>
      </c>
      <c r="H371" s="3">
        <v>2</v>
      </c>
      <c r="I371" s="10"/>
      <c r="J371" s="10"/>
      <c r="K371" s="10"/>
      <c r="L371" s="10"/>
      <c r="M371" s="10"/>
      <c r="N371" s="10"/>
      <c r="O371" s="10"/>
      <c r="P371" s="10"/>
      <c r="Q371" s="10">
        <v>-1</v>
      </c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>
        <f t="shared" si="6"/>
        <v>1</v>
      </c>
    </row>
    <row r="372" spans="1:29" s="12" customFormat="1" ht="37.35" customHeight="1">
      <c r="A372" s="1">
        <v>367</v>
      </c>
      <c r="B372" s="1" t="s">
        <v>727</v>
      </c>
      <c r="C372" s="11" t="s">
        <v>728</v>
      </c>
      <c r="D372" s="2" t="s">
        <v>729</v>
      </c>
      <c r="E372" s="1" t="s">
        <v>567</v>
      </c>
      <c r="F372" s="3" t="s">
        <v>457</v>
      </c>
      <c r="G372" s="3" t="s">
        <v>718</v>
      </c>
      <c r="H372" s="3">
        <v>3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>
        <f t="shared" si="6"/>
        <v>3</v>
      </c>
    </row>
    <row r="373" spans="1:29" s="12" customFormat="1" ht="37.35" customHeight="1">
      <c r="A373" s="1">
        <v>368</v>
      </c>
      <c r="B373" s="1" t="s">
        <v>730</v>
      </c>
      <c r="C373" s="11" t="s">
        <v>731</v>
      </c>
      <c r="D373" s="2" t="s">
        <v>732</v>
      </c>
      <c r="E373" s="1" t="s">
        <v>567</v>
      </c>
      <c r="F373" s="3" t="s">
        <v>733</v>
      </c>
      <c r="G373" s="3" t="s">
        <v>60</v>
      </c>
      <c r="H373" s="3">
        <v>3</v>
      </c>
      <c r="I373" s="10"/>
      <c r="J373" s="10"/>
      <c r="K373" s="10"/>
      <c r="L373" s="10"/>
      <c r="M373" s="10"/>
      <c r="N373" s="10"/>
      <c r="O373" s="10"/>
      <c r="P373" s="10"/>
      <c r="Q373" s="10">
        <v>-1</v>
      </c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>
        <f t="shared" si="6"/>
        <v>2</v>
      </c>
    </row>
    <row r="374" spans="1:29" s="12" customFormat="1" ht="37.35" customHeight="1">
      <c r="A374" s="1">
        <v>369</v>
      </c>
      <c r="B374" s="1" t="s">
        <v>734</v>
      </c>
      <c r="C374" s="11" t="s">
        <v>735</v>
      </c>
      <c r="D374" s="2" t="s">
        <v>736</v>
      </c>
      <c r="E374" s="1" t="s">
        <v>567</v>
      </c>
      <c r="F374" s="3" t="s">
        <v>737</v>
      </c>
      <c r="G374" s="3" t="s">
        <v>60</v>
      </c>
      <c r="H374" s="3">
        <v>0</v>
      </c>
      <c r="I374" s="10"/>
      <c r="J374" s="10"/>
      <c r="K374" s="10"/>
      <c r="L374" s="10"/>
      <c r="M374" s="10"/>
      <c r="N374" s="10"/>
      <c r="O374" s="10"/>
      <c r="P374" s="10"/>
      <c r="Q374" s="10">
        <v>-1</v>
      </c>
      <c r="R374" s="10"/>
      <c r="S374" s="10"/>
      <c r="T374" s="10">
        <v>2</v>
      </c>
      <c r="U374" s="10"/>
      <c r="V374" s="10"/>
      <c r="W374" s="10"/>
      <c r="X374" s="10"/>
      <c r="Y374" s="10"/>
      <c r="Z374" s="10"/>
      <c r="AA374" s="10"/>
      <c r="AB374" s="10"/>
      <c r="AC374" s="10">
        <f t="shared" si="6"/>
        <v>1</v>
      </c>
    </row>
    <row r="375" spans="1:29" s="12" customFormat="1" ht="37.35" customHeight="1">
      <c r="A375" s="1">
        <v>370</v>
      </c>
      <c r="B375" s="1" t="s">
        <v>738</v>
      </c>
      <c r="C375" s="11" t="s">
        <v>739</v>
      </c>
      <c r="D375" s="2" t="s">
        <v>740</v>
      </c>
      <c r="E375" s="1" t="s">
        <v>567</v>
      </c>
      <c r="F375" s="3" t="s">
        <v>741</v>
      </c>
      <c r="G375" s="3" t="s">
        <v>60</v>
      </c>
      <c r="H375" s="3">
        <v>1</v>
      </c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>
        <v>3</v>
      </c>
      <c r="U375" s="10"/>
      <c r="V375" s="10"/>
      <c r="W375" s="10"/>
      <c r="X375" s="10"/>
      <c r="Y375" s="10"/>
      <c r="Z375" s="10"/>
      <c r="AA375" s="10"/>
      <c r="AB375" s="10"/>
      <c r="AC375" s="10">
        <f t="shared" si="6"/>
        <v>4</v>
      </c>
    </row>
    <row r="376" spans="1:29" s="12" customFormat="1" ht="37.35" customHeight="1">
      <c r="A376" s="1">
        <v>371</v>
      </c>
      <c r="B376" s="1" t="s">
        <v>742</v>
      </c>
      <c r="C376" s="11" t="s">
        <v>743</v>
      </c>
      <c r="D376" s="2" t="s">
        <v>744</v>
      </c>
      <c r="E376" s="1" t="s">
        <v>567</v>
      </c>
      <c r="F376" s="3" t="s">
        <v>745</v>
      </c>
      <c r="G376" s="3" t="s">
        <v>60</v>
      </c>
      <c r="H376" s="3">
        <v>9</v>
      </c>
      <c r="I376" s="10"/>
      <c r="J376" s="10"/>
      <c r="K376" s="10"/>
      <c r="L376" s="10"/>
      <c r="M376" s="10"/>
      <c r="N376" s="10"/>
      <c r="O376" s="10"/>
      <c r="P376" s="10"/>
      <c r="Q376" s="10">
        <v>-1</v>
      </c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>
        <f t="shared" si="6"/>
        <v>8</v>
      </c>
    </row>
    <row r="377" spans="1:29" s="12" customFormat="1" ht="37.35" customHeight="1">
      <c r="A377" s="1">
        <v>372</v>
      </c>
      <c r="B377" s="1" t="s">
        <v>1145</v>
      </c>
      <c r="C377" s="11" t="s">
        <v>1146</v>
      </c>
      <c r="D377" s="2" t="s">
        <v>1147</v>
      </c>
      <c r="E377" s="1" t="s">
        <v>567</v>
      </c>
      <c r="F377" s="3" t="s">
        <v>1148</v>
      </c>
      <c r="G377" s="3" t="s">
        <v>60</v>
      </c>
      <c r="H377" s="3">
        <v>2</v>
      </c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>
        <f t="shared" si="6"/>
        <v>2</v>
      </c>
    </row>
    <row r="378" spans="1:29" s="12" customFormat="1" ht="37.35" customHeight="1">
      <c r="A378" s="1">
        <v>373</v>
      </c>
      <c r="B378" s="1" t="s">
        <v>1149</v>
      </c>
      <c r="C378" s="11" t="s">
        <v>1150</v>
      </c>
      <c r="D378" s="2" t="s">
        <v>1151</v>
      </c>
      <c r="E378" s="1" t="s">
        <v>567</v>
      </c>
      <c r="F378" s="3" t="s">
        <v>1152</v>
      </c>
      <c r="G378" s="3" t="s">
        <v>718</v>
      </c>
      <c r="H378" s="3">
        <v>2</v>
      </c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>
        <f t="shared" si="6"/>
        <v>2</v>
      </c>
    </row>
    <row r="379" spans="1:29" s="12" customFormat="1" ht="37.35" customHeight="1">
      <c r="A379" s="1">
        <v>374</v>
      </c>
      <c r="B379" s="1" t="s">
        <v>1153</v>
      </c>
      <c r="C379" s="11" t="s">
        <v>1154</v>
      </c>
      <c r="D379" s="2" t="s">
        <v>1155</v>
      </c>
      <c r="E379" s="1" t="s">
        <v>567</v>
      </c>
      <c r="F379" s="3" t="s">
        <v>1024</v>
      </c>
      <c r="G379" s="3" t="s">
        <v>60</v>
      </c>
      <c r="H379" s="3">
        <v>5</v>
      </c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>
        <f t="shared" si="6"/>
        <v>5</v>
      </c>
    </row>
    <row r="380" spans="1:29" s="12" customFormat="1" ht="37.35" customHeight="1">
      <c r="A380" s="1">
        <v>375</v>
      </c>
      <c r="B380" s="1" t="s">
        <v>746</v>
      </c>
      <c r="C380" s="11" t="s">
        <v>747</v>
      </c>
      <c r="D380" s="2" t="s">
        <v>748</v>
      </c>
      <c r="E380" s="1" t="s">
        <v>567</v>
      </c>
      <c r="F380" s="3" t="s">
        <v>749</v>
      </c>
      <c r="G380" s="3" t="s">
        <v>718</v>
      </c>
      <c r="H380" s="3">
        <v>1</v>
      </c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>
        <v>1</v>
      </c>
      <c r="U380" s="10"/>
      <c r="V380" s="10"/>
      <c r="W380" s="10"/>
      <c r="X380" s="10"/>
      <c r="Y380" s="10"/>
      <c r="Z380" s="10"/>
      <c r="AA380" s="10"/>
      <c r="AB380" s="10"/>
      <c r="AC380" s="10">
        <f t="shared" si="6"/>
        <v>2</v>
      </c>
    </row>
    <row r="381" spans="1:29" s="12" customFormat="1" ht="37.35" customHeight="1">
      <c r="A381" s="1">
        <v>376</v>
      </c>
      <c r="B381" s="1" t="s">
        <v>750</v>
      </c>
      <c r="C381" s="11" t="s">
        <v>751</v>
      </c>
      <c r="D381" s="2" t="s">
        <v>752</v>
      </c>
      <c r="E381" s="1" t="s">
        <v>567</v>
      </c>
      <c r="F381" s="3" t="s">
        <v>753</v>
      </c>
      <c r="G381" s="3" t="s">
        <v>718</v>
      </c>
      <c r="H381" s="3">
        <v>0</v>
      </c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>
        <v>2</v>
      </c>
      <c r="U381" s="10"/>
      <c r="V381" s="10"/>
      <c r="W381" s="10"/>
      <c r="X381" s="10"/>
      <c r="Y381" s="10"/>
      <c r="Z381" s="10"/>
      <c r="AA381" s="10"/>
      <c r="AB381" s="10"/>
      <c r="AC381" s="10">
        <f t="shared" si="6"/>
        <v>2</v>
      </c>
    </row>
    <row r="382" spans="1:29" s="12" customFormat="1" ht="37.35" customHeight="1">
      <c r="A382" s="1">
        <v>377</v>
      </c>
      <c r="B382" s="1" t="s">
        <v>754</v>
      </c>
      <c r="C382" s="11" t="s">
        <v>755</v>
      </c>
      <c r="D382" s="2" t="s">
        <v>756</v>
      </c>
      <c r="E382" s="1" t="s">
        <v>567</v>
      </c>
      <c r="F382" s="3" t="s">
        <v>753</v>
      </c>
      <c r="G382" s="3" t="s">
        <v>718</v>
      </c>
      <c r="H382" s="3">
        <v>3</v>
      </c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>
        <f t="shared" si="6"/>
        <v>3</v>
      </c>
    </row>
    <row r="383" spans="1:29" s="12" customFormat="1" ht="37.35" customHeight="1">
      <c r="A383" s="1">
        <v>378</v>
      </c>
      <c r="B383" s="1" t="s">
        <v>757</v>
      </c>
      <c r="C383" s="11" t="s">
        <v>758</v>
      </c>
      <c r="D383" s="2" t="s">
        <v>759</v>
      </c>
      <c r="E383" s="1" t="s">
        <v>567</v>
      </c>
      <c r="F383" s="3" t="s">
        <v>760</v>
      </c>
      <c r="G383" s="3" t="s">
        <v>718</v>
      </c>
      <c r="H383" s="3">
        <v>2</v>
      </c>
      <c r="I383" s="10"/>
      <c r="J383" s="10"/>
      <c r="K383" s="10"/>
      <c r="L383" s="10"/>
      <c r="M383" s="10"/>
      <c r="N383" s="10"/>
      <c r="O383" s="10"/>
      <c r="P383" s="10"/>
      <c r="Q383" s="10">
        <v>-1</v>
      </c>
      <c r="R383" s="10">
        <v>2</v>
      </c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>
        <f t="shared" si="6"/>
        <v>3</v>
      </c>
    </row>
    <row r="384" spans="1:29" s="12" customFormat="1" ht="37.35" customHeight="1">
      <c r="A384" s="1">
        <v>379</v>
      </c>
      <c r="B384" s="1" t="s">
        <v>1197</v>
      </c>
      <c r="C384" s="11" t="s">
        <v>1198</v>
      </c>
      <c r="D384" s="2" t="s">
        <v>1199</v>
      </c>
      <c r="E384" s="1" t="s">
        <v>567</v>
      </c>
      <c r="F384" s="3" t="s">
        <v>1200</v>
      </c>
      <c r="G384" s="3" t="s">
        <v>60</v>
      </c>
      <c r="H384" s="3">
        <v>0</v>
      </c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>
        <v>2</v>
      </c>
      <c r="U384" s="10"/>
      <c r="V384" s="10"/>
      <c r="W384" s="10"/>
      <c r="X384" s="10"/>
      <c r="Y384" s="10"/>
      <c r="Z384" s="10"/>
      <c r="AA384" s="10"/>
      <c r="AB384" s="10"/>
      <c r="AC384" s="10">
        <f t="shared" si="6"/>
        <v>2</v>
      </c>
    </row>
    <row r="385" spans="1:29" s="12" customFormat="1" ht="37.35" customHeight="1">
      <c r="A385" s="1">
        <v>380</v>
      </c>
      <c r="B385" s="1" t="s">
        <v>1441</v>
      </c>
      <c r="C385" s="11" t="s">
        <v>1442</v>
      </c>
      <c r="D385" s="2" t="s">
        <v>1443</v>
      </c>
      <c r="E385" s="1" t="s">
        <v>567</v>
      </c>
      <c r="F385" s="3" t="s">
        <v>1444</v>
      </c>
      <c r="G385" s="3" t="s">
        <v>60</v>
      </c>
      <c r="H385" s="3">
        <v>3</v>
      </c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>
        <v>2</v>
      </c>
      <c r="U385" s="10"/>
      <c r="V385" s="10"/>
      <c r="W385" s="10"/>
      <c r="X385" s="10"/>
      <c r="Y385" s="10"/>
      <c r="Z385" s="10"/>
      <c r="AA385" s="10"/>
      <c r="AB385" s="10"/>
      <c r="AC385" s="10">
        <f t="shared" si="6"/>
        <v>5</v>
      </c>
    </row>
    <row r="386" spans="1:29" s="12" customFormat="1" ht="37.35" customHeight="1">
      <c r="A386" s="1">
        <v>381</v>
      </c>
      <c r="B386" s="1" t="s">
        <v>1141</v>
      </c>
      <c r="C386" s="11" t="s">
        <v>1142</v>
      </c>
      <c r="D386" s="2" t="s">
        <v>1143</v>
      </c>
      <c r="E386" s="1" t="s">
        <v>1038</v>
      </c>
      <c r="F386" s="3" t="s">
        <v>1144</v>
      </c>
      <c r="G386" s="3" t="s">
        <v>60</v>
      </c>
      <c r="H386" s="3">
        <v>3</v>
      </c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>
        <f t="shared" si="6"/>
        <v>3</v>
      </c>
    </row>
    <row r="387" spans="1:29" s="12" customFormat="1" ht="37.35" customHeight="1">
      <c r="A387" s="1">
        <v>382</v>
      </c>
      <c r="B387" s="1" t="s">
        <v>1118</v>
      </c>
      <c r="C387" s="11" t="s">
        <v>1119</v>
      </c>
      <c r="D387" s="2" t="s">
        <v>1120</v>
      </c>
      <c r="E387" s="1" t="s">
        <v>1038</v>
      </c>
      <c r="F387" s="3" t="s">
        <v>1121</v>
      </c>
      <c r="G387" s="3" t="s">
        <v>904</v>
      </c>
      <c r="H387" s="3">
        <v>2</v>
      </c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>
        <f t="shared" si="6"/>
        <v>2</v>
      </c>
    </row>
    <row r="388" spans="1:29" s="12" customFormat="1" ht="37.35" customHeight="1">
      <c r="A388" s="1">
        <v>383</v>
      </c>
      <c r="B388" s="1" t="s">
        <v>1035</v>
      </c>
      <c r="C388" s="11" t="s">
        <v>1036</v>
      </c>
      <c r="D388" s="2" t="s">
        <v>1037</v>
      </c>
      <c r="E388" s="1" t="s">
        <v>1038</v>
      </c>
      <c r="F388" s="3" t="s">
        <v>994</v>
      </c>
      <c r="G388" s="3" t="s">
        <v>904</v>
      </c>
      <c r="H388" s="3">
        <v>0</v>
      </c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>
        <v>1</v>
      </c>
      <c r="U388" s="10"/>
      <c r="V388" s="10"/>
      <c r="W388" s="10"/>
      <c r="X388" s="10"/>
      <c r="Y388" s="10"/>
      <c r="Z388" s="10"/>
      <c r="AA388" s="10"/>
      <c r="AB388" s="10"/>
      <c r="AC388" s="10">
        <f t="shared" si="6"/>
        <v>1</v>
      </c>
    </row>
    <row r="389" spans="1:29" s="12" customFormat="1" ht="37.35" customHeight="1">
      <c r="A389" s="1">
        <v>384</v>
      </c>
      <c r="B389" s="1" t="s">
        <v>1122</v>
      </c>
      <c r="C389" s="11" t="s">
        <v>1123</v>
      </c>
      <c r="D389" s="2" t="s">
        <v>1124</v>
      </c>
      <c r="E389" s="1" t="s">
        <v>1038</v>
      </c>
      <c r="F389" s="3" t="s">
        <v>319</v>
      </c>
      <c r="G389" s="3" t="s">
        <v>904</v>
      </c>
      <c r="H389" s="3">
        <v>2</v>
      </c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>
        <f t="shared" si="6"/>
        <v>2</v>
      </c>
    </row>
    <row r="390" spans="1:29" s="12" customFormat="1" ht="37.35" customHeight="1">
      <c r="A390" s="1">
        <v>385</v>
      </c>
      <c r="B390" s="1" t="s">
        <v>1125</v>
      </c>
      <c r="C390" s="11" t="s">
        <v>1126</v>
      </c>
      <c r="D390" s="2" t="s">
        <v>1127</v>
      </c>
      <c r="E390" s="1" t="s">
        <v>1038</v>
      </c>
      <c r="F390" s="3" t="s">
        <v>1128</v>
      </c>
      <c r="G390" s="3" t="s">
        <v>904</v>
      </c>
      <c r="H390" s="3">
        <v>1</v>
      </c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>
        <f t="shared" si="6"/>
        <v>1</v>
      </c>
    </row>
    <row r="391" spans="1:29" s="12" customFormat="1" ht="37.35" customHeight="1">
      <c r="A391" s="1">
        <v>386</v>
      </c>
      <c r="B391" s="1" t="s">
        <v>1129</v>
      </c>
      <c r="C391" s="11" t="s">
        <v>1130</v>
      </c>
      <c r="D391" s="2" t="s">
        <v>1131</v>
      </c>
      <c r="E391" s="1" t="s">
        <v>1038</v>
      </c>
      <c r="F391" s="3" t="s">
        <v>1132</v>
      </c>
      <c r="G391" s="3" t="s">
        <v>904</v>
      </c>
      <c r="H391" s="3">
        <v>1</v>
      </c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>
        <f t="shared" si="6"/>
        <v>1</v>
      </c>
    </row>
    <row r="392" spans="1:29" s="12" customFormat="1" ht="37.35" customHeight="1">
      <c r="A392" s="1">
        <v>387</v>
      </c>
      <c r="B392" s="1" t="s">
        <v>1133</v>
      </c>
      <c r="C392" s="11" t="s">
        <v>1134</v>
      </c>
      <c r="D392" s="2" t="s">
        <v>1135</v>
      </c>
      <c r="E392" s="1" t="s">
        <v>1038</v>
      </c>
      <c r="F392" s="3" t="s">
        <v>1136</v>
      </c>
      <c r="G392" s="3" t="s">
        <v>904</v>
      </c>
      <c r="H392" s="3">
        <v>1</v>
      </c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>
        <f t="shared" si="6"/>
        <v>1</v>
      </c>
    </row>
    <row r="393" spans="1:29" s="12" customFormat="1" ht="37.35" customHeight="1">
      <c r="A393" s="1">
        <v>388</v>
      </c>
      <c r="B393" s="1" t="s">
        <v>1137</v>
      </c>
      <c r="C393" s="11" t="s">
        <v>1138</v>
      </c>
      <c r="D393" s="2" t="s">
        <v>1139</v>
      </c>
      <c r="E393" s="1" t="s">
        <v>1038</v>
      </c>
      <c r="F393" s="3" t="s">
        <v>1140</v>
      </c>
      <c r="G393" s="3" t="s">
        <v>904</v>
      </c>
      <c r="H393" s="3">
        <v>1</v>
      </c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>
        <v>4</v>
      </c>
      <c r="U393" s="10"/>
      <c r="V393" s="10"/>
      <c r="W393" s="10"/>
      <c r="X393" s="10"/>
      <c r="Y393" s="10"/>
      <c r="Z393" s="10"/>
      <c r="AA393" s="10"/>
      <c r="AB393" s="10"/>
      <c r="AC393" s="10">
        <f t="shared" si="6"/>
        <v>5</v>
      </c>
    </row>
    <row r="394" spans="1:29" s="12" customFormat="1" ht="37.35" customHeight="1">
      <c r="A394" s="1">
        <v>389</v>
      </c>
      <c r="B394" s="1" t="s">
        <v>1162</v>
      </c>
      <c r="C394" s="11" t="s">
        <v>1163</v>
      </c>
      <c r="D394" s="2" t="s">
        <v>1164</v>
      </c>
      <c r="E394" s="1" t="s">
        <v>1038</v>
      </c>
      <c r="F394" s="3" t="s">
        <v>1165</v>
      </c>
      <c r="G394" s="3" t="s">
        <v>904</v>
      </c>
      <c r="H394" s="3">
        <v>0</v>
      </c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>
        <v>1</v>
      </c>
      <c r="U394" s="10"/>
      <c r="V394" s="10"/>
      <c r="W394" s="10"/>
      <c r="X394" s="10"/>
      <c r="Y394" s="10"/>
      <c r="Z394" s="10"/>
      <c r="AA394" s="10"/>
      <c r="AB394" s="10"/>
      <c r="AC394" s="10">
        <f t="shared" si="6"/>
        <v>1</v>
      </c>
    </row>
    <row r="395" spans="1:29" s="12" customFormat="1" ht="37.35" customHeight="1">
      <c r="A395" s="1">
        <v>390</v>
      </c>
      <c r="B395" s="1" t="s">
        <v>1039</v>
      </c>
      <c r="C395" s="11" t="s">
        <v>1040</v>
      </c>
      <c r="D395" s="2" t="s">
        <v>1041</v>
      </c>
      <c r="E395" s="1" t="s">
        <v>1038</v>
      </c>
      <c r="F395" s="3" t="s">
        <v>584</v>
      </c>
      <c r="G395" s="3" t="s">
        <v>904</v>
      </c>
      <c r="H395" s="3">
        <v>0</v>
      </c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>
        <v>1</v>
      </c>
      <c r="W395" s="10"/>
      <c r="X395" s="10"/>
      <c r="Y395" s="10"/>
      <c r="Z395" s="10"/>
      <c r="AA395" s="10"/>
      <c r="AB395" s="10"/>
      <c r="AC395" s="10">
        <f t="shared" si="6"/>
        <v>1</v>
      </c>
    </row>
    <row r="396" spans="1:29" s="12" customFormat="1" ht="37.35" customHeight="1">
      <c r="A396" s="1">
        <v>391</v>
      </c>
      <c r="B396" s="1" t="s">
        <v>1042</v>
      </c>
      <c r="C396" s="11" t="s">
        <v>1043</v>
      </c>
      <c r="D396" s="2" t="s">
        <v>1044</v>
      </c>
      <c r="E396" s="1" t="s">
        <v>1038</v>
      </c>
      <c r="F396" s="3" t="s">
        <v>1024</v>
      </c>
      <c r="G396" s="3" t="s">
        <v>904</v>
      </c>
      <c r="H396" s="3">
        <v>0</v>
      </c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>
        <f t="shared" si="6"/>
        <v>0</v>
      </c>
    </row>
    <row r="397" spans="1:29" s="12" customFormat="1" ht="37.35" customHeight="1">
      <c r="A397" s="1">
        <v>392</v>
      </c>
      <c r="B397" s="1" t="s">
        <v>1045</v>
      </c>
      <c r="C397" s="11" t="s">
        <v>1046</v>
      </c>
      <c r="D397" s="2" t="s">
        <v>1047</v>
      </c>
      <c r="E397" s="1" t="s">
        <v>1038</v>
      </c>
      <c r="F397" s="3" t="s">
        <v>1048</v>
      </c>
      <c r="G397" s="3" t="s">
        <v>298</v>
      </c>
      <c r="H397" s="3">
        <v>0</v>
      </c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>
        <f t="shared" si="6"/>
        <v>0</v>
      </c>
    </row>
    <row r="398" spans="1:29" s="12" customFormat="1" ht="37.35" customHeight="1">
      <c r="A398" s="1">
        <v>393</v>
      </c>
      <c r="B398" s="1" t="s">
        <v>1049</v>
      </c>
      <c r="C398" s="11" t="s">
        <v>1050</v>
      </c>
      <c r="D398" s="2" t="s">
        <v>1051</v>
      </c>
      <c r="E398" s="1" t="s">
        <v>1038</v>
      </c>
      <c r="F398" s="3" t="s">
        <v>1052</v>
      </c>
      <c r="G398" s="3" t="s">
        <v>904</v>
      </c>
      <c r="H398" s="3">
        <v>0</v>
      </c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>
        <v>1</v>
      </c>
      <c r="U398" s="10"/>
      <c r="V398" s="10"/>
      <c r="W398" s="10"/>
      <c r="X398" s="10"/>
      <c r="Y398" s="10"/>
      <c r="Z398" s="10"/>
      <c r="AA398" s="10"/>
      <c r="AB398" s="10"/>
      <c r="AC398" s="10">
        <f t="shared" si="6"/>
        <v>1</v>
      </c>
    </row>
    <row r="399" spans="1:29" s="12" customFormat="1" ht="37.35" customHeight="1">
      <c r="A399" s="1">
        <v>394</v>
      </c>
      <c r="B399" s="1" t="s">
        <v>1053</v>
      </c>
      <c r="C399" s="11" t="s">
        <v>1054</v>
      </c>
      <c r="D399" s="2" t="s">
        <v>1055</v>
      </c>
      <c r="E399" s="1" t="s">
        <v>1038</v>
      </c>
      <c r="F399" s="3" t="s">
        <v>1056</v>
      </c>
      <c r="G399" s="3" t="s">
        <v>904</v>
      </c>
      <c r="H399" s="3">
        <v>0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>
        <v>1</v>
      </c>
      <c r="U399" s="10"/>
      <c r="V399" s="10"/>
      <c r="W399" s="10"/>
      <c r="X399" s="10"/>
      <c r="Y399" s="10"/>
      <c r="Z399" s="10"/>
      <c r="AA399" s="10"/>
      <c r="AB399" s="10"/>
      <c r="AC399" s="10">
        <f t="shared" si="6"/>
        <v>1</v>
      </c>
    </row>
    <row r="400" spans="1:29" s="12" customFormat="1" ht="37.35" customHeight="1">
      <c r="A400" s="1">
        <v>395</v>
      </c>
      <c r="B400" s="1" t="s">
        <v>1057</v>
      </c>
      <c r="C400" s="11" t="s">
        <v>1058</v>
      </c>
      <c r="D400" s="2" t="s">
        <v>1059</v>
      </c>
      <c r="E400" s="1" t="s">
        <v>1038</v>
      </c>
      <c r="F400" s="3" t="s">
        <v>958</v>
      </c>
      <c r="G400" s="3" t="s">
        <v>904</v>
      </c>
      <c r="H400" s="3">
        <v>0</v>
      </c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>
        <v>1</v>
      </c>
      <c r="U400" s="10"/>
      <c r="V400" s="10"/>
      <c r="W400" s="10"/>
      <c r="X400" s="10"/>
      <c r="Y400" s="10"/>
      <c r="Z400" s="10"/>
      <c r="AA400" s="10"/>
      <c r="AB400" s="10"/>
      <c r="AC400" s="10">
        <f t="shared" si="6"/>
        <v>1</v>
      </c>
    </row>
    <row r="401" spans="1:29" s="12" customFormat="1" ht="37.35" customHeight="1">
      <c r="A401" s="1">
        <v>396</v>
      </c>
      <c r="B401" s="1" t="s">
        <v>1060</v>
      </c>
      <c r="C401" s="11" t="s">
        <v>1061</v>
      </c>
      <c r="D401" s="2" t="s">
        <v>1062</v>
      </c>
      <c r="E401" s="1" t="s">
        <v>1038</v>
      </c>
      <c r="F401" s="3" t="s">
        <v>1063</v>
      </c>
      <c r="G401" s="3" t="s">
        <v>904</v>
      </c>
      <c r="H401" s="3">
        <v>1</v>
      </c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>
        <f t="shared" si="6"/>
        <v>1</v>
      </c>
    </row>
    <row r="402" spans="1:29" s="12" customFormat="1" ht="37.35" customHeight="1">
      <c r="A402" s="1">
        <v>397</v>
      </c>
      <c r="B402" s="1" t="s">
        <v>1064</v>
      </c>
      <c r="C402" s="11" t="s">
        <v>1065</v>
      </c>
      <c r="D402" s="2" t="s">
        <v>1066</v>
      </c>
      <c r="E402" s="1" t="s">
        <v>1038</v>
      </c>
      <c r="F402" s="3" t="s">
        <v>1067</v>
      </c>
      <c r="G402" s="3" t="s">
        <v>904</v>
      </c>
      <c r="H402" s="3">
        <v>1</v>
      </c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>
        <f t="shared" si="6"/>
        <v>1</v>
      </c>
    </row>
    <row r="403" spans="1:29" s="12" customFormat="1" ht="37.35" customHeight="1">
      <c r="A403" s="1">
        <v>398</v>
      </c>
      <c r="B403" s="1" t="s">
        <v>1111</v>
      </c>
      <c r="C403" s="11" t="s">
        <v>1112</v>
      </c>
      <c r="D403" s="2" t="s">
        <v>1113</v>
      </c>
      <c r="E403" s="1" t="s">
        <v>1038</v>
      </c>
      <c r="F403" s="3" t="s">
        <v>1114</v>
      </c>
      <c r="G403" s="3" t="s">
        <v>904</v>
      </c>
      <c r="H403" s="3">
        <v>1</v>
      </c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>
        <f t="shared" si="6"/>
        <v>1</v>
      </c>
    </row>
    <row r="404" spans="1:29" s="12" customFormat="1" ht="37.35" customHeight="1">
      <c r="A404" s="1">
        <v>399</v>
      </c>
      <c r="B404" s="1" t="s">
        <v>1115</v>
      </c>
      <c r="C404" s="11" t="s">
        <v>1116</v>
      </c>
      <c r="D404" s="2" t="s">
        <v>1117</v>
      </c>
      <c r="E404" s="1" t="s">
        <v>1038</v>
      </c>
      <c r="F404" s="3" t="s">
        <v>1114</v>
      </c>
      <c r="G404" s="3" t="s">
        <v>904</v>
      </c>
      <c r="H404" s="3">
        <v>4</v>
      </c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>
        <f t="shared" si="6"/>
        <v>4</v>
      </c>
    </row>
    <row r="405" spans="1:29" s="12" customFormat="1" ht="37.35" customHeight="1">
      <c r="A405" s="1">
        <v>400</v>
      </c>
      <c r="B405" s="1" t="s">
        <v>1159</v>
      </c>
      <c r="C405" s="11" t="s">
        <v>1160</v>
      </c>
      <c r="D405" s="2" t="s">
        <v>1161</v>
      </c>
      <c r="E405" s="1" t="s">
        <v>1038</v>
      </c>
      <c r="F405" s="3" t="s">
        <v>962</v>
      </c>
      <c r="G405" s="3" t="s">
        <v>904</v>
      </c>
      <c r="H405" s="3">
        <v>0</v>
      </c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>
        <v>2</v>
      </c>
      <c r="U405" s="10"/>
      <c r="V405" s="10"/>
      <c r="W405" s="10"/>
      <c r="X405" s="10"/>
      <c r="Y405" s="10"/>
      <c r="Z405" s="10"/>
      <c r="AA405" s="10"/>
      <c r="AB405" s="10"/>
      <c r="AC405" s="10">
        <f t="shared" si="6"/>
        <v>2</v>
      </c>
    </row>
    <row r="406" spans="1:29" s="12" customFormat="1" ht="37.35" customHeight="1">
      <c r="A406" s="1">
        <v>401</v>
      </c>
      <c r="B406" s="1" t="s">
        <v>1166</v>
      </c>
      <c r="C406" s="11" t="s">
        <v>1167</v>
      </c>
      <c r="D406" s="2" t="s">
        <v>1168</v>
      </c>
      <c r="E406" s="1" t="s">
        <v>1038</v>
      </c>
      <c r="F406" s="3" t="s">
        <v>1169</v>
      </c>
      <c r="G406" s="3" t="s">
        <v>904</v>
      </c>
      <c r="H406" s="3">
        <v>1</v>
      </c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>
        <f t="shared" si="6"/>
        <v>1</v>
      </c>
    </row>
    <row r="407" spans="1:29" s="12" customFormat="1" ht="37.35" customHeight="1">
      <c r="A407" s="1">
        <v>402</v>
      </c>
      <c r="B407" s="1" t="s">
        <v>1189</v>
      </c>
      <c r="C407" s="11" t="s">
        <v>1190</v>
      </c>
      <c r="D407" s="2" t="s">
        <v>1191</v>
      </c>
      <c r="E407" s="1" t="s">
        <v>1038</v>
      </c>
      <c r="F407" s="3" t="s">
        <v>1192</v>
      </c>
      <c r="G407" s="3" t="s">
        <v>904</v>
      </c>
      <c r="H407" s="3">
        <v>2</v>
      </c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>
        <f t="shared" si="6"/>
        <v>2</v>
      </c>
    </row>
    <row r="408" spans="1:29" s="12" customFormat="1" ht="37.35" customHeight="1">
      <c r="A408" s="1">
        <v>403</v>
      </c>
      <c r="B408" s="1" t="s">
        <v>1193</v>
      </c>
      <c r="C408" s="11" t="s">
        <v>1194</v>
      </c>
      <c r="D408" s="2" t="s">
        <v>1195</v>
      </c>
      <c r="E408" s="1" t="s">
        <v>1038</v>
      </c>
      <c r="F408" s="3" t="s">
        <v>1196</v>
      </c>
      <c r="G408" s="3" t="s">
        <v>904</v>
      </c>
      <c r="H408" s="3">
        <v>1</v>
      </c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>
        <f t="shared" ref="AC408:AC470" si="7">SUM(H408:AB408)</f>
        <v>1</v>
      </c>
    </row>
    <row r="409" spans="1:29" s="12" customFormat="1" ht="37.35" customHeight="1">
      <c r="A409" s="1">
        <v>404</v>
      </c>
      <c r="B409" s="1" t="s">
        <v>1462</v>
      </c>
      <c r="C409" s="11" t="s">
        <v>1463</v>
      </c>
      <c r="D409" s="2" t="s">
        <v>1464</v>
      </c>
      <c r="E409" s="1" t="s">
        <v>1038</v>
      </c>
      <c r="F409" s="3" t="s">
        <v>1465</v>
      </c>
      <c r="G409" s="3" t="s">
        <v>60</v>
      </c>
      <c r="H409" s="3">
        <v>0</v>
      </c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>
        <f t="shared" si="7"/>
        <v>0</v>
      </c>
    </row>
    <row r="410" spans="1:29" s="12" customFormat="1" ht="37.35" customHeight="1">
      <c r="A410" s="1">
        <v>405</v>
      </c>
      <c r="B410" s="1" t="s">
        <v>1185</v>
      </c>
      <c r="C410" s="11" t="s">
        <v>1186</v>
      </c>
      <c r="D410" s="2" t="s">
        <v>1187</v>
      </c>
      <c r="E410" s="1" t="s">
        <v>567</v>
      </c>
      <c r="F410" s="3" t="s">
        <v>1188</v>
      </c>
      <c r="G410" s="3" t="s">
        <v>904</v>
      </c>
      <c r="H410" s="3">
        <v>0</v>
      </c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>
        <f t="shared" si="7"/>
        <v>0</v>
      </c>
    </row>
    <row r="411" spans="1:29" s="12" customFormat="1" ht="37.35" customHeight="1">
      <c r="A411" s="1">
        <v>406</v>
      </c>
      <c r="B411" s="1" t="s">
        <v>977</v>
      </c>
      <c r="C411" s="11" t="s">
        <v>978</v>
      </c>
      <c r="D411" s="2" t="s">
        <v>979</v>
      </c>
      <c r="E411" s="1" t="s">
        <v>898</v>
      </c>
      <c r="F411" s="3" t="s">
        <v>980</v>
      </c>
      <c r="G411" s="3" t="s">
        <v>718</v>
      </c>
      <c r="H411" s="3">
        <v>1</v>
      </c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>
        <f t="shared" si="7"/>
        <v>1</v>
      </c>
    </row>
    <row r="412" spans="1:29" s="12" customFormat="1" ht="37.35" customHeight="1">
      <c r="A412" s="1">
        <v>407</v>
      </c>
      <c r="B412" s="1" t="s">
        <v>981</v>
      </c>
      <c r="C412" s="11" t="s">
        <v>982</v>
      </c>
      <c r="D412" s="2" t="s">
        <v>983</v>
      </c>
      <c r="E412" s="1" t="s">
        <v>898</v>
      </c>
      <c r="F412" s="3" t="s">
        <v>962</v>
      </c>
      <c r="G412" s="3" t="s">
        <v>60</v>
      </c>
      <c r="H412" s="3">
        <v>2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>
        <f t="shared" si="7"/>
        <v>2</v>
      </c>
    </row>
    <row r="413" spans="1:29" s="12" customFormat="1" ht="37.35" customHeight="1">
      <c r="A413" s="1">
        <v>408</v>
      </c>
      <c r="B413" s="1" t="s">
        <v>984</v>
      </c>
      <c r="C413" s="11" t="s">
        <v>985</v>
      </c>
      <c r="D413" s="2" t="s">
        <v>983</v>
      </c>
      <c r="E413" s="1" t="s">
        <v>898</v>
      </c>
      <c r="F413" s="3" t="s">
        <v>986</v>
      </c>
      <c r="G413" s="3" t="s">
        <v>60</v>
      </c>
      <c r="H413" s="3">
        <v>2</v>
      </c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>
        <f t="shared" si="7"/>
        <v>2</v>
      </c>
    </row>
    <row r="414" spans="1:29" s="12" customFormat="1" ht="37.35" customHeight="1">
      <c r="A414" s="1">
        <v>409</v>
      </c>
      <c r="B414" s="1" t="s">
        <v>987</v>
      </c>
      <c r="C414" s="11" t="s">
        <v>988</v>
      </c>
      <c r="D414" s="2" t="s">
        <v>989</v>
      </c>
      <c r="E414" s="1" t="s">
        <v>898</v>
      </c>
      <c r="F414" s="3" t="s">
        <v>990</v>
      </c>
      <c r="G414" s="3" t="s">
        <v>60</v>
      </c>
      <c r="H414" s="3">
        <v>6</v>
      </c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>
        <f t="shared" si="7"/>
        <v>6</v>
      </c>
    </row>
    <row r="415" spans="1:29" s="12" customFormat="1" ht="37.35" customHeight="1">
      <c r="A415" s="1">
        <v>410</v>
      </c>
      <c r="B415" s="1" t="s">
        <v>900</v>
      </c>
      <c r="C415" s="11" t="s">
        <v>901</v>
      </c>
      <c r="D415" s="2" t="s">
        <v>902</v>
      </c>
      <c r="E415" s="1" t="s">
        <v>898</v>
      </c>
      <c r="F415" s="3" t="s">
        <v>903</v>
      </c>
      <c r="G415" s="3" t="s">
        <v>904</v>
      </c>
      <c r="H415" s="3">
        <v>1</v>
      </c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>
        <f t="shared" si="7"/>
        <v>1</v>
      </c>
    </row>
    <row r="416" spans="1:29" s="12" customFormat="1" ht="37.35" customHeight="1">
      <c r="A416" s="1">
        <v>411</v>
      </c>
      <c r="B416" s="1" t="s">
        <v>991</v>
      </c>
      <c r="C416" s="11" t="s">
        <v>992</v>
      </c>
      <c r="D416" s="2" t="s">
        <v>993</v>
      </c>
      <c r="E416" s="1" t="s">
        <v>898</v>
      </c>
      <c r="F416" s="3" t="s">
        <v>315</v>
      </c>
      <c r="G416" s="3" t="s">
        <v>718</v>
      </c>
      <c r="H416" s="3">
        <v>1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>
        <v>3</v>
      </c>
      <c r="U416" s="10"/>
      <c r="V416" s="10"/>
      <c r="W416" s="10"/>
      <c r="X416" s="10"/>
      <c r="Y416" s="10"/>
      <c r="Z416" s="10"/>
      <c r="AA416" s="10"/>
      <c r="AB416" s="10"/>
      <c r="AC416" s="10">
        <f t="shared" si="7"/>
        <v>4</v>
      </c>
    </row>
    <row r="417" spans="1:29" s="12" customFormat="1" ht="37.35" customHeight="1">
      <c r="A417" s="1">
        <v>412</v>
      </c>
      <c r="B417" s="1" t="s">
        <v>995</v>
      </c>
      <c r="C417" s="11" t="s">
        <v>996</v>
      </c>
      <c r="D417" s="2" t="s">
        <v>993</v>
      </c>
      <c r="E417" s="1" t="s">
        <v>898</v>
      </c>
      <c r="F417" s="3" t="s">
        <v>997</v>
      </c>
      <c r="G417" s="3" t="s">
        <v>718</v>
      </c>
      <c r="H417" s="3">
        <v>3</v>
      </c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>
        <f t="shared" si="7"/>
        <v>3</v>
      </c>
    </row>
    <row r="418" spans="1:29" s="12" customFormat="1" ht="37.35" customHeight="1">
      <c r="A418" s="1">
        <v>413</v>
      </c>
      <c r="B418" s="1" t="s">
        <v>998</v>
      </c>
      <c r="C418" s="11" t="s">
        <v>999</v>
      </c>
      <c r="D418" s="2" t="s">
        <v>1000</v>
      </c>
      <c r="E418" s="1" t="s">
        <v>898</v>
      </c>
      <c r="F418" s="3" t="s">
        <v>1001</v>
      </c>
      <c r="G418" s="3" t="s">
        <v>60</v>
      </c>
      <c r="H418" s="3">
        <v>0</v>
      </c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>
        <v>2</v>
      </c>
      <c r="U418" s="10"/>
      <c r="V418" s="10"/>
      <c r="W418" s="10"/>
      <c r="X418" s="10"/>
      <c r="Y418" s="10"/>
      <c r="Z418" s="10"/>
      <c r="AA418" s="10"/>
      <c r="AB418" s="10"/>
      <c r="AC418" s="10">
        <f t="shared" si="7"/>
        <v>2</v>
      </c>
    </row>
    <row r="419" spans="1:29" s="12" customFormat="1" ht="37.35" customHeight="1">
      <c r="A419" s="1">
        <v>414</v>
      </c>
      <c r="B419" s="1" t="s">
        <v>905</v>
      </c>
      <c r="C419" s="11" t="s">
        <v>906</v>
      </c>
      <c r="D419" s="2" t="s">
        <v>907</v>
      </c>
      <c r="E419" s="1" t="s">
        <v>898</v>
      </c>
      <c r="F419" s="3" t="s">
        <v>908</v>
      </c>
      <c r="G419" s="3" t="s">
        <v>904</v>
      </c>
      <c r="H419" s="3">
        <v>1</v>
      </c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>
        <f t="shared" si="7"/>
        <v>1</v>
      </c>
    </row>
    <row r="420" spans="1:29" s="12" customFormat="1" ht="37.35" customHeight="1">
      <c r="A420" s="1">
        <v>415</v>
      </c>
      <c r="B420" s="1" t="s">
        <v>909</v>
      </c>
      <c r="C420" s="11" t="s">
        <v>910</v>
      </c>
      <c r="D420" s="2" t="s">
        <v>911</v>
      </c>
      <c r="E420" s="1" t="s">
        <v>898</v>
      </c>
      <c r="F420" s="3" t="s">
        <v>912</v>
      </c>
      <c r="G420" s="3" t="s">
        <v>904</v>
      </c>
      <c r="H420" s="3">
        <v>2</v>
      </c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>
        <f t="shared" si="7"/>
        <v>2</v>
      </c>
    </row>
    <row r="421" spans="1:29" s="12" customFormat="1" ht="37.35" customHeight="1">
      <c r="A421" s="1">
        <v>416</v>
      </c>
      <c r="B421" s="1" t="s">
        <v>913</v>
      </c>
      <c r="C421" s="11" t="s">
        <v>914</v>
      </c>
      <c r="D421" s="2" t="s">
        <v>915</v>
      </c>
      <c r="E421" s="1" t="s">
        <v>898</v>
      </c>
      <c r="F421" s="3" t="s">
        <v>916</v>
      </c>
      <c r="G421" s="3" t="s">
        <v>904</v>
      </c>
      <c r="H421" s="3">
        <v>3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>
        <f t="shared" si="7"/>
        <v>3</v>
      </c>
    </row>
    <row r="422" spans="1:29" s="12" customFormat="1" ht="37.35" customHeight="1">
      <c r="A422" s="1">
        <v>417</v>
      </c>
      <c r="B422" s="1" t="s">
        <v>917</v>
      </c>
      <c r="C422" s="11" t="s">
        <v>918</v>
      </c>
      <c r="D422" s="2" t="s">
        <v>919</v>
      </c>
      <c r="E422" s="1" t="s">
        <v>898</v>
      </c>
      <c r="F422" s="3" t="s">
        <v>920</v>
      </c>
      <c r="G422" s="3" t="s">
        <v>904</v>
      </c>
      <c r="H422" s="3">
        <v>1</v>
      </c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>
        <f t="shared" si="7"/>
        <v>1</v>
      </c>
    </row>
    <row r="423" spans="1:29" s="12" customFormat="1" ht="37.35" customHeight="1">
      <c r="A423" s="1">
        <v>418</v>
      </c>
      <c r="B423" s="1" t="s">
        <v>921</v>
      </c>
      <c r="C423" s="11" t="s">
        <v>922</v>
      </c>
      <c r="D423" s="2" t="s">
        <v>923</v>
      </c>
      <c r="E423" s="1" t="s">
        <v>898</v>
      </c>
      <c r="F423" s="3" t="s">
        <v>427</v>
      </c>
      <c r="G423" s="3" t="s">
        <v>718</v>
      </c>
      <c r="H423" s="3">
        <v>1</v>
      </c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>
        <v>1</v>
      </c>
      <c r="W423" s="10"/>
      <c r="X423" s="10"/>
      <c r="Y423" s="10"/>
      <c r="Z423" s="10"/>
      <c r="AA423" s="10"/>
      <c r="AB423" s="10"/>
      <c r="AC423" s="10">
        <f t="shared" si="7"/>
        <v>2</v>
      </c>
    </row>
    <row r="424" spans="1:29" s="12" customFormat="1" ht="37.35" customHeight="1">
      <c r="A424" s="1">
        <v>419</v>
      </c>
      <c r="B424" s="1" t="s">
        <v>924</v>
      </c>
      <c r="C424" s="11" t="s">
        <v>925</v>
      </c>
      <c r="D424" s="2" t="s">
        <v>926</v>
      </c>
      <c r="E424" s="1" t="s">
        <v>898</v>
      </c>
      <c r="F424" s="3" t="s">
        <v>927</v>
      </c>
      <c r="G424" s="3" t="s">
        <v>718</v>
      </c>
      <c r="H424" s="3">
        <v>0</v>
      </c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>
        <v>2</v>
      </c>
      <c r="W424" s="10"/>
      <c r="X424" s="10"/>
      <c r="Y424" s="10"/>
      <c r="Z424" s="10"/>
      <c r="AA424" s="10"/>
      <c r="AB424" s="10"/>
      <c r="AC424" s="10">
        <f t="shared" si="7"/>
        <v>2</v>
      </c>
    </row>
    <row r="425" spans="1:29" s="12" customFormat="1" ht="37.35" customHeight="1">
      <c r="A425" s="1">
        <v>420</v>
      </c>
      <c r="B425" s="1" t="s">
        <v>931</v>
      </c>
      <c r="C425" s="11" t="s">
        <v>932</v>
      </c>
      <c r="D425" s="2" t="s">
        <v>933</v>
      </c>
      <c r="E425" s="1" t="s">
        <v>898</v>
      </c>
      <c r="F425" s="3" t="s">
        <v>204</v>
      </c>
      <c r="G425" s="3" t="s">
        <v>298</v>
      </c>
      <c r="H425" s="3">
        <v>0</v>
      </c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>
        <f t="shared" si="7"/>
        <v>0</v>
      </c>
    </row>
    <row r="426" spans="1:29" s="12" customFormat="1" ht="37.35" customHeight="1">
      <c r="A426" s="1">
        <v>421</v>
      </c>
      <c r="B426" s="1" t="s">
        <v>934</v>
      </c>
      <c r="C426" s="11" t="s">
        <v>935</v>
      </c>
      <c r="D426" s="2" t="s">
        <v>936</v>
      </c>
      <c r="E426" s="1" t="s">
        <v>898</v>
      </c>
      <c r="F426" s="3" t="s">
        <v>937</v>
      </c>
      <c r="G426" s="3" t="s">
        <v>137</v>
      </c>
      <c r="H426" s="3">
        <v>4</v>
      </c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>
        <f t="shared" si="7"/>
        <v>4</v>
      </c>
    </row>
    <row r="427" spans="1:29" s="12" customFormat="1" ht="37.35" customHeight="1">
      <c r="A427" s="1">
        <v>422</v>
      </c>
      <c r="B427" s="1" t="s">
        <v>938</v>
      </c>
      <c r="C427" s="11" t="s">
        <v>939</v>
      </c>
      <c r="D427" s="2" t="s">
        <v>940</v>
      </c>
      <c r="E427" s="1" t="s">
        <v>898</v>
      </c>
      <c r="F427" s="3" t="s">
        <v>941</v>
      </c>
      <c r="G427" s="3" t="s">
        <v>298</v>
      </c>
      <c r="H427" s="3">
        <v>0</v>
      </c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>
        <f t="shared" si="7"/>
        <v>0</v>
      </c>
    </row>
    <row r="428" spans="1:29" s="12" customFormat="1" ht="37.35" customHeight="1">
      <c r="A428" s="1">
        <v>423</v>
      </c>
      <c r="B428" s="1" t="s">
        <v>942</v>
      </c>
      <c r="C428" s="11" t="s">
        <v>943</v>
      </c>
      <c r="D428" s="2" t="s">
        <v>944</v>
      </c>
      <c r="E428" s="1" t="s">
        <v>898</v>
      </c>
      <c r="F428" s="3" t="s">
        <v>811</v>
      </c>
      <c r="G428" s="3" t="s">
        <v>718</v>
      </c>
      <c r="H428" s="3">
        <v>2</v>
      </c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>
        <f t="shared" si="7"/>
        <v>2</v>
      </c>
    </row>
    <row r="429" spans="1:29" s="12" customFormat="1" ht="37.35" customHeight="1">
      <c r="A429" s="1">
        <v>424</v>
      </c>
      <c r="B429" s="1" t="s">
        <v>945</v>
      </c>
      <c r="C429" s="11" t="s">
        <v>946</v>
      </c>
      <c r="D429" s="2" t="s">
        <v>944</v>
      </c>
      <c r="E429" s="1" t="s">
        <v>898</v>
      </c>
      <c r="F429" s="3" t="s">
        <v>947</v>
      </c>
      <c r="G429" s="3" t="s">
        <v>718</v>
      </c>
      <c r="H429" s="3">
        <v>3</v>
      </c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>
        <f t="shared" si="7"/>
        <v>3</v>
      </c>
    </row>
    <row r="430" spans="1:29" s="12" customFormat="1" ht="37.35" customHeight="1">
      <c r="A430" s="1">
        <v>425</v>
      </c>
      <c r="B430" s="1" t="s">
        <v>948</v>
      </c>
      <c r="C430" s="11" t="s">
        <v>949</v>
      </c>
      <c r="D430" s="2" t="s">
        <v>950</v>
      </c>
      <c r="E430" s="1" t="s">
        <v>898</v>
      </c>
      <c r="F430" s="3" t="s">
        <v>951</v>
      </c>
      <c r="G430" s="3" t="s">
        <v>718</v>
      </c>
      <c r="H430" s="3">
        <v>1</v>
      </c>
      <c r="I430" s="10"/>
      <c r="J430" s="10"/>
      <c r="K430" s="10"/>
      <c r="L430" s="10"/>
      <c r="M430" s="10"/>
      <c r="N430" s="10"/>
      <c r="O430" s="10"/>
      <c r="P430" s="10"/>
      <c r="Q430" s="10">
        <v>-1</v>
      </c>
      <c r="R430" s="10"/>
      <c r="S430" s="10"/>
      <c r="T430" s="10">
        <v>2</v>
      </c>
      <c r="U430" s="10"/>
      <c r="V430" s="10"/>
      <c r="W430" s="10"/>
      <c r="X430" s="10"/>
      <c r="Y430" s="10"/>
      <c r="Z430" s="10"/>
      <c r="AA430" s="10"/>
      <c r="AB430" s="10"/>
      <c r="AC430" s="10">
        <f t="shared" si="7"/>
        <v>2</v>
      </c>
    </row>
    <row r="431" spans="1:29" s="12" customFormat="1" ht="37.35" customHeight="1">
      <c r="A431" s="1">
        <v>426</v>
      </c>
      <c r="B431" s="1" t="s">
        <v>952</v>
      </c>
      <c r="C431" s="11" t="s">
        <v>953</v>
      </c>
      <c r="D431" s="2" t="s">
        <v>950</v>
      </c>
      <c r="E431" s="1" t="s">
        <v>898</v>
      </c>
      <c r="F431" s="3" t="s">
        <v>954</v>
      </c>
      <c r="G431" s="3" t="s">
        <v>718</v>
      </c>
      <c r="H431" s="3">
        <v>0</v>
      </c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>
        <f t="shared" si="7"/>
        <v>0</v>
      </c>
    </row>
    <row r="432" spans="1:29" s="12" customFormat="1" ht="37.35" customHeight="1">
      <c r="A432" s="1">
        <v>427</v>
      </c>
      <c r="B432" s="1" t="s">
        <v>955</v>
      </c>
      <c r="C432" s="11" t="s">
        <v>956</v>
      </c>
      <c r="D432" s="2" t="s">
        <v>957</v>
      </c>
      <c r="E432" s="1" t="s">
        <v>898</v>
      </c>
      <c r="F432" s="3" t="s">
        <v>958</v>
      </c>
      <c r="G432" s="3" t="s">
        <v>718</v>
      </c>
      <c r="H432" s="3">
        <v>4</v>
      </c>
      <c r="I432" s="10"/>
      <c r="J432" s="10"/>
      <c r="K432" s="10"/>
      <c r="L432" s="10"/>
      <c r="M432" s="10"/>
      <c r="N432" s="10"/>
      <c r="O432" s="10"/>
      <c r="P432" s="10"/>
      <c r="Q432" s="10">
        <v>-1</v>
      </c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>
        <f t="shared" si="7"/>
        <v>3</v>
      </c>
    </row>
    <row r="433" spans="1:29" s="12" customFormat="1" ht="37.35" customHeight="1">
      <c r="A433" s="1">
        <v>428</v>
      </c>
      <c r="B433" s="1" t="s">
        <v>963</v>
      </c>
      <c r="C433" s="11" t="s">
        <v>964</v>
      </c>
      <c r="D433" s="2" t="s">
        <v>965</v>
      </c>
      <c r="E433" s="1" t="s">
        <v>898</v>
      </c>
      <c r="F433" s="3" t="s">
        <v>387</v>
      </c>
      <c r="G433" s="3" t="s">
        <v>718</v>
      </c>
      <c r="H433" s="3">
        <v>0</v>
      </c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>
        <f t="shared" si="7"/>
        <v>0</v>
      </c>
    </row>
    <row r="434" spans="1:29" s="12" customFormat="1" ht="37.35" customHeight="1">
      <c r="A434" s="1">
        <v>429</v>
      </c>
      <c r="B434" s="1" t="s">
        <v>966</v>
      </c>
      <c r="C434" s="11" t="s">
        <v>967</v>
      </c>
      <c r="D434" s="2" t="s">
        <v>968</v>
      </c>
      <c r="E434" s="1" t="s">
        <v>898</v>
      </c>
      <c r="F434" s="3" t="s">
        <v>962</v>
      </c>
      <c r="G434" s="3" t="s">
        <v>60</v>
      </c>
      <c r="H434" s="3">
        <v>1</v>
      </c>
      <c r="I434" s="10"/>
      <c r="J434" s="10"/>
      <c r="K434" s="10"/>
      <c r="L434" s="10"/>
      <c r="M434" s="10"/>
      <c r="N434" s="10"/>
      <c r="O434" s="10"/>
      <c r="P434" s="10"/>
      <c r="Q434" s="10">
        <v>-1</v>
      </c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>
        <f t="shared" si="7"/>
        <v>0</v>
      </c>
    </row>
    <row r="435" spans="1:29" s="12" customFormat="1" ht="37.35" customHeight="1">
      <c r="A435" s="1">
        <v>430</v>
      </c>
      <c r="B435" s="1" t="s">
        <v>969</v>
      </c>
      <c r="C435" s="11" t="s">
        <v>970</v>
      </c>
      <c r="D435" s="2" t="s">
        <v>971</v>
      </c>
      <c r="E435" s="1" t="s">
        <v>898</v>
      </c>
      <c r="F435" s="3" t="s">
        <v>958</v>
      </c>
      <c r="G435" s="3" t="s">
        <v>718</v>
      </c>
      <c r="H435" s="3">
        <v>2</v>
      </c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>
        <f t="shared" si="7"/>
        <v>2</v>
      </c>
    </row>
    <row r="436" spans="1:29" s="12" customFormat="1" ht="37.35" customHeight="1">
      <c r="A436" s="1">
        <v>431</v>
      </c>
      <c r="B436" s="1" t="s">
        <v>972</v>
      </c>
      <c r="C436" s="11" t="s">
        <v>973</v>
      </c>
      <c r="D436" s="2" t="s">
        <v>971</v>
      </c>
      <c r="E436" s="1" t="s">
        <v>898</v>
      </c>
      <c r="F436" s="3" t="s">
        <v>302</v>
      </c>
      <c r="G436" s="3" t="s">
        <v>718</v>
      </c>
      <c r="H436" s="3">
        <v>2</v>
      </c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>
        <f t="shared" si="7"/>
        <v>2</v>
      </c>
    </row>
    <row r="437" spans="1:29" s="12" customFormat="1" ht="37.35" customHeight="1">
      <c r="A437" s="1">
        <v>432</v>
      </c>
      <c r="B437" s="1" t="s">
        <v>974</v>
      </c>
      <c r="C437" s="11" t="s">
        <v>975</v>
      </c>
      <c r="D437" s="2" t="s">
        <v>976</v>
      </c>
      <c r="E437" s="1" t="s">
        <v>898</v>
      </c>
      <c r="F437" s="3" t="s">
        <v>803</v>
      </c>
      <c r="G437" s="3" t="s">
        <v>718</v>
      </c>
      <c r="H437" s="3">
        <v>2</v>
      </c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>
        <f t="shared" si="7"/>
        <v>2</v>
      </c>
    </row>
    <row r="438" spans="1:29" s="12" customFormat="1" ht="37.35" customHeight="1">
      <c r="A438" s="1">
        <v>433</v>
      </c>
      <c r="B438" s="1" t="s">
        <v>928</v>
      </c>
      <c r="C438" s="11" t="s">
        <v>929</v>
      </c>
      <c r="D438" s="2" t="s">
        <v>930</v>
      </c>
      <c r="E438" s="1" t="s">
        <v>898</v>
      </c>
      <c r="F438" s="3" t="s">
        <v>204</v>
      </c>
      <c r="G438" s="3" t="s">
        <v>899</v>
      </c>
      <c r="H438" s="3">
        <v>1</v>
      </c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>
        <f t="shared" si="7"/>
        <v>1</v>
      </c>
    </row>
    <row r="439" spans="1:29" s="12" customFormat="1" ht="37.35" customHeight="1">
      <c r="A439" s="1">
        <v>434</v>
      </c>
      <c r="B439" s="1" t="s">
        <v>895</v>
      </c>
      <c r="C439" s="11" t="s">
        <v>896</v>
      </c>
      <c r="D439" s="2" t="s">
        <v>897</v>
      </c>
      <c r="E439" s="1" t="s">
        <v>898</v>
      </c>
      <c r="F439" s="3" t="s">
        <v>204</v>
      </c>
      <c r="G439" s="3" t="s">
        <v>899</v>
      </c>
      <c r="H439" s="3">
        <v>1</v>
      </c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>
        <f t="shared" si="7"/>
        <v>1</v>
      </c>
    </row>
    <row r="440" spans="1:29" s="12" customFormat="1" ht="37.35" customHeight="1">
      <c r="A440" s="1">
        <v>435</v>
      </c>
      <c r="B440" s="1" t="s">
        <v>1002</v>
      </c>
      <c r="C440" s="11" t="s">
        <v>1003</v>
      </c>
      <c r="D440" s="2" t="s">
        <v>1004</v>
      </c>
      <c r="E440" s="1" t="s">
        <v>898</v>
      </c>
      <c r="F440" s="3" t="s">
        <v>1005</v>
      </c>
      <c r="G440" s="3" t="s">
        <v>60</v>
      </c>
      <c r="H440" s="3">
        <v>0</v>
      </c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>
        <f t="shared" si="7"/>
        <v>0</v>
      </c>
    </row>
    <row r="441" spans="1:29" s="12" customFormat="1" ht="37.35" customHeight="1">
      <c r="A441" s="1">
        <v>436</v>
      </c>
      <c r="B441" s="1" t="s">
        <v>1010</v>
      </c>
      <c r="C441" s="11" t="s">
        <v>1011</v>
      </c>
      <c r="D441" s="2" t="s">
        <v>1012</v>
      </c>
      <c r="E441" s="1" t="s">
        <v>567</v>
      </c>
      <c r="F441" s="3" t="s">
        <v>1013</v>
      </c>
      <c r="G441" s="3" t="s">
        <v>60</v>
      </c>
      <c r="H441" s="3">
        <v>2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>
        <v>1</v>
      </c>
      <c r="W441" s="10"/>
      <c r="X441" s="10"/>
      <c r="Y441" s="10"/>
      <c r="Z441" s="10"/>
      <c r="AA441" s="10"/>
      <c r="AB441" s="10"/>
      <c r="AC441" s="10">
        <f t="shared" si="7"/>
        <v>3</v>
      </c>
    </row>
    <row r="442" spans="1:29" s="12" customFormat="1" ht="37.35" customHeight="1">
      <c r="A442" s="1">
        <v>437</v>
      </c>
      <c r="B442" s="1" t="s">
        <v>1014</v>
      </c>
      <c r="C442" s="11" t="s">
        <v>1015</v>
      </c>
      <c r="D442" s="2" t="s">
        <v>1012</v>
      </c>
      <c r="E442" s="1" t="s">
        <v>567</v>
      </c>
      <c r="F442" s="3" t="s">
        <v>1016</v>
      </c>
      <c r="G442" s="3" t="s">
        <v>60</v>
      </c>
      <c r="H442" s="3">
        <v>2</v>
      </c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>
        <f t="shared" si="7"/>
        <v>2</v>
      </c>
    </row>
    <row r="443" spans="1:29" s="12" customFormat="1" ht="37.35" customHeight="1">
      <c r="A443" s="1">
        <v>438</v>
      </c>
      <c r="B443" s="1" t="s">
        <v>1017</v>
      </c>
      <c r="C443" s="11" t="s">
        <v>1018</v>
      </c>
      <c r="D443" s="2" t="s">
        <v>1019</v>
      </c>
      <c r="E443" s="1" t="s">
        <v>567</v>
      </c>
      <c r="F443" s="3" t="s">
        <v>1020</v>
      </c>
      <c r="G443" s="3" t="s">
        <v>298</v>
      </c>
      <c r="H443" s="3">
        <v>0</v>
      </c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>
        <v>3</v>
      </c>
      <c r="U443" s="10"/>
      <c r="V443" s="10"/>
      <c r="W443" s="10"/>
      <c r="X443" s="10"/>
      <c r="Y443" s="10"/>
      <c r="Z443" s="10"/>
      <c r="AA443" s="10"/>
      <c r="AB443" s="10"/>
      <c r="AC443" s="10">
        <f t="shared" si="7"/>
        <v>3</v>
      </c>
    </row>
    <row r="444" spans="1:29" s="12" customFormat="1" ht="37.35" customHeight="1">
      <c r="A444" s="1">
        <v>439</v>
      </c>
      <c r="B444" s="1" t="s">
        <v>1025</v>
      </c>
      <c r="C444" s="11" t="s">
        <v>1026</v>
      </c>
      <c r="D444" s="2" t="s">
        <v>810</v>
      </c>
      <c r="E444" s="1" t="s">
        <v>567</v>
      </c>
      <c r="F444" s="3" t="s">
        <v>1027</v>
      </c>
      <c r="G444" s="3" t="s">
        <v>718</v>
      </c>
      <c r="H444" s="3">
        <v>0</v>
      </c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>
        <v>1</v>
      </c>
      <c r="U444" s="10"/>
      <c r="V444" s="10"/>
      <c r="W444" s="10"/>
      <c r="X444" s="10"/>
      <c r="Y444" s="10"/>
      <c r="Z444" s="10"/>
      <c r="AA444" s="10"/>
      <c r="AB444" s="10"/>
      <c r="AC444" s="10">
        <f t="shared" si="7"/>
        <v>1</v>
      </c>
    </row>
    <row r="445" spans="1:29" s="12" customFormat="1" ht="37.35" customHeight="1">
      <c r="A445" s="1">
        <v>440</v>
      </c>
      <c r="B445" s="1" t="s">
        <v>1028</v>
      </c>
      <c r="C445" s="11" t="s">
        <v>1029</v>
      </c>
      <c r="D445" s="2" t="s">
        <v>810</v>
      </c>
      <c r="E445" s="1" t="s">
        <v>567</v>
      </c>
      <c r="F445" s="3" t="s">
        <v>1030</v>
      </c>
      <c r="G445" s="3" t="s">
        <v>718</v>
      </c>
      <c r="H445" s="3">
        <v>2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>
        <f t="shared" si="7"/>
        <v>2</v>
      </c>
    </row>
    <row r="446" spans="1:29" s="12" customFormat="1" ht="37.35" customHeight="1">
      <c r="A446" s="1">
        <v>441</v>
      </c>
      <c r="B446" s="1" t="s">
        <v>1031</v>
      </c>
      <c r="C446" s="11" t="s">
        <v>1032</v>
      </c>
      <c r="D446" s="2" t="s">
        <v>1033</v>
      </c>
      <c r="E446" s="1" t="s">
        <v>567</v>
      </c>
      <c r="F446" s="3" t="s">
        <v>1034</v>
      </c>
      <c r="G446" s="3" t="s">
        <v>259</v>
      </c>
      <c r="H446" s="3">
        <v>3</v>
      </c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>
        <f t="shared" si="7"/>
        <v>3</v>
      </c>
    </row>
    <row r="447" spans="1:29" s="12" customFormat="1" ht="37.35" customHeight="1">
      <c r="A447" s="1">
        <v>442</v>
      </c>
      <c r="B447" s="1" t="s">
        <v>1174</v>
      </c>
      <c r="C447" s="11" t="s">
        <v>1175</v>
      </c>
      <c r="D447" s="2" t="s">
        <v>1176</v>
      </c>
      <c r="E447" s="1" t="s">
        <v>567</v>
      </c>
      <c r="F447" s="3" t="s">
        <v>1177</v>
      </c>
      <c r="G447" s="3" t="s">
        <v>718</v>
      </c>
      <c r="H447" s="3">
        <v>1</v>
      </c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>
        <v>1</v>
      </c>
      <c r="U447" s="10"/>
      <c r="V447" s="10"/>
      <c r="W447" s="10"/>
      <c r="X447" s="10"/>
      <c r="Y447" s="10"/>
      <c r="Z447" s="10"/>
      <c r="AA447" s="10"/>
      <c r="AB447" s="10"/>
      <c r="AC447" s="10">
        <f t="shared" si="7"/>
        <v>2</v>
      </c>
    </row>
    <row r="448" spans="1:29" s="12" customFormat="1" ht="37.35" customHeight="1">
      <c r="A448" s="1">
        <v>443</v>
      </c>
      <c r="B448" s="1" t="s">
        <v>1182</v>
      </c>
      <c r="C448" s="11" t="s">
        <v>1183</v>
      </c>
      <c r="D448" s="2" t="s">
        <v>1184</v>
      </c>
      <c r="E448" s="1" t="s">
        <v>567</v>
      </c>
      <c r="F448" s="3" t="s">
        <v>1083</v>
      </c>
      <c r="G448" s="3" t="s">
        <v>718</v>
      </c>
      <c r="H448" s="3">
        <v>0</v>
      </c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>
        <v>1</v>
      </c>
      <c r="U448" s="10"/>
      <c r="V448" s="10"/>
      <c r="W448" s="10"/>
      <c r="X448" s="10"/>
      <c r="Y448" s="10"/>
      <c r="Z448" s="10"/>
      <c r="AA448" s="10"/>
      <c r="AB448" s="10"/>
      <c r="AC448" s="10">
        <f t="shared" si="7"/>
        <v>1</v>
      </c>
    </row>
    <row r="449" spans="1:29" s="12" customFormat="1" ht="37.35" customHeight="1">
      <c r="A449" s="1">
        <v>444</v>
      </c>
      <c r="B449" s="1" t="s">
        <v>1370</v>
      </c>
      <c r="C449" s="11" t="s">
        <v>1371</v>
      </c>
      <c r="D449" s="2" t="s">
        <v>1372</v>
      </c>
      <c r="E449" s="1" t="s">
        <v>565</v>
      </c>
      <c r="F449" s="3" t="s">
        <v>1373</v>
      </c>
      <c r="G449" s="3" t="s">
        <v>60</v>
      </c>
      <c r="H449" s="3">
        <v>1</v>
      </c>
      <c r="I449" s="10"/>
      <c r="J449" s="10"/>
      <c r="K449" s="10"/>
      <c r="L449" s="10">
        <v>1</v>
      </c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>
        <f t="shared" si="7"/>
        <v>2</v>
      </c>
    </row>
    <row r="450" spans="1:29" s="12" customFormat="1" ht="37.35" customHeight="1">
      <c r="A450" s="1">
        <v>445</v>
      </c>
      <c r="B450" s="1" t="s">
        <v>1374</v>
      </c>
      <c r="C450" s="11" t="s">
        <v>1375</v>
      </c>
      <c r="D450" s="2" t="s">
        <v>1376</v>
      </c>
      <c r="E450" s="1" t="s">
        <v>565</v>
      </c>
      <c r="F450" s="3" t="s">
        <v>1377</v>
      </c>
      <c r="G450" s="3" t="s">
        <v>60</v>
      </c>
      <c r="H450" s="3">
        <v>1</v>
      </c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>
        <v>1</v>
      </c>
      <c r="U450" s="10"/>
      <c r="V450" s="10"/>
      <c r="W450" s="10"/>
      <c r="X450" s="10"/>
      <c r="Y450" s="10"/>
      <c r="Z450" s="10"/>
      <c r="AA450" s="10"/>
      <c r="AB450" s="10"/>
      <c r="AC450" s="10">
        <f t="shared" si="7"/>
        <v>2</v>
      </c>
    </row>
    <row r="451" spans="1:29" s="12" customFormat="1" ht="37.35" customHeight="1">
      <c r="A451" s="1">
        <v>446</v>
      </c>
      <c r="B451" s="1" t="s">
        <v>81</v>
      </c>
      <c r="C451" s="11"/>
      <c r="D451" s="2" t="s">
        <v>82</v>
      </c>
      <c r="E451" s="1" t="s">
        <v>54</v>
      </c>
      <c r="F451" s="3" t="s">
        <v>83</v>
      </c>
      <c r="G451" s="3" t="s">
        <v>75</v>
      </c>
      <c r="H451" s="3">
        <v>0</v>
      </c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>
        <f t="shared" si="7"/>
        <v>0</v>
      </c>
    </row>
    <row r="452" spans="1:29" s="12" customFormat="1" ht="37.35" customHeight="1">
      <c r="A452" s="1">
        <v>447</v>
      </c>
      <c r="B452" s="1" t="s">
        <v>661</v>
      </c>
      <c r="C452" s="11"/>
      <c r="D452" s="2" t="s">
        <v>660</v>
      </c>
      <c r="E452" s="1" t="s">
        <v>14</v>
      </c>
      <c r="F452" s="3" t="s">
        <v>662</v>
      </c>
      <c r="G452" s="3" t="s">
        <v>153</v>
      </c>
      <c r="H452" s="3">
        <v>2</v>
      </c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>
        <f t="shared" si="7"/>
        <v>2</v>
      </c>
    </row>
    <row r="453" spans="1:29" s="12" customFormat="1" ht="37.35" customHeight="1">
      <c r="A453" s="1">
        <v>448</v>
      </c>
      <c r="B453" s="1" t="s">
        <v>1654</v>
      </c>
      <c r="C453" s="11"/>
      <c r="D453" s="2" t="s">
        <v>1655</v>
      </c>
      <c r="E453" s="1"/>
      <c r="F453" s="3" t="s">
        <v>1656</v>
      </c>
      <c r="G453" s="3" t="s">
        <v>219</v>
      </c>
      <c r="H453" s="3">
        <v>0</v>
      </c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>
        <f t="shared" si="7"/>
        <v>0</v>
      </c>
    </row>
    <row r="454" spans="1:29" s="12" customFormat="1" ht="37.35" customHeight="1">
      <c r="A454" s="1">
        <v>449</v>
      </c>
      <c r="B454" s="1" t="s">
        <v>1664</v>
      </c>
      <c r="C454" s="11"/>
      <c r="D454" s="2" t="s">
        <v>1665</v>
      </c>
      <c r="E454" s="1"/>
      <c r="F454" s="3" t="s">
        <v>1666</v>
      </c>
      <c r="G454" s="3" t="s">
        <v>219</v>
      </c>
      <c r="H454" s="3">
        <v>0</v>
      </c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>
        <f t="shared" si="7"/>
        <v>0</v>
      </c>
    </row>
    <row r="455" spans="1:29" s="12" customFormat="1" ht="37.35" customHeight="1">
      <c r="A455" s="1">
        <v>450</v>
      </c>
      <c r="B455" s="1" t="s">
        <v>1674</v>
      </c>
      <c r="C455" s="11"/>
      <c r="D455" s="2" t="s">
        <v>1675</v>
      </c>
      <c r="E455" s="1"/>
      <c r="F455" s="3" t="s">
        <v>1676</v>
      </c>
      <c r="G455" s="3" t="s">
        <v>60</v>
      </c>
      <c r="H455" s="3">
        <v>0</v>
      </c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>
        <f t="shared" si="7"/>
        <v>0</v>
      </c>
    </row>
    <row r="456" spans="1:29" s="12" customFormat="1" ht="37.35" customHeight="1">
      <c r="A456" s="1">
        <v>451</v>
      </c>
      <c r="B456" s="1" t="s">
        <v>1677</v>
      </c>
      <c r="C456" s="11"/>
      <c r="D456" s="2" t="s">
        <v>1678</v>
      </c>
      <c r="E456" s="1"/>
      <c r="F456" s="3" t="s">
        <v>1679</v>
      </c>
      <c r="G456" s="3" t="s">
        <v>60</v>
      </c>
      <c r="H456" s="3">
        <v>0</v>
      </c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>
        <f t="shared" si="7"/>
        <v>0</v>
      </c>
    </row>
    <row r="457" spans="1:29" s="12" customFormat="1" ht="37.35" customHeight="1">
      <c r="A457" s="1">
        <v>452</v>
      </c>
      <c r="B457" s="1" t="s">
        <v>1680</v>
      </c>
      <c r="C457" s="11"/>
      <c r="D457" s="2" t="s">
        <v>1681</v>
      </c>
      <c r="E457" s="1"/>
      <c r="F457" s="3"/>
      <c r="G457" s="3" t="s">
        <v>1682</v>
      </c>
      <c r="H457" s="3">
        <v>0</v>
      </c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>
        <f t="shared" si="7"/>
        <v>0</v>
      </c>
    </row>
    <row r="458" spans="1:29" s="12" customFormat="1" ht="37.35" customHeight="1">
      <c r="A458" s="1">
        <v>453</v>
      </c>
      <c r="B458" s="1" t="s">
        <v>1683</v>
      </c>
      <c r="C458" s="11"/>
      <c r="D458" s="2" t="s">
        <v>1684</v>
      </c>
      <c r="E458" s="1"/>
      <c r="F458" s="3" t="s">
        <v>1685</v>
      </c>
      <c r="G458" s="3" t="s">
        <v>1682</v>
      </c>
      <c r="H458" s="3">
        <v>0</v>
      </c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>
        <f t="shared" si="7"/>
        <v>0</v>
      </c>
    </row>
    <row r="459" spans="1:29" s="12" customFormat="1" ht="37.35" customHeight="1">
      <c r="A459" s="1">
        <v>454</v>
      </c>
      <c r="B459" s="1" t="s">
        <v>1686</v>
      </c>
      <c r="C459" s="11"/>
      <c r="D459" s="2" t="s">
        <v>308</v>
      </c>
      <c r="E459" s="1"/>
      <c r="F459" s="3" t="s">
        <v>1687</v>
      </c>
      <c r="G459" s="3" t="s">
        <v>1682</v>
      </c>
      <c r="H459" s="3">
        <v>0</v>
      </c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>
        <f t="shared" si="7"/>
        <v>0</v>
      </c>
    </row>
    <row r="460" spans="1:29" s="12" customFormat="1" ht="37.35" customHeight="1">
      <c r="A460" s="1">
        <v>455</v>
      </c>
      <c r="B460" s="1" t="s">
        <v>1688</v>
      </c>
      <c r="C460" s="11"/>
      <c r="D460" s="2" t="s">
        <v>1689</v>
      </c>
      <c r="E460" s="1"/>
      <c r="F460" s="3" t="s">
        <v>1690</v>
      </c>
      <c r="G460" s="3" t="s">
        <v>1682</v>
      </c>
      <c r="H460" s="3">
        <v>0</v>
      </c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>
        <f t="shared" si="7"/>
        <v>0</v>
      </c>
    </row>
    <row r="461" spans="1:29" s="12" customFormat="1" ht="37.35" customHeight="1">
      <c r="A461" s="1">
        <v>456</v>
      </c>
      <c r="B461" s="1" t="s">
        <v>1691</v>
      </c>
      <c r="C461" s="11"/>
      <c r="D461" s="2" t="s">
        <v>1689</v>
      </c>
      <c r="E461" s="1"/>
      <c r="F461" s="3" t="s">
        <v>1690</v>
      </c>
      <c r="G461" s="3" t="s">
        <v>1682</v>
      </c>
      <c r="H461" s="3">
        <v>0</v>
      </c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>
        <f t="shared" si="7"/>
        <v>0</v>
      </c>
    </row>
    <row r="462" spans="1:29" s="12" customFormat="1" ht="37.35" customHeight="1">
      <c r="A462" s="1">
        <v>457</v>
      </c>
      <c r="B462" s="1" t="s">
        <v>1692</v>
      </c>
      <c r="C462" s="11"/>
      <c r="D462" s="2" t="s">
        <v>1693</v>
      </c>
      <c r="E462" s="1"/>
      <c r="F462" s="3" t="s">
        <v>1694</v>
      </c>
      <c r="G462" s="3" t="s">
        <v>298</v>
      </c>
      <c r="H462" s="3">
        <v>0</v>
      </c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>
        <f t="shared" si="7"/>
        <v>0</v>
      </c>
    </row>
    <row r="463" spans="1:29" s="12" customFormat="1" ht="37.35" customHeight="1">
      <c r="A463" s="1">
        <v>458</v>
      </c>
      <c r="B463" s="1" t="s">
        <v>1703</v>
      </c>
      <c r="C463" s="11"/>
      <c r="D463" s="2" t="s">
        <v>1704</v>
      </c>
      <c r="E463" s="1"/>
      <c r="F463" s="3" t="s">
        <v>1705</v>
      </c>
      <c r="G463" s="3" t="s">
        <v>1682</v>
      </c>
      <c r="H463" s="3">
        <v>0</v>
      </c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>
        <f t="shared" si="7"/>
        <v>0</v>
      </c>
    </row>
    <row r="464" spans="1:29" s="12" customFormat="1" ht="37.35" customHeight="1">
      <c r="A464" s="1">
        <v>459</v>
      </c>
      <c r="B464" s="1" t="s">
        <v>1706</v>
      </c>
      <c r="C464" s="11"/>
      <c r="D464" s="2" t="s">
        <v>308</v>
      </c>
      <c r="E464" s="1"/>
      <c r="F464" s="3" t="s">
        <v>1758</v>
      </c>
      <c r="G464" s="3" t="s">
        <v>1682</v>
      </c>
      <c r="H464" s="3">
        <v>0</v>
      </c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>
        <f t="shared" si="7"/>
        <v>0</v>
      </c>
    </row>
    <row r="465" spans="1:29" s="12" customFormat="1" ht="37.35" customHeight="1">
      <c r="A465" s="1">
        <v>460</v>
      </c>
      <c r="B465" s="1" t="s">
        <v>1707</v>
      </c>
      <c r="C465" s="11"/>
      <c r="D465" s="2" t="s">
        <v>1708</v>
      </c>
      <c r="E465" s="1"/>
      <c r="F465" s="3" t="s">
        <v>1709</v>
      </c>
      <c r="G465" s="3" t="s">
        <v>1682</v>
      </c>
      <c r="H465" s="3">
        <v>0</v>
      </c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>
        <f t="shared" si="7"/>
        <v>0</v>
      </c>
    </row>
    <row r="466" spans="1:29" s="12" customFormat="1" ht="37.35" customHeight="1">
      <c r="A466" s="1">
        <v>461</v>
      </c>
      <c r="B466" s="1" t="s">
        <v>1710</v>
      </c>
      <c r="C466" s="11"/>
      <c r="D466" s="2" t="s">
        <v>1711</v>
      </c>
      <c r="E466" s="1"/>
      <c r="F466" s="3" t="s">
        <v>1712</v>
      </c>
      <c r="G466" s="3" t="s">
        <v>1682</v>
      </c>
      <c r="H466" s="3">
        <v>0</v>
      </c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>
        <f t="shared" si="7"/>
        <v>0</v>
      </c>
    </row>
    <row r="467" spans="1:29" s="12" customFormat="1" ht="37.35" customHeight="1">
      <c r="A467" s="1">
        <v>462</v>
      </c>
      <c r="B467" s="1" t="s">
        <v>1713</v>
      </c>
      <c r="C467" s="11"/>
      <c r="D467" s="2" t="s">
        <v>1714</v>
      </c>
      <c r="E467" s="1"/>
      <c r="F467" s="3" t="s">
        <v>297</v>
      </c>
      <c r="G467" s="3" t="s">
        <v>1682</v>
      </c>
      <c r="H467" s="3">
        <v>0</v>
      </c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>
        <f t="shared" si="7"/>
        <v>0</v>
      </c>
    </row>
    <row r="468" spans="1:29" s="12" customFormat="1" ht="37.35" customHeight="1">
      <c r="A468" s="1">
        <v>463</v>
      </c>
      <c r="B468" s="1" t="s">
        <v>1715</v>
      </c>
      <c r="C468" s="11"/>
      <c r="D468" s="2" t="s">
        <v>1716</v>
      </c>
      <c r="E468" s="1"/>
      <c r="F468" s="3" t="s">
        <v>1717</v>
      </c>
      <c r="G468" s="3" t="s">
        <v>219</v>
      </c>
      <c r="H468" s="3">
        <v>0</v>
      </c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>
        <f t="shared" si="7"/>
        <v>0</v>
      </c>
    </row>
    <row r="469" spans="1:29" s="12" customFormat="1" ht="37.35" customHeight="1">
      <c r="A469" s="1">
        <v>464</v>
      </c>
      <c r="B469" s="1" t="s">
        <v>1718</v>
      </c>
      <c r="C469" s="11"/>
      <c r="D469" s="2" t="s">
        <v>1719</v>
      </c>
      <c r="E469" s="1"/>
      <c r="F469" s="3" t="s">
        <v>1720</v>
      </c>
      <c r="G469" s="3" t="s">
        <v>181</v>
      </c>
      <c r="H469" s="3">
        <v>0</v>
      </c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>
        <f t="shared" si="7"/>
        <v>0</v>
      </c>
    </row>
    <row r="470" spans="1:29" s="12" customFormat="1" ht="37.35" customHeight="1">
      <c r="A470" s="1">
        <v>465</v>
      </c>
      <c r="B470" s="1" t="s">
        <v>1736</v>
      </c>
      <c r="C470" s="11"/>
      <c r="D470" s="2" t="s">
        <v>1338</v>
      </c>
      <c r="E470" s="1" t="s">
        <v>565</v>
      </c>
      <c r="F470" s="3" t="s">
        <v>1737</v>
      </c>
      <c r="G470" s="3" t="s">
        <v>574</v>
      </c>
      <c r="H470" s="3">
        <v>0</v>
      </c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>
        <f t="shared" si="7"/>
        <v>0</v>
      </c>
    </row>
    <row r="471" spans="1:29" s="12" customFormat="1" ht="37.35" customHeight="1">
      <c r="A471" s="1">
        <v>466</v>
      </c>
      <c r="B471" s="1" t="s">
        <v>68</v>
      </c>
      <c r="C471" s="11">
        <v>0</v>
      </c>
      <c r="D471" s="2" t="s">
        <v>69</v>
      </c>
      <c r="E471" s="1" t="s">
        <v>49</v>
      </c>
      <c r="F471" s="3" t="s">
        <v>70</v>
      </c>
      <c r="G471" s="3" t="s">
        <v>16</v>
      </c>
      <c r="H471" s="3">
        <v>11</v>
      </c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>
        <f t="shared" ref="AC471:AC516" si="8">SUM(H471:AB471)</f>
        <v>11</v>
      </c>
    </row>
    <row r="472" spans="1:29" s="12" customFormat="1" ht="37.35" customHeight="1">
      <c r="A472" s="1">
        <v>467</v>
      </c>
      <c r="B472" s="1" t="s">
        <v>79</v>
      </c>
      <c r="C472" s="11">
        <v>0</v>
      </c>
      <c r="D472" s="2" t="s">
        <v>73</v>
      </c>
      <c r="E472" s="1" t="s">
        <v>54</v>
      </c>
      <c r="F472" s="3" t="s">
        <v>80</v>
      </c>
      <c r="G472" s="3" t="s">
        <v>75</v>
      </c>
      <c r="H472" s="3">
        <v>0</v>
      </c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>
        <f t="shared" si="8"/>
        <v>0</v>
      </c>
    </row>
    <row r="473" spans="1:29" s="12" customFormat="1" ht="37.35" customHeight="1">
      <c r="A473" s="1">
        <v>468</v>
      </c>
      <c r="B473" s="1" t="s">
        <v>105</v>
      </c>
      <c r="C473" s="11">
        <v>0</v>
      </c>
      <c r="D473" s="2" t="s">
        <v>86</v>
      </c>
      <c r="E473" s="1" t="s">
        <v>54</v>
      </c>
      <c r="F473" s="3" t="s">
        <v>106</v>
      </c>
      <c r="G473" s="3" t="s">
        <v>75</v>
      </c>
      <c r="H473" s="3">
        <v>0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>
        <f t="shared" si="8"/>
        <v>0</v>
      </c>
    </row>
    <row r="474" spans="1:29" s="12" customFormat="1" ht="37.35" customHeight="1">
      <c r="A474" s="1">
        <v>469</v>
      </c>
      <c r="B474" s="1" t="s">
        <v>107</v>
      </c>
      <c r="C474" s="11">
        <v>0</v>
      </c>
      <c r="D474" s="2" t="s">
        <v>108</v>
      </c>
      <c r="E474" s="1" t="s">
        <v>54</v>
      </c>
      <c r="F474" s="3" t="s">
        <v>109</v>
      </c>
      <c r="G474" s="3" t="s">
        <v>75</v>
      </c>
      <c r="H474" s="3">
        <v>0</v>
      </c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>
        <f t="shared" si="8"/>
        <v>0</v>
      </c>
    </row>
    <row r="475" spans="1:29" s="12" customFormat="1" ht="37.35" customHeight="1">
      <c r="A475" s="1">
        <v>470</v>
      </c>
      <c r="B475" s="1" t="s">
        <v>117</v>
      </c>
      <c r="C475" s="11">
        <v>0</v>
      </c>
      <c r="D475" s="2" t="s">
        <v>86</v>
      </c>
      <c r="E475" s="1"/>
      <c r="F475" s="3" t="s">
        <v>118</v>
      </c>
      <c r="G475" s="3" t="s">
        <v>75</v>
      </c>
      <c r="H475" s="3">
        <v>0</v>
      </c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>
        <f t="shared" si="8"/>
        <v>0</v>
      </c>
    </row>
    <row r="476" spans="1:29" s="12" customFormat="1" ht="37.35" customHeight="1">
      <c r="A476" s="1">
        <v>471</v>
      </c>
      <c r="B476" s="1" t="s">
        <v>119</v>
      </c>
      <c r="C476" s="11">
        <v>0</v>
      </c>
      <c r="D476" s="2" t="s">
        <v>86</v>
      </c>
      <c r="E476" s="1"/>
      <c r="F476" s="3" t="s">
        <v>120</v>
      </c>
      <c r="G476" s="3" t="s">
        <v>75</v>
      </c>
      <c r="H476" s="3">
        <v>0</v>
      </c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>
        <f t="shared" si="8"/>
        <v>0</v>
      </c>
    </row>
    <row r="477" spans="1:29" s="12" customFormat="1" ht="37.35" customHeight="1">
      <c r="A477" s="1">
        <v>472</v>
      </c>
      <c r="B477" s="1" t="s">
        <v>121</v>
      </c>
      <c r="C477" s="11">
        <v>0</v>
      </c>
      <c r="D477" s="2" t="s">
        <v>86</v>
      </c>
      <c r="E477" s="1"/>
      <c r="F477" s="3" t="s">
        <v>122</v>
      </c>
      <c r="G477" s="3" t="s">
        <v>75</v>
      </c>
      <c r="H477" s="3">
        <v>0</v>
      </c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>
        <f t="shared" si="8"/>
        <v>0</v>
      </c>
    </row>
    <row r="478" spans="1:29" s="12" customFormat="1" ht="37.35" customHeight="1">
      <c r="A478" s="1">
        <v>473</v>
      </c>
      <c r="B478" s="1" t="s">
        <v>123</v>
      </c>
      <c r="C478" s="11">
        <v>0</v>
      </c>
      <c r="D478" s="2" t="s">
        <v>86</v>
      </c>
      <c r="E478" s="1"/>
      <c r="F478" s="3" t="s">
        <v>124</v>
      </c>
      <c r="G478" s="3" t="s">
        <v>75</v>
      </c>
      <c r="H478" s="3">
        <v>0</v>
      </c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>
        <f t="shared" si="8"/>
        <v>0</v>
      </c>
    </row>
    <row r="479" spans="1:29" s="12" customFormat="1" ht="37.35" customHeight="1">
      <c r="A479" s="1">
        <v>474</v>
      </c>
      <c r="B479" s="1" t="s">
        <v>125</v>
      </c>
      <c r="C479" s="11">
        <v>0</v>
      </c>
      <c r="D479" s="2" t="s">
        <v>86</v>
      </c>
      <c r="E479" s="1"/>
      <c r="F479" s="3" t="s">
        <v>126</v>
      </c>
      <c r="G479" s="3" t="s">
        <v>75</v>
      </c>
      <c r="H479" s="3">
        <v>0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>
        <f t="shared" si="8"/>
        <v>0</v>
      </c>
    </row>
    <row r="480" spans="1:29" s="12" customFormat="1" ht="37.35" customHeight="1">
      <c r="A480" s="1">
        <v>475</v>
      </c>
      <c r="B480" s="1" t="s">
        <v>127</v>
      </c>
      <c r="C480" s="11">
        <v>0</v>
      </c>
      <c r="D480" s="2" t="s">
        <v>86</v>
      </c>
      <c r="E480" s="1"/>
      <c r="F480" s="3" t="s">
        <v>128</v>
      </c>
      <c r="G480" s="3" t="s">
        <v>75</v>
      </c>
      <c r="H480" s="3">
        <v>0</v>
      </c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>
        <f t="shared" si="8"/>
        <v>0</v>
      </c>
    </row>
    <row r="481" spans="1:29" s="12" customFormat="1" ht="37.35" customHeight="1">
      <c r="A481" s="1">
        <v>476</v>
      </c>
      <c r="B481" s="1" t="s">
        <v>129</v>
      </c>
      <c r="C481" s="11">
        <v>0</v>
      </c>
      <c r="D481" s="2" t="s">
        <v>86</v>
      </c>
      <c r="E481" s="1"/>
      <c r="F481" s="3" t="s">
        <v>130</v>
      </c>
      <c r="G481" s="3" t="s">
        <v>75</v>
      </c>
      <c r="H481" s="3">
        <v>0</v>
      </c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>
        <f t="shared" si="8"/>
        <v>0</v>
      </c>
    </row>
    <row r="482" spans="1:29" s="12" customFormat="1" ht="37.35" customHeight="1">
      <c r="A482" s="1">
        <v>477</v>
      </c>
      <c r="B482" s="1" t="s">
        <v>131</v>
      </c>
      <c r="C482" s="11">
        <v>0</v>
      </c>
      <c r="D482" s="2" t="s">
        <v>86</v>
      </c>
      <c r="E482" s="1"/>
      <c r="F482" s="3" t="s">
        <v>132</v>
      </c>
      <c r="G482" s="3" t="s">
        <v>75</v>
      </c>
      <c r="H482" s="3">
        <v>0</v>
      </c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>
        <f t="shared" si="8"/>
        <v>0</v>
      </c>
    </row>
    <row r="483" spans="1:29" s="12" customFormat="1" ht="37.35" customHeight="1">
      <c r="A483" s="1">
        <v>478</v>
      </c>
      <c r="B483" s="1" t="s">
        <v>165</v>
      </c>
      <c r="C483" s="11">
        <v>0</v>
      </c>
      <c r="D483" s="2" t="s">
        <v>166</v>
      </c>
      <c r="E483" s="1"/>
      <c r="F483" s="3" t="s">
        <v>167</v>
      </c>
      <c r="G483" s="3" t="s">
        <v>137</v>
      </c>
      <c r="H483" s="3">
        <v>1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>
        <f t="shared" si="8"/>
        <v>1</v>
      </c>
    </row>
    <row r="484" spans="1:29" s="12" customFormat="1" ht="37.35" customHeight="1">
      <c r="A484" s="1">
        <v>479</v>
      </c>
      <c r="B484" s="1" t="s">
        <v>198</v>
      </c>
      <c r="C484" s="11">
        <v>0</v>
      </c>
      <c r="D484" s="2" t="s">
        <v>199</v>
      </c>
      <c r="E484" s="1"/>
      <c r="F484" s="3" t="s">
        <v>190</v>
      </c>
      <c r="G484" s="3" t="s">
        <v>181</v>
      </c>
      <c r="H484" s="3">
        <v>0</v>
      </c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>
        <f t="shared" si="8"/>
        <v>0</v>
      </c>
    </row>
    <row r="485" spans="1:29" s="12" customFormat="1" ht="37.35" customHeight="1">
      <c r="A485" s="1">
        <v>480</v>
      </c>
      <c r="B485" s="1" t="s">
        <v>320</v>
      </c>
      <c r="C485" s="11">
        <v>0</v>
      </c>
      <c r="D485" s="2" t="s">
        <v>321</v>
      </c>
      <c r="E485" s="1" t="s">
        <v>203</v>
      </c>
      <c r="F485" s="3" t="s">
        <v>322</v>
      </c>
      <c r="G485" s="3" t="s">
        <v>60</v>
      </c>
      <c r="H485" s="3">
        <v>0</v>
      </c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>
        <f t="shared" si="8"/>
        <v>0</v>
      </c>
    </row>
    <row r="486" spans="1:29" s="12" customFormat="1" ht="37.35" customHeight="1">
      <c r="A486" s="1">
        <v>481</v>
      </c>
      <c r="B486" s="1" t="s">
        <v>326</v>
      </c>
      <c r="C486" s="11">
        <v>0</v>
      </c>
      <c r="D486" s="2" t="s">
        <v>321</v>
      </c>
      <c r="E486" s="1" t="s">
        <v>203</v>
      </c>
      <c r="F486" s="3" t="s">
        <v>327</v>
      </c>
      <c r="G486" s="3" t="s">
        <v>60</v>
      </c>
      <c r="H486" s="3">
        <v>0</v>
      </c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>
        <f t="shared" si="8"/>
        <v>0</v>
      </c>
    </row>
    <row r="487" spans="1:29" s="12" customFormat="1" ht="37.35" customHeight="1">
      <c r="A487" s="1">
        <v>482</v>
      </c>
      <c r="B487" s="1" t="s">
        <v>328</v>
      </c>
      <c r="C487" s="11">
        <v>0</v>
      </c>
      <c r="D487" s="2" t="s">
        <v>321</v>
      </c>
      <c r="E487" s="1" t="s">
        <v>203</v>
      </c>
      <c r="F487" s="3" t="s">
        <v>329</v>
      </c>
      <c r="G487" s="3" t="s">
        <v>60</v>
      </c>
      <c r="H487" s="3">
        <v>0</v>
      </c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>
        <f t="shared" si="8"/>
        <v>0</v>
      </c>
    </row>
    <row r="488" spans="1:29" s="12" customFormat="1" ht="37.35" customHeight="1">
      <c r="A488" s="1">
        <v>483</v>
      </c>
      <c r="B488" s="1" t="s">
        <v>330</v>
      </c>
      <c r="C488" s="11">
        <v>0</v>
      </c>
      <c r="D488" s="2" t="s">
        <v>321</v>
      </c>
      <c r="E488" s="1" t="s">
        <v>203</v>
      </c>
      <c r="F488" s="3" t="s">
        <v>322</v>
      </c>
      <c r="G488" s="3" t="s">
        <v>60</v>
      </c>
      <c r="H488" s="3">
        <v>0</v>
      </c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>
        <f t="shared" si="8"/>
        <v>0</v>
      </c>
    </row>
    <row r="489" spans="1:29" s="12" customFormat="1" ht="37.35" customHeight="1">
      <c r="A489" s="1">
        <v>484</v>
      </c>
      <c r="B489" s="1" t="s">
        <v>331</v>
      </c>
      <c r="C489" s="11">
        <v>0</v>
      </c>
      <c r="D489" s="2" t="s">
        <v>321</v>
      </c>
      <c r="E489" s="1" t="s">
        <v>203</v>
      </c>
      <c r="F489" s="3" t="s">
        <v>332</v>
      </c>
      <c r="G489" s="3" t="s">
        <v>60</v>
      </c>
      <c r="H489" s="3">
        <v>0</v>
      </c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>
        <f t="shared" si="8"/>
        <v>0</v>
      </c>
    </row>
    <row r="490" spans="1:29" s="12" customFormat="1" ht="37.35" customHeight="1">
      <c r="A490" s="1">
        <v>485</v>
      </c>
      <c r="B490" s="1" t="s">
        <v>342</v>
      </c>
      <c r="C490" s="11">
        <v>0</v>
      </c>
      <c r="D490" s="2" t="s">
        <v>338</v>
      </c>
      <c r="E490" s="1" t="s">
        <v>203</v>
      </c>
      <c r="F490" s="3" t="s">
        <v>327</v>
      </c>
      <c r="G490" s="3" t="s">
        <v>60</v>
      </c>
      <c r="H490" s="3">
        <v>5</v>
      </c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>
        <f t="shared" si="8"/>
        <v>5</v>
      </c>
    </row>
    <row r="491" spans="1:29" s="12" customFormat="1" ht="37.35" customHeight="1">
      <c r="A491" s="1">
        <v>486</v>
      </c>
      <c r="B491" s="1" t="s">
        <v>343</v>
      </c>
      <c r="C491" s="11">
        <v>0</v>
      </c>
      <c r="D491" s="2" t="s">
        <v>338</v>
      </c>
      <c r="E491" s="1" t="s">
        <v>203</v>
      </c>
      <c r="F491" s="3" t="s">
        <v>341</v>
      </c>
      <c r="G491" s="3" t="s">
        <v>60</v>
      </c>
      <c r="H491" s="3">
        <v>0</v>
      </c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>
        <f t="shared" si="8"/>
        <v>0</v>
      </c>
    </row>
    <row r="492" spans="1:29" s="12" customFormat="1" ht="37.35" customHeight="1">
      <c r="A492" s="1">
        <v>487</v>
      </c>
      <c r="B492" s="1" t="s">
        <v>344</v>
      </c>
      <c r="C492" s="11">
        <v>0</v>
      </c>
      <c r="D492" s="2" t="s">
        <v>338</v>
      </c>
      <c r="E492" s="1" t="s">
        <v>203</v>
      </c>
      <c r="F492" s="3" t="s">
        <v>327</v>
      </c>
      <c r="G492" s="3" t="s">
        <v>60</v>
      </c>
      <c r="H492" s="3">
        <v>0</v>
      </c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>
        <f t="shared" si="8"/>
        <v>0</v>
      </c>
    </row>
    <row r="493" spans="1:29" s="12" customFormat="1" ht="37.35" customHeight="1">
      <c r="A493" s="1">
        <v>488</v>
      </c>
      <c r="B493" s="1" t="s">
        <v>345</v>
      </c>
      <c r="C493" s="11">
        <v>0</v>
      </c>
      <c r="D493" s="2" t="s">
        <v>338</v>
      </c>
      <c r="E493" s="1" t="s">
        <v>203</v>
      </c>
      <c r="F493" s="3" t="s">
        <v>346</v>
      </c>
      <c r="G493" s="3" t="s">
        <v>60</v>
      </c>
      <c r="H493" s="3">
        <v>0</v>
      </c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>
        <f t="shared" si="8"/>
        <v>0</v>
      </c>
    </row>
    <row r="494" spans="1:29" s="12" customFormat="1" ht="37.35" customHeight="1">
      <c r="A494" s="1">
        <v>489</v>
      </c>
      <c r="B494" s="1" t="s">
        <v>359</v>
      </c>
      <c r="C494" s="11">
        <v>0</v>
      </c>
      <c r="D494" s="2" t="s">
        <v>357</v>
      </c>
      <c r="E494" s="1" t="s">
        <v>203</v>
      </c>
      <c r="F494" s="3" t="s">
        <v>358</v>
      </c>
      <c r="G494" s="3" t="s">
        <v>298</v>
      </c>
      <c r="H494" s="3">
        <v>0</v>
      </c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>
        <f t="shared" si="8"/>
        <v>0</v>
      </c>
    </row>
    <row r="495" spans="1:29" s="12" customFormat="1" ht="37.35" customHeight="1">
      <c r="A495" s="1">
        <v>490</v>
      </c>
      <c r="B495" s="1" t="s">
        <v>360</v>
      </c>
      <c r="C495" s="11">
        <v>0</v>
      </c>
      <c r="D495" s="2" t="s">
        <v>361</v>
      </c>
      <c r="E495" s="1" t="s">
        <v>203</v>
      </c>
      <c r="F495" s="3" t="s">
        <v>358</v>
      </c>
      <c r="G495" s="3" t="s">
        <v>298</v>
      </c>
      <c r="H495" s="3">
        <v>0</v>
      </c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>
        <f t="shared" si="8"/>
        <v>0</v>
      </c>
    </row>
    <row r="496" spans="1:29" s="12" customFormat="1" ht="37.35" customHeight="1">
      <c r="A496" s="1">
        <v>491</v>
      </c>
      <c r="B496" s="1" t="s">
        <v>542</v>
      </c>
      <c r="C496" s="11">
        <v>0</v>
      </c>
      <c r="D496" s="2" t="s">
        <v>543</v>
      </c>
      <c r="E496" s="1" t="s">
        <v>203</v>
      </c>
      <c r="F496" s="3" t="s">
        <v>204</v>
      </c>
      <c r="G496" s="3" t="s">
        <v>298</v>
      </c>
      <c r="H496" s="3">
        <v>0</v>
      </c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>
        <f t="shared" si="8"/>
        <v>0</v>
      </c>
    </row>
    <row r="497" spans="1:29" s="12" customFormat="1" ht="37.35" customHeight="1">
      <c r="A497" s="1">
        <v>492</v>
      </c>
      <c r="B497" s="1" t="s">
        <v>544</v>
      </c>
      <c r="C497" s="11">
        <v>0</v>
      </c>
      <c r="D497" s="2" t="s">
        <v>545</v>
      </c>
      <c r="E497" s="1" t="s">
        <v>203</v>
      </c>
      <c r="F497" s="3" t="s">
        <v>204</v>
      </c>
      <c r="G497" s="3" t="s">
        <v>298</v>
      </c>
      <c r="H497" s="3">
        <v>0</v>
      </c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>
        <f t="shared" si="8"/>
        <v>0</v>
      </c>
    </row>
    <row r="498" spans="1:29" s="12" customFormat="1" ht="37.35" customHeight="1">
      <c r="A498" s="1">
        <v>493</v>
      </c>
      <c r="B498" s="1" t="s">
        <v>546</v>
      </c>
      <c r="C498" s="11">
        <v>0</v>
      </c>
      <c r="D498" s="2" t="s">
        <v>547</v>
      </c>
      <c r="E498" s="1" t="s">
        <v>151</v>
      </c>
      <c r="F498" s="3" t="s">
        <v>548</v>
      </c>
      <c r="G498" s="3" t="s">
        <v>181</v>
      </c>
      <c r="H498" s="3">
        <v>0</v>
      </c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>
        <f t="shared" si="8"/>
        <v>0</v>
      </c>
    </row>
    <row r="499" spans="1:29" s="12" customFormat="1" ht="37.35" customHeight="1">
      <c r="A499" s="1">
        <v>494</v>
      </c>
      <c r="B499" s="1" t="s">
        <v>559</v>
      </c>
      <c r="C499" s="11">
        <v>0</v>
      </c>
      <c r="D499" s="2" t="s">
        <v>560</v>
      </c>
      <c r="E499" s="1" t="s">
        <v>203</v>
      </c>
      <c r="F499" s="3" t="s">
        <v>561</v>
      </c>
      <c r="G499" s="3" t="s">
        <v>298</v>
      </c>
      <c r="H499" s="3">
        <v>0</v>
      </c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>
        <f t="shared" si="8"/>
        <v>0</v>
      </c>
    </row>
    <row r="500" spans="1:29" s="12" customFormat="1" ht="37.35" customHeight="1">
      <c r="A500" s="1">
        <v>495</v>
      </c>
      <c r="B500" s="1" t="s">
        <v>562</v>
      </c>
      <c r="C500" s="11">
        <v>0</v>
      </c>
      <c r="D500" s="2" t="s">
        <v>560</v>
      </c>
      <c r="E500" s="1" t="s">
        <v>203</v>
      </c>
      <c r="F500" s="3" t="s">
        <v>561</v>
      </c>
      <c r="G500" s="3" t="s">
        <v>298</v>
      </c>
      <c r="H500" s="3">
        <v>0</v>
      </c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>
        <f t="shared" si="8"/>
        <v>0</v>
      </c>
    </row>
    <row r="501" spans="1:29" s="12" customFormat="1" ht="37.35" customHeight="1">
      <c r="A501" s="1">
        <v>496</v>
      </c>
      <c r="B501" s="1" t="s">
        <v>697</v>
      </c>
      <c r="C501" s="11">
        <v>0</v>
      </c>
      <c r="D501" s="2" t="s">
        <v>698</v>
      </c>
      <c r="E501" s="1" t="s">
        <v>151</v>
      </c>
      <c r="F501" s="3" t="s">
        <v>699</v>
      </c>
      <c r="G501" s="3" t="s">
        <v>700</v>
      </c>
      <c r="H501" s="3">
        <v>2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>
        <f t="shared" si="8"/>
        <v>2</v>
      </c>
    </row>
    <row r="502" spans="1:29" s="12" customFormat="1" ht="37.35" customHeight="1">
      <c r="A502" s="1">
        <v>497</v>
      </c>
      <c r="B502" s="1" t="s">
        <v>1344</v>
      </c>
      <c r="C502" s="11">
        <v>0</v>
      </c>
      <c r="D502" s="2" t="s">
        <v>1345</v>
      </c>
      <c r="E502" s="1" t="s">
        <v>565</v>
      </c>
      <c r="F502" s="3" t="s">
        <v>1346</v>
      </c>
      <c r="G502" s="3" t="s">
        <v>298</v>
      </c>
      <c r="H502" s="3">
        <v>0</v>
      </c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>
        <f t="shared" si="8"/>
        <v>0</v>
      </c>
    </row>
    <row r="503" spans="1:29" s="12" customFormat="1" ht="37.35" customHeight="1">
      <c r="A503" s="1">
        <v>498</v>
      </c>
      <c r="B503" s="1" t="s">
        <v>1390</v>
      </c>
      <c r="C503" s="11">
        <v>0</v>
      </c>
      <c r="D503" s="2" t="s">
        <v>1391</v>
      </c>
      <c r="E503" s="1" t="s">
        <v>565</v>
      </c>
      <c r="F503" s="3" t="s">
        <v>1392</v>
      </c>
      <c r="G503" s="3" t="s">
        <v>298</v>
      </c>
      <c r="H503" s="3">
        <v>0</v>
      </c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>
        <f t="shared" si="8"/>
        <v>0</v>
      </c>
    </row>
    <row r="504" spans="1:29" s="12" customFormat="1" ht="37.35" customHeight="1">
      <c r="A504" s="1">
        <v>499</v>
      </c>
      <c r="B504" s="1" t="s">
        <v>1423</v>
      </c>
      <c r="C504" s="11">
        <v>0</v>
      </c>
      <c r="D504" s="2" t="s">
        <v>1424</v>
      </c>
      <c r="E504" s="1" t="s">
        <v>565</v>
      </c>
      <c r="F504" s="3" t="s">
        <v>1425</v>
      </c>
      <c r="G504" s="3" t="s">
        <v>60</v>
      </c>
      <c r="H504" s="3">
        <v>0</v>
      </c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>
        <f t="shared" si="8"/>
        <v>0</v>
      </c>
    </row>
    <row r="505" spans="1:29" s="12" customFormat="1" ht="37.35" customHeight="1">
      <c r="A505" s="1">
        <v>500</v>
      </c>
      <c r="B505" s="1" t="s">
        <v>1430</v>
      </c>
      <c r="C505" s="11">
        <v>0</v>
      </c>
      <c r="D505" s="2" t="s">
        <v>1431</v>
      </c>
      <c r="E505" s="1" t="s">
        <v>565</v>
      </c>
      <c r="F505" s="3" t="s">
        <v>1432</v>
      </c>
      <c r="G505" s="3" t="s">
        <v>1433</v>
      </c>
      <c r="H505" s="3">
        <v>2</v>
      </c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>
        <f t="shared" si="8"/>
        <v>2</v>
      </c>
    </row>
    <row r="506" spans="1:29" s="12" customFormat="1" ht="37.35" customHeight="1">
      <c r="A506" s="1">
        <v>501</v>
      </c>
      <c r="B506" s="1" t="s">
        <v>1434</v>
      </c>
      <c r="C506" s="11">
        <v>0</v>
      </c>
      <c r="D506" s="2" t="s">
        <v>1431</v>
      </c>
      <c r="E506" s="1" t="s">
        <v>565</v>
      </c>
      <c r="F506" s="3" t="s">
        <v>1435</v>
      </c>
      <c r="G506" s="3" t="s">
        <v>1433</v>
      </c>
      <c r="H506" s="3">
        <v>1</v>
      </c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>
        <f t="shared" si="8"/>
        <v>1</v>
      </c>
    </row>
    <row r="507" spans="1:29" s="12" customFormat="1" ht="37.35" customHeight="1">
      <c r="A507" s="1">
        <v>502</v>
      </c>
      <c r="B507" s="1" t="s">
        <v>1436</v>
      </c>
      <c r="C507" s="11">
        <v>0</v>
      </c>
      <c r="D507" s="2" t="s">
        <v>1437</v>
      </c>
      <c r="E507" s="1" t="s">
        <v>565</v>
      </c>
      <c r="F507" s="3" t="s">
        <v>1438</v>
      </c>
      <c r="G507" s="3" t="s">
        <v>16</v>
      </c>
      <c r="H507" s="3">
        <v>10</v>
      </c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>
        <f t="shared" si="8"/>
        <v>10</v>
      </c>
    </row>
    <row r="508" spans="1:29" s="12" customFormat="1" ht="37.35" customHeight="1">
      <c r="A508" s="1">
        <v>503</v>
      </c>
      <c r="B508" s="1" t="s">
        <v>1439</v>
      </c>
      <c r="C508" s="11">
        <v>0</v>
      </c>
      <c r="D508" s="2" t="s">
        <v>1437</v>
      </c>
      <c r="E508" s="1" t="s">
        <v>565</v>
      </c>
      <c r="F508" s="3" t="s">
        <v>1440</v>
      </c>
      <c r="G508" s="3" t="s">
        <v>1433</v>
      </c>
      <c r="H508" s="3">
        <v>15</v>
      </c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>
        <f t="shared" si="8"/>
        <v>15</v>
      </c>
    </row>
    <row r="509" spans="1:29" s="12" customFormat="1" ht="37.35" customHeight="1">
      <c r="A509" s="1">
        <v>504</v>
      </c>
      <c r="B509" s="1" t="s">
        <v>1466</v>
      </c>
      <c r="C509" s="11">
        <v>0</v>
      </c>
      <c r="D509" s="2" t="s">
        <v>1467</v>
      </c>
      <c r="E509" s="1" t="s">
        <v>707</v>
      </c>
      <c r="F509" s="3" t="s">
        <v>204</v>
      </c>
      <c r="G509" s="3" t="s">
        <v>60</v>
      </c>
      <c r="H509" s="3">
        <v>0</v>
      </c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>
        <f t="shared" si="8"/>
        <v>0</v>
      </c>
    </row>
    <row r="510" spans="1:29" s="12" customFormat="1" ht="37.35" customHeight="1">
      <c r="A510" s="1">
        <v>505</v>
      </c>
      <c r="B510" s="1" t="s">
        <v>1468</v>
      </c>
      <c r="C510" s="11">
        <v>0</v>
      </c>
      <c r="D510" s="2" t="s">
        <v>1469</v>
      </c>
      <c r="E510" s="1" t="s">
        <v>707</v>
      </c>
      <c r="F510" s="3" t="s">
        <v>204</v>
      </c>
      <c r="G510" s="3" t="s">
        <v>60</v>
      </c>
      <c r="H510" s="3">
        <v>0</v>
      </c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>
        <f t="shared" si="8"/>
        <v>0</v>
      </c>
    </row>
    <row r="511" spans="1:29" s="12" customFormat="1" ht="37.35" customHeight="1">
      <c r="A511" s="1">
        <v>506</v>
      </c>
      <c r="B511" s="1" t="s">
        <v>1568</v>
      </c>
      <c r="C511" s="11">
        <v>0</v>
      </c>
      <c r="D511" s="2" t="s">
        <v>1569</v>
      </c>
      <c r="E511" s="1" t="s">
        <v>567</v>
      </c>
      <c r="F511" s="3" t="s">
        <v>1557</v>
      </c>
      <c r="G511" s="3" t="s">
        <v>574</v>
      </c>
      <c r="H511" s="3">
        <v>0</v>
      </c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>
        <f t="shared" si="8"/>
        <v>0</v>
      </c>
    </row>
    <row r="512" spans="1:29" s="12" customFormat="1" ht="37.35" customHeight="1">
      <c r="A512" s="1">
        <v>507</v>
      </c>
      <c r="B512" s="1" t="s">
        <v>1630</v>
      </c>
      <c r="C512" s="11">
        <v>0</v>
      </c>
      <c r="D512" s="2" t="s">
        <v>1631</v>
      </c>
      <c r="E512" s="1"/>
      <c r="F512" s="3" t="s">
        <v>204</v>
      </c>
      <c r="G512" s="3" t="s">
        <v>1632</v>
      </c>
      <c r="H512" s="3">
        <v>0</v>
      </c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>
        <f t="shared" si="8"/>
        <v>0</v>
      </c>
    </row>
    <row r="513" spans="1:29" s="12" customFormat="1" ht="37.35" customHeight="1">
      <c r="A513" s="1">
        <v>508</v>
      </c>
      <c r="B513" s="1" t="s">
        <v>1633</v>
      </c>
      <c r="C513" s="11">
        <v>0</v>
      </c>
      <c r="D513" s="2" t="s">
        <v>1634</v>
      </c>
      <c r="E513" s="1"/>
      <c r="F513" s="3" t="s">
        <v>204</v>
      </c>
      <c r="G513" s="3" t="s">
        <v>1632</v>
      </c>
      <c r="H513" s="3">
        <v>0</v>
      </c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>
        <f t="shared" si="8"/>
        <v>0</v>
      </c>
    </row>
    <row r="514" spans="1:29" s="12" customFormat="1" ht="37.35" customHeight="1">
      <c r="A514" s="1">
        <v>509</v>
      </c>
      <c r="B514" s="1" t="s">
        <v>1635</v>
      </c>
      <c r="C514" s="11">
        <v>0</v>
      </c>
      <c r="D514" s="2" t="s">
        <v>1636</v>
      </c>
      <c r="E514" s="1"/>
      <c r="F514" s="3" t="s">
        <v>204</v>
      </c>
      <c r="G514" s="3" t="s">
        <v>1632</v>
      </c>
      <c r="H514" s="3">
        <v>0</v>
      </c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>
        <f t="shared" si="8"/>
        <v>0</v>
      </c>
    </row>
    <row r="515" spans="1:29" s="12" customFormat="1" ht="37.35" customHeight="1">
      <c r="A515" s="1">
        <v>510</v>
      </c>
      <c r="B515" s="1" t="s">
        <v>1637</v>
      </c>
      <c r="C515" s="11">
        <v>0</v>
      </c>
      <c r="D515" s="2" t="s">
        <v>1638</v>
      </c>
      <c r="E515" s="1"/>
      <c r="F515" s="3" t="s">
        <v>1639</v>
      </c>
      <c r="G515" s="3" t="s">
        <v>137</v>
      </c>
      <c r="H515" s="3">
        <v>0</v>
      </c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>
        <f t="shared" si="8"/>
        <v>0</v>
      </c>
    </row>
    <row r="516" spans="1:29" s="12" customFormat="1" ht="37.35" customHeight="1">
      <c r="A516" s="1">
        <v>511</v>
      </c>
      <c r="B516" s="1" t="s">
        <v>1640</v>
      </c>
      <c r="C516" s="11">
        <v>0</v>
      </c>
      <c r="D516" s="2" t="s">
        <v>1641</v>
      </c>
      <c r="E516" s="1"/>
      <c r="F516" s="3" t="s">
        <v>1642</v>
      </c>
      <c r="G516" s="3" t="s">
        <v>181</v>
      </c>
      <c r="H516" s="3">
        <v>0</v>
      </c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>
        <f t="shared" si="8"/>
        <v>0</v>
      </c>
    </row>
  </sheetData>
  <autoFilter ref="A5:AC516">
    <sortState ref="A6:AC516">
      <sortCondition ref="C5:C516"/>
    </sortState>
  </autoFilter>
  <mergeCells count="20">
    <mergeCell ref="Z2:AC2"/>
    <mergeCell ref="A1:AC1"/>
    <mergeCell ref="F2:G2"/>
    <mergeCell ref="N2:Q2"/>
    <mergeCell ref="R2:U2"/>
    <mergeCell ref="V2:Y2"/>
    <mergeCell ref="A2:C2"/>
    <mergeCell ref="H2:M2"/>
    <mergeCell ref="A3:AC3"/>
    <mergeCell ref="O4:P4"/>
    <mergeCell ref="Q4:R4"/>
    <mergeCell ref="S4:T4"/>
    <mergeCell ref="U4:V4"/>
    <mergeCell ref="W4:X4"/>
    <mergeCell ref="A4:G4"/>
    <mergeCell ref="I4:J4"/>
    <mergeCell ref="K4:L4"/>
    <mergeCell ref="M4:N4"/>
    <mergeCell ref="Y4:Z4"/>
    <mergeCell ref="AA4:AB4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851"/>
  <sheetViews>
    <sheetView workbookViewId="0">
      <selection activeCell="AE8" sqref="AE8"/>
    </sheetView>
  </sheetViews>
  <sheetFormatPr defaultColWidth="9" defaultRowHeight="15"/>
  <cols>
    <col min="1" max="3" width="9" style="4"/>
    <col min="4" max="4" width="15.5703125" style="13" customWidth="1"/>
    <col min="5" max="5" width="0" style="4" hidden="1" customWidth="1"/>
    <col min="6" max="6" width="20.5703125" style="12" customWidth="1"/>
    <col min="7" max="7" width="9" style="12"/>
    <col min="8" max="8" width="10.85546875" style="12" customWidth="1"/>
    <col min="9" max="28" width="5.85546875" style="4" customWidth="1"/>
    <col min="29" max="16384" width="9" style="4"/>
  </cols>
  <sheetData>
    <row r="1" spans="1:29" ht="37.35" customHeight="1">
      <c r="A1" s="117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9"/>
    </row>
    <row r="2" spans="1:29" ht="37.35" customHeight="1">
      <c r="A2" s="121" t="s">
        <v>1</v>
      </c>
      <c r="B2" s="121"/>
      <c r="C2" s="121"/>
      <c r="D2" s="5">
        <v>42025</v>
      </c>
      <c r="E2" s="14"/>
      <c r="F2" s="120" t="s">
        <v>2</v>
      </c>
      <c r="G2" s="120"/>
      <c r="H2" s="109" t="s">
        <v>1752</v>
      </c>
      <c r="I2" s="110"/>
      <c r="J2" s="110"/>
      <c r="K2" s="110"/>
      <c r="L2" s="110"/>
      <c r="M2" s="111"/>
      <c r="N2" s="120" t="s">
        <v>3</v>
      </c>
      <c r="O2" s="120"/>
      <c r="P2" s="120"/>
      <c r="Q2" s="120"/>
      <c r="R2" s="120" t="s">
        <v>4</v>
      </c>
      <c r="S2" s="120"/>
      <c r="T2" s="120"/>
      <c r="U2" s="120"/>
      <c r="V2" s="120" t="s">
        <v>1753</v>
      </c>
      <c r="W2" s="120"/>
      <c r="X2" s="120"/>
      <c r="Y2" s="120"/>
      <c r="Z2" s="109" t="s">
        <v>1754</v>
      </c>
      <c r="AA2" s="110"/>
      <c r="AB2" s="110"/>
      <c r="AC2" s="111"/>
    </row>
    <row r="3" spans="1:29" ht="37.35" customHeight="1">
      <c r="A3" s="109" t="s">
        <v>1755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1"/>
    </row>
    <row r="4" spans="1:29" ht="37.35" customHeight="1">
      <c r="A4" s="114" t="s">
        <v>1760</v>
      </c>
      <c r="B4" s="115"/>
      <c r="C4" s="115"/>
      <c r="D4" s="115"/>
      <c r="E4" s="115"/>
      <c r="F4" s="115"/>
      <c r="G4" s="116"/>
      <c r="H4" s="18" t="s">
        <v>1767</v>
      </c>
      <c r="I4" s="112">
        <v>42036</v>
      </c>
      <c r="J4" s="113"/>
      <c r="K4" s="112">
        <v>42037</v>
      </c>
      <c r="L4" s="113"/>
      <c r="M4" s="112">
        <v>42038</v>
      </c>
      <c r="N4" s="113"/>
      <c r="O4" s="112">
        <v>42039</v>
      </c>
      <c r="P4" s="113"/>
      <c r="Q4" s="112">
        <v>42040</v>
      </c>
      <c r="R4" s="113"/>
      <c r="S4" s="112">
        <v>42041</v>
      </c>
      <c r="T4" s="113"/>
      <c r="U4" s="112">
        <v>42042</v>
      </c>
      <c r="V4" s="113"/>
      <c r="W4" s="112">
        <v>42043</v>
      </c>
      <c r="X4" s="113"/>
      <c r="Y4" s="112">
        <v>42044</v>
      </c>
      <c r="Z4" s="113"/>
      <c r="AA4" s="112">
        <v>42045</v>
      </c>
      <c r="AB4" s="113"/>
      <c r="AC4" s="22" t="s">
        <v>1774</v>
      </c>
    </row>
    <row r="5" spans="1:29" ht="37.35" customHeight="1">
      <c r="A5" s="7" t="s">
        <v>5</v>
      </c>
      <c r="B5" s="7" t="s">
        <v>6</v>
      </c>
      <c r="C5" s="7" t="s">
        <v>7</v>
      </c>
      <c r="D5" s="8" t="s">
        <v>8</v>
      </c>
      <c r="F5" s="9" t="s">
        <v>9</v>
      </c>
      <c r="G5" s="9" t="s">
        <v>10</v>
      </c>
      <c r="H5" s="17" t="s">
        <v>1764</v>
      </c>
      <c r="I5" s="14" t="s">
        <v>1762</v>
      </c>
      <c r="J5" s="14" t="s">
        <v>1763</v>
      </c>
      <c r="K5" s="14" t="s">
        <v>1762</v>
      </c>
      <c r="L5" s="14" t="s">
        <v>1763</v>
      </c>
      <c r="M5" s="14" t="s">
        <v>1762</v>
      </c>
      <c r="N5" s="14" t="s">
        <v>1763</v>
      </c>
      <c r="O5" s="14" t="s">
        <v>1762</v>
      </c>
      <c r="P5" s="14" t="s">
        <v>1763</v>
      </c>
      <c r="Q5" s="14" t="s">
        <v>1762</v>
      </c>
      <c r="R5" s="14" t="s">
        <v>1763</v>
      </c>
      <c r="S5" s="42" t="s">
        <v>1762</v>
      </c>
      <c r="T5" s="14" t="s">
        <v>1763</v>
      </c>
      <c r="U5" s="14" t="s">
        <v>1762</v>
      </c>
      <c r="V5" s="14" t="s">
        <v>1763</v>
      </c>
      <c r="W5" s="14" t="s">
        <v>1762</v>
      </c>
      <c r="X5" s="14" t="s">
        <v>1763</v>
      </c>
      <c r="Y5" s="14" t="s">
        <v>1762</v>
      </c>
      <c r="Z5" s="14" t="s">
        <v>1763</v>
      </c>
      <c r="AA5" s="14" t="s">
        <v>1762</v>
      </c>
      <c r="AB5" s="14" t="s">
        <v>1763</v>
      </c>
      <c r="AC5" s="21" t="s">
        <v>1759</v>
      </c>
    </row>
    <row r="6" spans="1:29" s="12" customFormat="1" ht="37.35" customHeight="1">
      <c r="A6" s="1">
        <v>1</v>
      </c>
      <c r="B6" s="1" t="s">
        <v>1561</v>
      </c>
      <c r="C6" s="11" t="s">
        <v>1562</v>
      </c>
      <c r="D6" s="2" t="s">
        <v>1563</v>
      </c>
      <c r="E6" s="1" t="s">
        <v>567</v>
      </c>
      <c r="F6" s="3" t="s">
        <v>204</v>
      </c>
      <c r="G6" s="3" t="s">
        <v>60</v>
      </c>
      <c r="H6" s="3">
        <f>'22-31'!AC6</f>
        <v>2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>
        <f t="shared" ref="AC6:AC23" si="0">SUM(H6:AB6)</f>
        <v>2</v>
      </c>
    </row>
    <row r="7" spans="1:29" s="12" customFormat="1" ht="37.35" customHeight="1">
      <c r="A7" s="1">
        <v>2</v>
      </c>
      <c r="B7" s="1" t="s">
        <v>1558</v>
      </c>
      <c r="C7" s="11" t="s">
        <v>1559</v>
      </c>
      <c r="D7" s="2" t="s">
        <v>1560</v>
      </c>
      <c r="E7" s="1" t="s">
        <v>565</v>
      </c>
      <c r="F7" s="3" t="s">
        <v>1557</v>
      </c>
      <c r="G7" s="3" t="s">
        <v>60</v>
      </c>
      <c r="H7" s="3">
        <f>'22-31'!AC7</f>
        <v>15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>
        <f t="shared" si="0"/>
        <v>15</v>
      </c>
    </row>
    <row r="8" spans="1:29" s="12" customFormat="1" ht="37.35" customHeight="1">
      <c r="A8" s="1">
        <v>3</v>
      </c>
      <c r="B8" s="1" t="s">
        <v>1554</v>
      </c>
      <c r="C8" s="11" t="s">
        <v>1555</v>
      </c>
      <c r="D8" s="2" t="s">
        <v>1556</v>
      </c>
      <c r="E8" s="1" t="s">
        <v>567</v>
      </c>
      <c r="F8" s="3" t="s">
        <v>1557</v>
      </c>
      <c r="G8" s="3" t="s">
        <v>574</v>
      </c>
      <c r="H8" s="3">
        <f>'22-31'!AC8</f>
        <v>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>
        <f t="shared" si="0"/>
        <v>1</v>
      </c>
    </row>
    <row r="9" spans="1:29" s="12" customFormat="1" ht="37.35" customHeight="1">
      <c r="A9" s="1">
        <v>4</v>
      </c>
      <c r="B9" s="1" t="s">
        <v>1448</v>
      </c>
      <c r="C9" s="11" t="s">
        <v>1449</v>
      </c>
      <c r="D9" s="2" t="s">
        <v>1450</v>
      </c>
      <c r="E9" s="1" t="s">
        <v>565</v>
      </c>
      <c r="F9" s="3" t="s">
        <v>1451</v>
      </c>
      <c r="G9" s="3" t="s">
        <v>259</v>
      </c>
      <c r="H9" s="3">
        <f>'22-31'!AC9</f>
        <v>160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>
        <f t="shared" si="0"/>
        <v>160</v>
      </c>
    </row>
    <row r="10" spans="1:29" s="12" customFormat="1" ht="37.35" customHeight="1">
      <c r="A10" s="1">
        <v>5</v>
      </c>
      <c r="B10" s="1" t="s">
        <v>1452</v>
      </c>
      <c r="C10" s="11" t="s">
        <v>1453</v>
      </c>
      <c r="D10" s="2" t="s">
        <v>1450</v>
      </c>
      <c r="E10" s="1" t="s">
        <v>565</v>
      </c>
      <c r="F10" s="3" t="s">
        <v>1451</v>
      </c>
      <c r="G10" s="3" t="s">
        <v>259</v>
      </c>
      <c r="H10" s="3">
        <f>'22-31'!AC10</f>
        <v>85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>
        <f t="shared" si="0"/>
        <v>85</v>
      </c>
    </row>
    <row r="11" spans="1:29" s="12" customFormat="1" ht="37.35" customHeight="1">
      <c r="A11" s="1">
        <v>6</v>
      </c>
      <c r="B11" s="1" t="s">
        <v>1458</v>
      </c>
      <c r="C11" s="11" t="s">
        <v>1459</v>
      </c>
      <c r="D11" s="2" t="s">
        <v>1460</v>
      </c>
      <c r="E11" s="1" t="s">
        <v>565</v>
      </c>
      <c r="F11" s="3" t="s">
        <v>1461</v>
      </c>
      <c r="G11" s="3" t="s">
        <v>259</v>
      </c>
      <c r="H11" s="3">
        <f>'22-31'!AC11</f>
        <v>4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>
        <f t="shared" si="0"/>
        <v>4</v>
      </c>
    </row>
    <row r="12" spans="1:29" s="12" customFormat="1" ht="37.35" customHeight="1">
      <c r="A12" s="1">
        <v>7</v>
      </c>
      <c r="B12" s="1" t="s">
        <v>1366</v>
      </c>
      <c r="C12" s="11" t="s">
        <v>1367</v>
      </c>
      <c r="D12" s="2" t="s">
        <v>1368</v>
      </c>
      <c r="E12" s="1" t="s">
        <v>565</v>
      </c>
      <c r="F12" s="3" t="s">
        <v>1369</v>
      </c>
      <c r="G12" s="3" t="s">
        <v>259</v>
      </c>
      <c r="H12" s="3">
        <f>'22-31'!AC12</f>
        <v>0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>
        <f t="shared" si="0"/>
        <v>0</v>
      </c>
    </row>
    <row r="13" spans="1:29" s="12" customFormat="1" ht="37.35" customHeight="1">
      <c r="A13" s="1">
        <v>8</v>
      </c>
      <c r="B13" s="1" t="s">
        <v>1396</v>
      </c>
      <c r="C13" s="11" t="s">
        <v>1397</v>
      </c>
      <c r="D13" s="2" t="s">
        <v>1398</v>
      </c>
      <c r="E13" s="1" t="s">
        <v>567</v>
      </c>
      <c r="F13" s="3" t="s">
        <v>1399</v>
      </c>
      <c r="G13" s="3" t="s">
        <v>569</v>
      </c>
      <c r="H13" s="3">
        <f>'22-31'!AC13</f>
        <v>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>
        <f t="shared" si="0"/>
        <v>4</v>
      </c>
    </row>
    <row r="14" spans="1:29" s="12" customFormat="1" ht="37.35" customHeight="1">
      <c r="A14" s="1">
        <v>9</v>
      </c>
      <c r="B14" s="1" t="s">
        <v>1393</v>
      </c>
      <c r="C14" s="11" t="s">
        <v>1394</v>
      </c>
      <c r="D14" s="2" t="s">
        <v>1395</v>
      </c>
      <c r="E14" s="1" t="s">
        <v>565</v>
      </c>
      <c r="F14" s="3" t="s">
        <v>1128</v>
      </c>
      <c r="G14" s="3" t="s">
        <v>574</v>
      </c>
      <c r="H14" s="3">
        <f>'22-31'!AC14</f>
        <v>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>
        <f t="shared" si="0"/>
        <v>7</v>
      </c>
    </row>
    <row r="15" spans="1:29" s="12" customFormat="1" ht="37.35" customHeight="1">
      <c r="A15" s="1">
        <v>10</v>
      </c>
      <c r="B15" s="1" t="s">
        <v>1362</v>
      </c>
      <c r="C15" s="11" t="s">
        <v>1363</v>
      </c>
      <c r="D15" s="2" t="s">
        <v>1364</v>
      </c>
      <c r="E15" s="1" t="s">
        <v>567</v>
      </c>
      <c r="F15" s="3" t="s">
        <v>1365</v>
      </c>
      <c r="G15" s="3" t="s">
        <v>298</v>
      </c>
      <c r="H15" s="3">
        <f>'22-31'!AC15</f>
        <v>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>
        <f t="shared" si="0"/>
        <v>3</v>
      </c>
    </row>
    <row r="16" spans="1:29" s="12" customFormat="1" ht="37.35" customHeight="1">
      <c r="A16" s="1">
        <v>11</v>
      </c>
      <c r="B16" s="1" t="s">
        <v>1643</v>
      </c>
      <c r="C16" s="11" t="s">
        <v>1644</v>
      </c>
      <c r="D16" s="2" t="s">
        <v>1645</v>
      </c>
      <c r="E16" s="1" t="s">
        <v>567</v>
      </c>
      <c r="F16" s="3" t="s">
        <v>1234</v>
      </c>
      <c r="G16" s="3" t="s">
        <v>1612</v>
      </c>
      <c r="H16" s="3">
        <f>'22-31'!AC16</f>
        <v>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>
        <f t="shared" si="0"/>
        <v>2</v>
      </c>
    </row>
    <row r="17" spans="1:29" s="12" customFormat="1" ht="37.35" customHeight="1">
      <c r="A17" s="1">
        <v>12</v>
      </c>
      <c r="B17" s="1" t="s">
        <v>1646</v>
      </c>
      <c r="C17" s="11" t="s">
        <v>1647</v>
      </c>
      <c r="D17" s="2" t="s">
        <v>1648</v>
      </c>
      <c r="E17" s="1"/>
      <c r="F17" s="3" t="s">
        <v>1649</v>
      </c>
      <c r="G17" s="3" t="s">
        <v>1612</v>
      </c>
      <c r="H17" s="3">
        <f>'22-31'!AC17</f>
        <v>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>
        <f t="shared" si="0"/>
        <v>3</v>
      </c>
    </row>
    <row r="18" spans="1:29" s="12" customFormat="1" ht="37.35" customHeight="1">
      <c r="A18" s="1">
        <v>13</v>
      </c>
      <c r="B18" s="1" t="s">
        <v>1336</v>
      </c>
      <c r="C18" s="11" t="s">
        <v>1337</v>
      </c>
      <c r="D18" s="2" t="s">
        <v>1338</v>
      </c>
      <c r="E18" s="1" t="s">
        <v>565</v>
      </c>
      <c r="F18" s="3" t="s">
        <v>1339</v>
      </c>
      <c r="G18" s="3" t="s">
        <v>574</v>
      </c>
      <c r="H18" s="3">
        <f>'22-31'!AC18</f>
        <v>18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>
        <f t="shared" si="0"/>
        <v>18</v>
      </c>
    </row>
    <row r="19" spans="1:29" s="12" customFormat="1" ht="37.35" customHeight="1">
      <c r="A19" s="1">
        <v>14</v>
      </c>
      <c r="B19" s="1" t="s">
        <v>1333</v>
      </c>
      <c r="C19" s="11" t="s">
        <v>1334</v>
      </c>
      <c r="D19" s="2" t="s">
        <v>1335</v>
      </c>
      <c r="E19" s="1" t="s">
        <v>565</v>
      </c>
      <c r="F19" s="3" t="s">
        <v>958</v>
      </c>
      <c r="G19" s="3" t="s">
        <v>574</v>
      </c>
      <c r="H19" s="3">
        <f>'22-31'!AC19</f>
        <v>2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>
        <f t="shared" si="0"/>
        <v>2</v>
      </c>
    </row>
    <row r="20" spans="1:29" s="12" customFormat="1" ht="37.35" customHeight="1">
      <c r="A20" s="1">
        <v>15</v>
      </c>
      <c r="B20" s="1" t="s">
        <v>1382</v>
      </c>
      <c r="C20" s="11" t="s">
        <v>1383</v>
      </c>
      <c r="D20" s="2" t="s">
        <v>1384</v>
      </c>
      <c r="E20" s="1" t="s">
        <v>565</v>
      </c>
      <c r="F20" s="3" t="s">
        <v>1385</v>
      </c>
      <c r="G20" s="3" t="s">
        <v>298</v>
      </c>
      <c r="H20" s="3">
        <f>'22-31'!AC20</f>
        <v>1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>
        <f t="shared" si="0"/>
        <v>1</v>
      </c>
    </row>
    <row r="21" spans="1:29" s="12" customFormat="1" ht="37.35" customHeight="1">
      <c r="A21" s="1">
        <v>16</v>
      </c>
      <c r="B21" s="1" t="s">
        <v>1386</v>
      </c>
      <c r="C21" s="11" t="s">
        <v>1387</v>
      </c>
      <c r="D21" s="2" t="s">
        <v>1388</v>
      </c>
      <c r="E21" s="1" t="s">
        <v>565</v>
      </c>
      <c r="F21" s="3" t="s">
        <v>1389</v>
      </c>
      <c r="G21" s="3" t="s">
        <v>298</v>
      </c>
      <c r="H21" s="3">
        <f>'22-31'!AC21</f>
        <v>1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>
        <f t="shared" si="0"/>
        <v>1</v>
      </c>
    </row>
    <row r="22" spans="1:29" s="12" customFormat="1" ht="37.35" customHeight="1">
      <c r="A22" s="1">
        <v>17</v>
      </c>
      <c r="B22" s="1" t="s">
        <v>1315</v>
      </c>
      <c r="C22" s="11" t="s">
        <v>1316</v>
      </c>
      <c r="D22" s="2" t="s">
        <v>1245</v>
      </c>
      <c r="E22" s="1" t="s">
        <v>14</v>
      </c>
      <c r="F22" s="3" t="s">
        <v>962</v>
      </c>
      <c r="G22" s="3" t="s">
        <v>569</v>
      </c>
      <c r="H22" s="3">
        <f>'22-31'!AC22</f>
        <v>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>
        <f t="shared" si="0"/>
        <v>1</v>
      </c>
    </row>
    <row r="23" spans="1:29" s="12" customFormat="1" ht="37.35" customHeight="1">
      <c r="A23" s="1">
        <v>18</v>
      </c>
      <c r="B23" s="1" t="s">
        <v>1313</v>
      </c>
      <c r="C23" s="11" t="s">
        <v>1314</v>
      </c>
      <c r="D23" s="2" t="s">
        <v>1245</v>
      </c>
      <c r="E23" s="1" t="s">
        <v>14</v>
      </c>
      <c r="F23" s="3" t="s">
        <v>1234</v>
      </c>
      <c r="G23" s="3" t="s">
        <v>569</v>
      </c>
      <c r="H23" s="3">
        <f>'22-31'!AC23</f>
        <v>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>
        <f t="shared" si="0"/>
        <v>2</v>
      </c>
    </row>
    <row r="24" spans="1:29" s="12" customFormat="1" ht="37.35" customHeight="1">
      <c r="A24" s="1">
        <v>19</v>
      </c>
      <c r="B24" s="1" t="s">
        <v>1310</v>
      </c>
      <c r="C24" s="11" t="s">
        <v>1311</v>
      </c>
      <c r="D24" s="2" t="s">
        <v>1245</v>
      </c>
      <c r="E24" s="1" t="s">
        <v>14</v>
      </c>
      <c r="F24" s="3" t="s">
        <v>1312</v>
      </c>
      <c r="G24" s="3" t="s">
        <v>569</v>
      </c>
      <c r="H24" s="3">
        <f>'22-31'!AC24</f>
        <v>1</v>
      </c>
      <c r="I24" s="10"/>
      <c r="J24" s="10"/>
      <c r="K24" s="10">
        <v>0</v>
      </c>
      <c r="L24" s="10">
        <v>1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>
        <f t="shared" ref="AC24:AC87" si="1">SUM(H24:AB24)</f>
        <v>2</v>
      </c>
    </row>
    <row r="25" spans="1:29" s="12" customFormat="1" ht="37.35" customHeight="1">
      <c r="A25" s="1">
        <v>20</v>
      </c>
      <c r="B25" s="1" t="s">
        <v>1308</v>
      </c>
      <c r="C25" s="11" t="s">
        <v>1309</v>
      </c>
      <c r="D25" s="2" t="s">
        <v>1245</v>
      </c>
      <c r="E25" s="1" t="s">
        <v>203</v>
      </c>
      <c r="F25" s="3" t="s">
        <v>990</v>
      </c>
      <c r="G25" s="3" t="s">
        <v>569</v>
      </c>
      <c r="H25" s="3">
        <f>'22-31'!AC25</f>
        <v>1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>
        <f t="shared" si="1"/>
        <v>1</v>
      </c>
    </row>
    <row r="26" spans="1:29" s="12" customFormat="1" ht="37.35" customHeight="1">
      <c r="A26" s="1">
        <v>21</v>
      </c>
      <c r="B26" s="1" t="s">
        <v>1305</v>
      </c>
      <c r="C26" s="11" t="s">
        <v>1306</v>
      </c>
      <c r="D26" s="2" t="s">
        <v>1245</v>
      </c>
      <c r="E26" s="1" t="s">
        <v>203</v>
      </c>
      <c r="F26" s="3" t="s">
        <v>1307</v>
      </c>
      <c r="G26" s="3" t="s">
        <v>569</v>
      </c>
      <c r="H26" s="3">
        <f>'22-31'!AC26</f>
        <v>1</v>
      </c>
      <c r="I26" s="10"/>
      <c r="J26" s="10"/>
      <c r="K26" s="10">
        <v>0</v>
      </c>
      <c r="L26" s="10">
        <v>1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>
        <f t="shared" si="1"/>
        <v>2</v>
      </c>
    </row>
    <row r="27" spans="1:29" s="12" customFormat="1" ht="37.35" customHeight="1">
      <c r="A27" s="1">
        <v>22</v>
      </c>
      <c r="B27" s="1" t="s">
        <v>1302</v>
      </c>
      <c r="C27" s="11" t="s">
        <v>1303</v>
      </c>
      <c r="D27" s="2" t="s">
        <v>1304</v>
      </c>
      <c r="E27" s="1" t="s">
        <v>565</v>
      </c>
      <c r="F27" s="3" t="s">
        <v>994</v>
      </c>
      <c r="G27" s="3" t="s">
        <v>259</v>
      </c>
      <c r="H27" s="3">
        <f>'22-31'!AC27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>
        <f t="shared" si="1"/>
        <v>0</v>
      </c>
    </row>
    <row r="28" spans="1:29" s="12" customFormat="1" ht="37.35" customHeight="1">
      <c r="A28" s="1">
        <v>23</v>
      </c>
      <c r="B28" s="1" t="s">
        <v>1299</v>
      </c>
      <c r="C28" s="11" t="s">
        <v>1300</v>
      </c>
      <c r="D28" s="2" t="s">
        <v>1297</v>
      </c>
      <c r="E28" s="1" t="s">
        <v>565</v>
      </c>
      <c r="F28" s="3" t="s">
        <v>1301</v>
      </c>
      <c r="G28" s="3" t="s">
        <v>259</v>
      </c>
      <c r="H28" s="3">
        <f>'22-31'!AC28</f>
        <v>13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>
        <f t="shared" si="1"/>
        <v>13</v>
      </c>
    </row>
    <row r="29" spans="1:29" s="12" customFormat="1" ht="37.35" customHeight="1">
      <c r="A29" s="1">
        <v>24</v>
      </c>
      <c r="B29" s="1" t="s">
        <v>1295</v>
      </c>
      <c r="C29" s="11" t="s">
        <v>1296</v>
      </c>
      <c r="D29" s="2" t="s">
        <v>1297</v>
      </c>
      <c r="E29" s="1" t="s">
        <v>565</v>
      </c>
      <c r="F29" s="3" t="s">
        <v>1298</v>
      </c>
      <c r="G29" s="3" t="s">
        <v>259</v>
      </c>
      <c r="H29" s="3">
        <f>'22-31'!AC29</f>
        <v>12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>
        <f t="shared" si="1"/>
        <v>12</v>
      </c>
    </row>
    <row r="30" spans="1:29" s="12" customFormat="1" ht="37.35" customHeight="1">
      <c r="A30" s="1">
        <v>25</v>
      </c>
      <c r="B30" s="1" t="s">
        <v>1293</v>
      </c>
      <c r="C30" s="11" t="s">
        <v>1294</v>
      </c>
      <c r="D30" s="2" t="s">
        <v>1245</v>
      </c>
      <c r="E30" s="1" t="s">
        <v>203</v>
      </c>
      <c r="F30" s="3" t="s">
        <v>529</v>
      </c>
      <c r="G30" s="3" t="s">
        <v>569</v>
      </c>
      <c r="H30" s="3">
        <f>'22-31'!AC30</f>
        <v>2</v>
      </c>
      <c r="I30" s="10"/>
      <c r="J30" s="10"/>
      <c r="K30" s="10"/>
      <c r="L30" s="10">
        <v>1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>
        <f t="shared" si="1"/>
        <v>3</v>
      </c>
    </row>
    <row r="31" spans="1:29" s="12" customFormat="1" ht="37.35" customHeight="1">
      <c r="A31" s="1">
        <v>26</v>
      </c>
      <c r="B31" s="1" t="s">
        <v>1291</v>
      </c>
      <c r="C31" s="11" t="s">
        <v>1292</v>
      </c>
      <c r="D31" s="2" t="s">
        <v>1290</v>
      </c>
      <c r="E31" s="1" t="s">
        <v>203</v>
      </c>
      <c r="F31" s="3" t="s">
        <v>1234</v>
      </c>
      <c r="G31" s="3" t="s">
        <v>569</v>
      </c>
      <c r="H31" s="3">
        <f>'22-31'!AC31</f>
        <v>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>
        <f t="shared" si="1"/>
        <v>3</v>
      </c>
    </row>
    <row r="32" spans="1:29" s="12" customFormat="1" ht="37.35" customHeight="1">
      <c r="A32" s="1">
        <v>27</v>
      </c>
      <c r="B32" s="1" t="s">
        <v>1288</v>
      </c>
      <c r="C32" s="11" t="s">
        <v>1289</v>
      </c>
      <c r="D32" s="2" t="s">
        <v>1290</v>
      </c>
      <c r="E32" s="1" t="s">
        <v>203</v>
      </c>
      <c r="F32" s="3" t="s">
        <v>426</v>
      </c>
      <c r="G32" s="3" t="s">
        <v>569</v>
      </c>
      <c r="H32" s="3">
        <f>'22-31'!AC32</f>
        <v>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>
        <f t="shared" si="1"/>
        <v>1</v>
      </c>
    </row>
    <row r="33" spans="1:29" s="12" customFormat="1" ht="37.35" customHeight="1">
      <c r="A33" s="1">
        <v>28</v>
      </c>
      <c r="B33" s="1" t="s">
        <v>1285</v>
      </c>
      <c r="C33" s="11" t="s">
        <v>1286</v>
      </c>
      <c r="D33" s="2" t="s">
        <v>1287</v>
      </c>
      <c r="E33" s="1" t="s">
        <v>203</v>
      </c>
      <c r="F33" s="3" t="s">
        <v>844</v>
      </c>
      <c r="G33" s="3" t="s">
        <v>176</v>
      </c>
      <c r="H33" s="3">
        <f>'22-31'!AC33</f>
        <v>52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>
        <f t="shared" si="1"/>
        <v>52</v>
      </c>
    </row>
    <row r="34" spans="1:29" s="12" customFormat="1" ht="37.35" customHeight="1">
      <c r="A34" s="1">
        <v>29</v>
      </c>
      <c r="B34" s="1" t="s">
        <v>1282</v>
      </c>
      <c r="C34" s="11" t="s">
        <v>1283</v>
      </c>
      <c r="D34" s="2" t="s">
        <v>1284</v>
      </c>
      <c r="E34" s="1" t="s">
        <v>203</v>
      </c>
      <c r="F34" s="3" t="s">
        <v>315</v>
      </c>
      <c r="G34" s="3" t="s">
        <v>259</v>
      </c>
      <c r="H34" s="3">
        <f>'22-31'!AC34</f>
        <v>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>
        <f t="shared" si="1"/>
        <v>2</v>
      </c>
    </row>
    <row r="35" spans="1:29" s="12" customFormat="1" ht="37.35" customHeight="1">
      <c r="A35" s="1">
        <v>30</v>
      </c>
      <c r="B35" s="1" t="s">
        <v>1278</v>
      </c>
      <c r="C35" s="11" t="s">
        <v>1279</v>
      </c>
      <c r="D35" s="2" t="s">
        <v>1280</v>
      </c>
      <c r="E35" s="1" t="s">
        <v>203</v>
      </c>
      <c r="F35" s="3" t="s">
        <v>1281</v>
      </c>
      <c r="G35" s="3" t="s">
        <v>1259</v>
      </c>
      <c r="H35" s="3">
        <f>'22-31'!AC35</f>
        <v>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>
        <f t="shared" si="1"/>
        <v>2</v>
      </c>
    </row>
    <row r="36" spans="1:29" s="12" customFormat="1" ht="37.35" customHeight="1">
      <c r="A36" s="1">
        <v>31</v>
      </c>
      <c r="B36" s="1" t="s">
        <v>1274</v>
      </c>
      <c r="C36" s="11" t="s">
        <v>1275</v>
      </c>
      <c r="D36" s="2" t="s">
        <v>1276</v>
      </c>
      <c r="E36" s="1" t="s">
        <v>14</v>
      </c>
      <c r="F36" s="3" t="s">
        <v>1277</v>
      </c>
      <c r="G36" s="3" t="s">
        <v>569</v>
      </c>
      <c r="H36" s="3">
        <f>'22-31'!AC36</f>
        <v>1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>
        <f t="shared" si="1"/>
        <v>1</v>
      </c>
    </row>
    <row r="37" spans="1:29" s="12" customFormat="1" ht="37.35" customHeight="1">
      <c r="A37" s="1">
        <v>32</v>
      </c>
      <c r="B37" s="1" t="s">
        <v>1270</v>
      </c>
      <c r="C37" s="11" t="s">
        <v>1271</v>
      </c>
      <c r="D37" s="2" t="s">
        <v>1272</v>
      </c>
      <c r="E37" s="1" t="s">
        <v>203</v>
      </c>
      <c r="F37" s="3" t="s">
        <v>1273</v>
      </c>
      <c r="G37" s="3" t="s">
        <v>569</v>
      </c>
      <c r="H37" s="3">
        <f>'22-31'!AC37</f>
        <v>90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>
        <f t="shared" si="1"/>
        <v>90</v>
      </c>
    </row>
    <row r="38" spans="1:29" s="12" customFormat="1" ht="37.35" customHeight="1">
      <c r="A38" s="1">
        <v>33</v>
      </c>
      <c r="B38" s="1" t="s">
        <v>1266</v>
      </c>
      <c r="C38" s="11" t="s">
        <v>1267</v>
      </c>
      <c r="D38" s="2" t="s">
        <v>1268</v>
      </c>
      <c r="E38" s="1" t="s">
        <v>14</v>
      </c>
      <c r="F38" s="3" t="s">
        <v>1269</v>
      </c>
      <c r="G38" s="3" t="s">
        <v>569</v>
      </c>
      <c r="H38" s="3">
        <f>'22-31'!AC38</f>
        <v>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>
        <f t="shared" si="1"/>
        <v>1</v>
      </c>
    </row>
    <row r="39" spans="1:29" s="12" customFormat="1" ht="37.35" customHeight="1">
      <c r="A39" s="1">
        <v>34</v>
      </c>
      <c r="B39" s="1" t="s">
        <v>1264</v>
      </c>
      <c r="C39" s="11" t="s">
        <v>1265</v>
      </c>
      <c r="D39" s="2" t="s">
        <v>1245</v>
      </c>
      <c r="E39" s="1" t="s">
        <v>14</v>
      </c>
      <c r="F39" s="3" t="s">
        <v>387</v>
      </c>
      <c r="G39" s="3" t="s">
        <v>569</v>
      </c>
      <c r="H39" s="3">
        <f>'22-31'!AC39</f>
        <v>1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>
        <f t="shared" si="1"/>
        <v>1</v>
      </c>
    </row>
    <row r="40" spans="1:29" s="12" customFormat="1" ht="37.35" customHeight="1">
      <c r="A40" s="1">
        <v>35</v>
      </c>
      <c r="B40" s="1" t="s">
        <v>1248</v>
      </c>
      <c r="C40" s="11" t="s">
        <v>1249</v>
      </c>
      <c r="D40" s="2" t="s">
        <v>1245</v>
      </c>
      <c r="E40" s="1" t="s">
        <v>14</v>
      </c>
      <c r="F40" s="3" t="s">
        <v>584</v>
      </c>
      <c r="G40" s="3" t="s">
        <v>569</v>
      </c>
      <c r="H40" s="3">
        <f>'22-31'!AC40</f>
        <v>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>
        <f t="shared" si="1"/>
        <v>1</v>
      </c>
    </row>
    <row r="41" spans="1:29" s="12" customFormat="1" ht="37.35" customHeight="1">
      <c r="A41" s="1">
        <v>36</v>
      </c>
      <c r="B41" s="1" t="s">
        <v>1552</v>
      </c>
      <c r="C41" s="11" t="s">
        <v>1553</v>
      </c>
      <c r="D41" s="2" t="s">
        <v>1551</v>
      </c>
      <c r="E41" s="1" t="s">
        <v>565</v>
      </c>
      <c r="F41" s="3" t="s">
        <v>204</v>
      </c>
      <c r="G41" s="3" t="s">
        <v>259</v>
      </c>
      <c r="H41" s="3">
        <f>'22-31'!AC41</f>
        <v>7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>
        <f t="shared" si="1"/>
        <v>7</v>
      </c>
    </row>
    <row r="42" spans="1:29" s="12" customFormat="1" ht="37.35" customHeight="1">
      <c r="A42" s="1">
        <v>37</v>
      </c>
      <c r="B42" s="1" t="s">
        <v>1253</v>
      </c>
      <c r="C42" s="11" t="s">
        <v>1254</v>
      </c>
      <c r="D42" s="2" t="s">
        <v>1252</v>
      </c>
      <c r="E42" s="1" t="s">
        <v>565</v>
      </c>
      <c r="F42" s="3" t="s">
        <v>1234</v>
      </c>
      <c r="G42" s="3" t="s">
        <v>259</v>
      </c>
      <c r="H42" s="3">
        <f>'22-31'!AC42</f>
        <v>4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>
        <f t="shared" si="1"/>
        <v>4</v>
      </c>
    </row>
    <row r="43" spans="1:29" s="12" customFormat="1" ht="37.35" customHeight="1">
      <c r="A43" s="1">
        <v>38</v>
      </c>
      <c r="B43" s="1" t="s">
        <v>1250</v>
      </c>
      <c r="C43" s="11" t="s">
        <v>1251</v>
      </c>
      <c r="D43" s="2" t="s">
        <v>1252</v>
      </c>
      <c r="E43" s="1" t="s">
        <v>565</v>
      </c>
      <c r="F43" s="3" t="s">
        <v>426</v>
      </c>
      <c r="G43" s="3" t="s">
        <v>259</v>
      </c>
      <c r="H43" s="3">
        <f>'22-31'!AC43</f>
        <v>3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>
        <f t="shared" si="1"/>
        <v>3</v>
      </c>
    </row>
    <row r="44" spans="1:29" s="12" customFormat="1" ht="37.35" customHeight="1">
      <c r="A44" s="1">
        <v>39</v>
      </c>
      <c r="B44" s="1" t="s">
        <v>1246</v>
      </c>
      <c r="C44" s="11" t="s">
        <v>1247</v>
      </c>
      <c r="D44" s="2" t="s">
        <v>1245</v>
      </c>
      <c r="E44" s="1" t="s">
        <v>14</v>
      </c>
      <c r="F44" s="3" t="s">
        <v>962</v>
      </c>
      <c r="G44" s="3" t="s">
        <v>569</v>
      </c>
      <c r="H44" s="3">
        <f>'22-31'!AC44</f>
        <v>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>
        <f t="shared" si="1"/>
        <v>2</v>
      </c>
    </row>
    <row r="45" spans="1:29" s="12" customFormat="1" ht="37.35" customHeight="1">
      <c r="A45" s="1">
        <v>40</v>
      </c>
      <c r="B45" s="1" t="s">
        <v>1243</v>
      </c>
      <c r="C45" s="11" t="s">
        <v>1244</v>
      </c>
      <c r="D45" s="2" t="s">
        <v>1245</v>
      </c>
      <c r="E45" s="1" t="s">
        <v>14</v>
      </c>
      <c r="F45" s="3" t="s">
        <v>529</v>
      </c>
      <c r="G45" s="3" t="s">
        <v>569</v>
      </c>
      <c r="H45" s="3">
        <f>'22-31'!AC45</f>
        <v>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>
        <f t="shared" si="1"/>
        <v>1</v>
      </c>
    </row>
    <row r="46" spans="1:29" s="12" customFormat="1" ht="37.35" customHeight="1">
      <c r="A46" s="1">
        <v>41</v>
      </c>
      <c r="B46" s="1" t="s">
        <v>1239</v>
      </c>
      <c r="C46" s="11" t="s">
        <v>1240</v>
      </c>
      <c r="D46" s="2" t="s">
        <v>1241</v>
      </c>
      <c r="E46" s="1" t="s">
        <v>203</v>
      </c>
      <c r="F46" s="3" t="s">
        <v>1242</v>
      </c>
      <c r="G46" s="3" t="s">
        <v>569</v>
      </c>
      <c r="H46" s="3">
        <f>'22-31'!AC46</f>
        <v>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>
        <f t="shared" si="1"/>
        <v>5</v>
      </c>
    </row>
    <row r="47" spans="1:29" s="12" customFormat="1" ht="37.35" customHeight="1">
      <c r="A47" s="1">
        <v>42</v>
      </c>
      <c r="B47" s="1" t="s">
        <v>701</v>
      </c>
      <c r="C47" s="11" t="s">
        <v>702</v>
      </c>
      <c r="D47" s="2" t="s">
        <v>703</v>
      </c>
      <c r="E47" s="1" t="s">
        <v>203</v>
      </c>
      <c r="F47" s="3" t="s">
        <v>519</v>
      </c>
      <c r="G47" s="3" t="s">
        <v>569</v>
      </c>
      <c r="H47" s="3">
        <f>'22-31'!AC47</f>
        <v>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>
        <f t="shared" si="1"/>
        <v>1</v>
      </c>
    </row>
    <row r="48" spans="1:29" s="12" customFormat="1" ht="37.35" customHeight="1">
      <c r="A48" s="1">
        <v>43</v>
      </c>
      <c r="B48" s="1" t="s">
        <v>693</v>
      </c>
      <c r="C48" s="11" t="s">
        <v>694</v>
      </c>
      <c r="D48" s="2" t="s">
        <v>695</v>
      </c>
      <c r="E48" s="1" t="s">
        <v>203</v>
      </c>
      <c r="F48" s="3" t="s">
        <v>696</v>
      </c>
      <c r="G48" s="3" t="s">
        <v>569</v>
      </c>
      <c r="H48" s="3">
        <f>'22-31'!AC48</f>
        <v>2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>
        <f t="shared" si="1"/>
        <v>2</v>
      </c>
    </row>
    <row r="49" spans="1:29" s="12" customFormat="1" ht="37.35" customHeight="1">
      <c r="A49" s="1">
        <v>44</v>
      </c>
      <c r="B49" s="1" t="s">
        <v>689</v>
      </c>
      <c r="C49" s="11" t="s">
        <v>690</v>
      </c>
      <c r="D49" s="2" t="s">
        <v>691</v>
      </c>
      <c r="E49" s="1" t="s">
        <v>203</v>
      </c>
      <c r="F49" s="3" t="s">
        <v>692</v>
      </c>
      <c r="G49" s="3" t="s">
        <v>569</v>
      </c>
      <c r="H49" s="3">
        <f>'22-31'!AC49</f>
        <v>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>
        <f t="shared" si="1"/>
        <v>4</v>
      </c>
    </row>
    <row r="50" spans="1:29" s="12" customFormat="1" ht="37.35" customHeight="1">
      <c r="A50" s="1">
        <v>45</v>
      </c>
      <c r="B50" s="1" t="s">
        <v>686</v>
      </c>
      <c r="C50" s="11" t="s">
        <v>687</v>
      </c>
      <c r="D50" s="2" t="s">
        <v>688</v>
      </c>
      <c r="E50" s="1" t="s">
        <v>203</v>
      </c>
      <c r="F50" s="3" t="s">
        <v>679</v>
      </c>
      <c r="G50" s="3" t="s">
        <v>153</v>
      </c>
      <c r="H50" s="3">
        <f>'22-31'!AC50</f>
        <v>1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>
        <f t="shared" si="1"/>
        <v>1</v>
      </c>
    </row>
    <row r="51" spans="1:29" s="12" customFormat="1" ht="37.35" customHeight="1">
      <c r="A51" s="1">
        <v>46</v>
      </c>
      <c r="B51" s="1" t="s">
        <v>1549</v>
      </c>
      <c r="C51" s="11" t="s">
        <v>1550</v>
      </c>
      <c r="D51" s="2" t="s">
        <v>1551</v>
      </c>
      <c r="E51" s="1" t="s">
        <v>565</v>
      </c>
      <c r="F51" s="3" t="s">
        <v>204</v>
      </c>
      <c r="G51" s="3" t="s">
        <v>259</v>
      </c>
      <c r="H51" s="3">
        <f>'22-31'!AC51</f>
        <v>0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>
        <f t="shared" si="1"/>
        <v>0</v>
      </c>
    </row>
    <row r="52" spans="1:29" s="12" customFormat="1" ht="37.35" customHeight="1">
      <c r="A52" s="1">
        <v>47</v>
      </c>
      <c r="B52" s="1" t="s">
        <v>642</v>
      </c>
      <c r="C52" s="11" t="s">
        <v>643</v>
      </c>
      <c r="D52" s="2" t="s">
        <v>640</v>
      </c>
      <c r="E52" s="1" t="s">
        <v>565</v>
      </c>
      <c r="F52" s="3" t="s">
        <v>606</v>
      </c>
      <c r="G52" s="3" t="s">
        <v>569</v>
      </c>
      <c r="H52" s="3">
        <f>'22-31'!AC52</f>
        <v>2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>
        <f t="shared" si="1"/>
        <v>2</v>
      </c>
    </row>
    <row r="53" spans="1:29" s="12" customFormat="1" ht="37.35" customHeight="1">
      <c r="A53" s="1">
        <v>48</v>
      </c>
      <c r="B53" s="1" t="s">
        <v>644</v>
      </c>
      <c r="C53" s="11" t="s">
        <v>645</v>
      </c>
      <c r="D53" s="2" t="s">
        <v>640</v>
      </c>
      <c r="E53" s="1" t="s">
        <v>565</v>
      </c>
      <c r="F53" s="3" t="s">
        <v>606</v>
      </c>
      <c r="G53" s="3" t="s">
        <v>569</v>
      </c>
      <c r="H53" s="3">
        <f>'22-31'!AC53</f>
        <v>2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>
        <f t="shared" si="1"/>
        <v>2</v>
      </c>
    </row>
    <row r="54" spans="1:29" s="12" customFormat="1" ht="37.35" customHeight="1">
      <c r="A54" s="1">
        <v>49</v>
      </c>
      <c r="B54" s="1" t="s">
        <v>676</v>
      </c>
      <c r="C54" s="11" t="s">
        <v>677</v>
      </c>
      <c r="D54" s="2" t="s">
        <v>678</v>
      </c>
      <c r="E54" s="1" t="s">
        <v>203</v>
      </c>
      <c r="F54" s="3" t="s">
        <v>679</v>
      </c>
      <c r="G54" s="3" t="s">
        <v>153</v>
      </c>
      <c r="H54" s="3">
        <f>'22-31'!AC54</f>
        <v>3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>
        <f t="shared" si="1"/>
        <v>3</v>
      </c>
    </row>
    <row r="55" spans="1:29" s="12" customFormat="1" ht="37.35" customHeight="1">
      <c r="A55" s="1">
        <v>50</v>
      </c>
      <c r="B55" s="1" t="s">
        <v>672</v>
      </c>
      <c r="C55" s="11" t="s">
        <v>673</v>
      </c>
      <c r="D55" s="2" t="s">
        <v>674</v>
      </c>
      <c r="E55" s="1" t="s">
        <v>14</v>
      </c>
      <c r="F55" s="3" t="s">
        <v>675</v>
      </c>
      <c r="G55" s="3" t="s">
        <v>569</v>
      </c>
      <c r="H55" s="3">
        <f>'22-31'!AC55</f>
        <v>4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>
        <f t="shared" si="1"/>
        <v>4</v>
      </c>
    </row>
    <row r="56" spans="1:29" s="12" customFormat="1" ht="37.35" customHeight="1">
      <c r="A56" s="1">
        <v>51</v>
      </c>
      <c r="B56" s="1" t="s">
        <v>668</v>
      </c>
      <c r="C56" s="11" t="s">
        <v>669</v>
      </c>
      <c r="D56" s="2" t="s">
        <v>670</v>
      </c>
      <c r="E56" s="1" t="s">
        <v>28</v>
      </c>
      <c r="F56" s="3" t="s">
        <v>671</v>
      </c>
      <c r="G56" s="3" t="s">
        <v>153</v>
      </c>
      <c r="H56" s="3">
        <f>'22-31'!AC56</f>
        <v>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>
        <f t="shared" si="1"/>
        <v>2</v>
      </c>
    </row>
    <row r="57" spans="1:29" s="12" customFormat="1" ht="37.35" customHeight="1">
      <c r="A57" s="1">
        <v>52</v>
      </c>
      <c r="B57" s="1" t="s">
        <v>666</v>
      </c>
      <c r="C57" s="11" t="s">
        <v>667</v>
      </c>
      <c r="D57" s="2" t="s">
        <v>665</v>
      </c>
      <c r="E57" s="1" t="s">
        <v>49</v>
      </c>
      <c r="F57" s="3" t="s">
        <v>627</v>
      </c>
      <c r="G57" s="3" t="s">
        <v>176</v>
      </c>
      <c r="H57" s="3">
        <f>'22-31'!AC57</f>
        <v>3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>
        <f t="shared" si="1"/>
        <v>3</v>
      </c>
    </row>
    <row r="58" spans="1:29" s="12" customFormat="1" ht="37.35" customHeight="1">
      <c r="A58" s="1">
        <v>53</v>
      </c>
      <c r="B58" s="1" t="s">
        <v>663</v>
      </c>
      <c r="C58" s="11" t="s">
        <v>664</v>
      </c>
      <c r="D58" s="2" t="s">
        <v>665</v>
      </c>
      <c r="E58" s="1" t="s">
        <v>14</v>
      </c>
      <c r="F58" s="3" t="s">
        <v>469</v>
      </c>
      <c r="G58" s="3" t="s">
        <v>176</v>
      </c>
      <c r="H58" s="3">
        <f>'22-31'!AC58</f>
        <v>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>
        <f t="shared" si="1"/>
        <v>2</v>
      </c>
    </row>
    <row r="59" spans="1:29" s="12" customFormat="1" ht="37.35" customHeight="1">
      <c r="A59" s="1">
        <v>54</v>
      </c>
      <c r="B59" s="1" t="s">
        <v>658</v>
      </c>
      <c r="C59" s="11" t="s">
        <v>659</v>
      </c>
      <c r="D59" s="2" t="s">
        <v>660</v>
      </c>
      <c r="E59" s="1" t="s">
        <v>14</v>
      </c>
      <c r="F59" s="3" t="s">
        <v>657</v>
      </c>
      <c r="G59" s="3" t="s">
        <v>153</v>
      </c>
      <c r="H59" s="3">
        <f>'22-31'!AC59</f>
        <v>5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f t="shared" si="1"/>
        <v>5</v>
      </c>
    </row>
    <row r="60" spans="1:29" s="12" customFormat="1" ht="37.35" customHeight="1">
      <c r="A60" s="1">
        <v>55</v>
      </c>
      <c r="B60" s="1" t="s">
        <v>654</v>
      </c>
      <c r="C60" s="11" t="s">
        <v>655</v>
      </c>
      <c r="D60" s="2" t="s">
        <v>656</v>
      </c>
      <c r="E60" s="1" t="s">
        <v>14</v>
      </c>
      <c r="F60" s="3" t="s">
        <v>657</v>
      </c>
      <c r="G60" s="3" t="s">
        <v>153</v>
      </c>
      <c r="H60" s="3">
        <f>'22-31'!AC60</f>
        <v>3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>
        <f t="shared" si="1"/>
        <v>3</v>
      </c>
    </row>
    <row r="61" spans="1:29" s="12" customFormat="1" ht="37.35" customHeight="1">
      <c r="A61" s="1">
        <v>56</v>
      </c>
      <c r="B61" s="1" t="s">
        <v>634</v>
      </c>
      <c r="C61" s="11" t="s">
        <v>635</v>
      </c>
      <c r="D61" s="2" t="s">
        <v>636</v>
      </c>
      <c r="E61" s="1" t="s">
        <v>14</v>
      </c>
      <c r="F61" s="3" t="s">
        <v>637</v>
      </c>
      <c r="G61" s="3" t="s">
        <v>153</v>
      </c>
      <c r="H61" s="3">
        <f>'22-31'!AC61</f>
        <v>20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>
        <f t="shared" si="1"/>
        <v>20</v>
      </c>
    </row>
    <row r="62" spans="1:29" s="12" customFormat="1" ht="37.35" customHeight="1">
      <c r="A62" s="1">
        <v>57</v>
      </c>
      <c r="B62" s="1" t="s">
        <v>630</v>
      </c>
      <c r="C62" s="11" t="s">
        <v>631</v>
      </c>
      <c r="D62" s="2" t="s">
        <v>632</v>
      </c>
      <c r="E62" s="1" t="s">
        <v>14</v>
      </c>
      <c r="F62" s="3" t="s">
        <v>633</v>
      </c>
      <c r="G62" s="3" t="s">
        <v>153</v>
      </c>
      <c r="H62" s="3">
        <f>'22-31'!AC62</f>
        <v>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>
        <f t="shared" si="1"/>
        <v>4</v>
      </c>
    </row>
    <row r="63" spans="1:29" s="12" customFormat="1" ht="37.35" customHeight="1">
      <c r="A63" s="1">
        <v>58</v>
      </c>
      <c r="B63" s="1" t="s">
        <v>650</v>
      </c>
      <c r="C63" s="11" t="s">
        <v>651</v>
      </c>
      <c r="D63" s="2" t="s">
        <v>652</v>
      </c>
      <c r="E63" s="1" t="s">
        <v>203</v>
      </c>
      <c r="F63" s="3" t="s">
        <v>653</v>
      </c>
      <c r="G63" s="3" t="s">
        <v>298</v>
      </c>
      <c r="H63" s="3">
        <f>'22-31'!AC63</f>
        <v>65</v>
      </c>
      <c r="I63" s="10"/>
      <c r="J63" s="10"/>
      <c r="K63" s="10"/>
      <c r="L63" s="10"/>
      <c r="M63" s="10"/>
      <c r="N63" s="10">
        <f>4+4</f>
        <v>8</v>
      </c>
      <c r="O63" s="10"/>
      <c r="P63" s="10"/>
      <c r="Q63" s="10"/>
      <c r="R63" s="10"/>
      <c r="S63" s="10">
        <f>-54</f>
        <v>-54</v>
      </c>
      <c r="T63" s="10"/>
      <c r="U63" s="10"/>
      <c r="V63" s="10"/>
      <c r="W63" s="10"/>
      <c r="X63" s="10"/>
      <c r="Y63" s="10"/>
      <c r="Z63" s="10"/>
      <c r="AA63" s="10"/>
      <c r="AB63" s="10"/>
      <c r="AC63" s="10">
        <f t="shared" si="1"/>
        <v>19</v>
      </c>
    </row>
    <row r="64" spans="1:29" s="12" customFormat="1" ht="37.35" customHeight="1">
      <c r="A64" s="1">
        <v>59</v>
      </c>
      <c r="B64" s="1" t="s">
        <v>646</v>
      </c>
      <c r="C64" s="11" t="s">
        <v>647</v>
      </c>
      <c r="D64" s="2" t="s">
        <v>648</v>
      </c>
      <c r="E64" s="1" t="s">
        <v>28</v>
      </c>
      <c r="F64" s="3" t="s">
        <v>649</v>
      </c>
      <c r="G64" s="3" t="s">
        <v>176</v>
      </c>
      <c r="H64" s="3">
        <f>'22-31'!AC64</f>
        <v>2.5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>
        <f t="shared" si="1"/>
        <v>2.5</v>
      </c>
    </row>
    <row r="65" spans="1:29" s="12" customFormat="1" ht="37.35" customHeight="1">
      <c r="A65" s="1">
        <v>60</v>
      </c>
      <c r="B65" s="1" t="s">
        <v>683</v>
      </c>
      <c r="C65" s="11" t="s">
        <v>684</v>
      </c>
      <c r="D65" s="2" t="s">
        <v>685</v>
      </c>
      <c r="E65" s="1" t="s">
        <v>567</v>
      </c>
      <c r="F65" s="3" t="s">
        <v>573</v>
      </c>
      <c r="G65" s="3" t="s">
        <v>259</v>
      </c>
      <c r="H65" s="3">
        <f>'22-31'!AC65</f>
        <v>26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>
        <f t="shared" si="1"/>
        <v>26</v>
      </c>
    </row>
    <row r="66" spans="1:29" s="12" customFormat="1" ht="37.35" customHeight="1">
      <c r="A66" s="1">
        <v>61</v>
      </c>
      <c r="B66" s="1" t="s">
        <v>680</v>
      </c>
      <c r="C66" s="11" t="s">
        <v>681</v>
      </c>
      <c r="D66" s="2" t="s">
        <v>682</v>
      </c>
      <c r="E66" s="1" t="s">
        <v>567</v>
      </c>
      <c r="F66" s="3" t="s">
        <v>305</v>
      </c>
      <c r="G66" s="3" t="s">
        <v>259</v>
      </c>
      <c r="H66" s="3">
        <f>'22-31'!AC66</f>
        <v>73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>
        <f t="shared" si="1"/>
        <v>73</v>
      </c>
    </row>
    <row r="67" spans="1:29" s="12" customFormat="1" ht="37.35" customHeight="1">
      <c r="A67" s="1">
        <v>62</v>
      </c>
      <c r="B67" s="1" t="s">
        <v>1359</v>
      </c>
      <c r="C67" s="11" t="s">
        <v>1360</v>
      </c>
      <c r="D67" s="2" t="s">
        <v>1355</v>
      </c>
      <c r="E67" s="1" t="s">
        <v>565</v>
      </c>
      <c r="F67" s="3" t="s">
        <v>1361</v>
      </c>
      <c r="G67" s="3" t="s">
        <v>60</v>
      </c>
      <c r="H67" s="3">
        <f>'22-31'!AC67</f>
        <v>5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>
        <f t="shared" si="1"/>
        <v>5</v>
      </c>
    </row>
    <row r="68" spans="1:29" s="12" customFormat="1" ht="37.35" customHeight="1">
      <c r="A68" s="1">
        <v>63</v>
      </c>
      <c r="B68" s="1" t="s">
        <v>1357</v>
      </c>
      <c r="C68" s="11" t="s">
        <v>1358</v>
      </c>
      <c r="D68" s="2" t="s">
        <v>1355</v>
      </c>
      <c r="E68" s="1" t="s">
        <v>565</v>
      </c>
      <c r="F68" s="3" t="s">
        <v>994</v>
      </c>
      <c r="G68" s="3" t="s">
        <v>60</v>
      </c>
      <c r="H68" s="3">
        <f>'22-31'!AC68</f>
        <v>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>
        <f t="shared" si="1"/>
        <v>6</v>
      </c>
    </row>
    <row r="69" spans="1:29" s="12" customFormat="1" ht="37.35" customHeight="1">
      <c r="A69" s="1">
        <v>64</v>
      </c>
      <c r="B69" s="1" t="s">
        <v>1353</v>
      </c>
      <c r="C69" s="11" t="s">
        <v>1354</v>
      </c>
      <c r="D69" s="2" t="s">
        <v>1355</v>
      </c>
      <c r="E69" s="1" t="s">
        <v>565</v>
      </c>
      <c r="F69" s="3" t="s">
        <v>1356</v>
      </c>
      <c r="G69" s="3" t="s">
        <v>60</v>
      </c>
      <c r="H69" s="3">
        <f>'22-31'!AC69</f>
        <v>23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>
        <f t="shared" si="1"/>
        <v>23</v>
      </c>
    </row>
    <row r="70" spans="1:29" s="12" customFormat="1" ht="37.35" customHeight="1">
      <c r="A70" s="1">
        <v>65</v>
      </c>
      <c r="B70" s="1" t="s">
        <v>1350</v>
      </c>
      <c r="C70" s="11" t="s">
        <v>1351</v>
      </c>
      <c r="D70" s="2" t="s">
        <v>1352</v>
      </c>
      <c r="E70" s="1" t="s">
        <v>565</v>
      </c>
      <c r="F70" s="3" t="s">
        <v>1343</v>
      </c>
      <c r="G70" s="3" t="s">
        <v>574</v>
      </c>
      <c r="H70" s="3">
        <f>'22-31'!AC70</f>
        <v>30</v>
      </c>
      <c r="I70" s="10"/>
      <c r="J70" s="10"/>
      <c r="K70" s="10"/>
      <c r="L70" s="10"/>
      <c r="M70" s="10">
        <v>-3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>
        <f t="shared" si="1"/>
        <v>27</v>
      </c>
    </row>
    <row r="71" spans="1:29" s="12" customFormat="1" ht="37.35" customHeight="1">
      <c r="A71" s="1">
        <v>66</v>
      </c>
      <c r="B71" s="1" t="s">
        <v>1347</v>
      </c>
      <c r="C71" s="11" t="s">
        <v>1348</v>
      </c>
      <c r="D71" s="2" t="s">
        <v>1349</v>
      </c>
      <c r="E71" s="1" t="s">
        <v>565</v>
      </c>
      <c r="F71" s="3" t="s">
        <v>1343</v>
      </c>
      <c r="G71" s="3" t="s">
        <v>569</v>
      </c>
      <c r="H71" s="3">
        <f>'22-31'!AC71</f>
        <v>4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>
        <f t="shared" si="1"/>
        <v>4</v>
      </c>
    </row>
    <row r="72" spans="1:29" s="12" customFormat="1" ht="37.35" customHeight="1">
      <c r="A72" s="1">
        <v>67</v>
      </c>
      <c r="B72" s="1" t="s">
        <v>1340</v>
      </c>
      <c r="C72" s="11" t="s">
        <v>1341</v>
      </c>
      <c r="D72" s="2" t="s">
        <v>1342</v>
      </c>
      <c r="E72" s="1" t="s">
        <v>565</v>
      </c>
      <c r="F72" s="3" t="s">
        <v>1343</v>
      </c>
      <c r="G72" s="3" t="s">
        <v>574</v>
      </c>
      <c r="H72" s="3">
        <f>'22-31'!AC72</f>
        <v>2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>
        <f t="shared" si="1"/>
        <v>2</v>
      </c>
    </row>
    <row r="73" spans="1:29" s="12" customFormat="1" ht="37.35" customHeight="1">
      <c r="A73" s="1">
        <v>68</v>
      </c>
      <c r="B73" s="1" t="s">
        <v>638</v>
      </c>
      <c r="C73" s="11" t="s">
        <v>639</v>
      </c>
      <c r="D73" s="2" t="s">
        <v>640</v>
      </c>
      <c r="E73" s="1" t="s">
        <v>565</v>
      </c>
      <c r="F73" s="3" t="s">
        <v>641</v>
      </c>
      <c r="G73" s="3" t="s">
        <v>569</v>
      </c>
      <c r="H73" s="3">
        <f>'22-31'!AC73</f>
        <v>3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>
        <f t="shared" si="1"/>
        <v>3</v>
      </c>
    </row>
    <row r="74" spans="1:29" s="12" customFormat="1" ht="37.35" customHeight="1">
      <c r="A74" s="1">
        <v>69</v>
      </c>
      <c r="B74" s="1" t="s">
        <v>1329</v>
      </c>
      <c r="C74" s="11" t="s">
        <v>1330</v>
      </c>
      <c r="D74" s="2" t="s">
        <v>1331</v>
      </c>
      <c r="E74" s="1" t="s">
        <v>565</v>
      </c>
      <c r="F74" s="3" t="s">
        <v>1332</v>
      </c>
      <c r="G74" s="3" t="s">
        <v>574</v>
      </c>
      <c r="H74" s="3">
        <f>'22-31'!AC74</f>
        <v>4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>
        <f t="shared" si="1"/>
        <v>4</v>
      </c>
    </row>
    <row r="75" spans="1:29" s="12" customFormat="1" ht="37.35" customHeight="1">
      <c r="A75" s="1">
        <v>70</v>
      </c>
      <c r="B75" s="1" t="s">
        <v>1224</v>
      </c>
      <c r="C75" s="11" t="s">
        <v>1225</v>
      </c>
      <c r="D75" s="2" t="s">
        <v>1226</v>
      </c>
      <c r="E75" s="1" t="s">
        <v>565</v>
      </c>
      <c r="F75" s="3" t="s">
        <v>1227</v>
      </c>
      <c r="G75" s="3" t="s">
        <v>60</v>
      </c>
      <c r="H75" s="3">
        <f>'22-31'!AC75</f>
        <v>2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>
        <f t="shared" si="1"/>
        <v>2</v>
      </c>
    </row>
    <row r="76" spans="1:29" s="12" customFormat="1" ht="37.35" customHeight="1">
      <c r="A76" s="1">
        <v>71</v>
      </c>
      <c r="B76" s="1" t="s">
        <v>1228</v>
      </c>
      <c r="C76" s="11" t="s">
        <v>1229</v>
      </c>
      <c r="D76" s="2" t="s">
        <v>1230</v>
      </c>
      <c r="E76" s="1" t="s">
        <v>565</v>
      </c>
      <c r="F76" s="3" t="s">
        <v>1227</v>
      </c>
      <c r="G76" s="3" t="s">
        <v>60</v>
      </c>
      <c r="H76" s="3">
        <f>'22-31'!AC76</f>
        <v>1</v>
      </c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>
        <f t="shared" si="1"/>
        <v>1</v>
      </c>
    </row>
    <row r="77" spans="1:29" s="12" customFormat="1" ht="37.35" customHeight="1">
      <c r="A77" s="1">
        <v>72</v>
      </c>
      <c r="B77" s="1" t="s">
        <v>1231</v>
      </c>
      <c r="C77" s="11" t="s">
        <v>1232</v>
      </c>
      <c r="D77" s="2" t="s">
        <v>1233</v>
      </c>
      <c r="E77" s="1" t="s">
        <v>565</v>
      </c>
      <c r="F77" s="3" t="s">
        <v>1235</v>
      </c>
      <c r="G77" s="3" t="s">
        <v>60</v>
      </c>
      <c r="H77" s="3">
        <f>'22-31'!AC77</f>
        <v>1</v>
      </c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>
        <f t="shared" si="1"/>
        <v>1</v>
      </c>
    </row>
    <row r="78" spans="1:29" s="12" customFormat="1" ht="37.35" customHeight="1">
      <c r="A78" s="1">
        <v>73</v>
      </c>
      <c r="B78" s="1" t="s">
        <v>1236</v>
      </c>
      <c r="C78" s="11" t="s">
        <v>1237</v>
      </c>
      <c r="D78" s="2" t="s">
        <v>1238</v>
      </c>
      <c r="E78" s="1" t="s">
        <v>565</v>
      </c>
      <c r="F78" s="3" t="s">
        <v>1235</v>
      </c>
      <c r="G78" s="3" t="s">
        <v>60</v>
      </c>
      <c r="H78" s="3">
        <f>'22-31'!AC78</f>
        <v>2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>
        <f t="shared" si="1"/>
        <v>2</v>
      </c>
    </row>
    <row r="79" spans="1:29" s="12" customFormat="1" ht="37.35" customHeight="1">
      <c r="A79" s="1">
        <v>74</v>
      </c>
      <c r="B79" s="1" t="s">
        <v>628</v>
      </c>
      <c r="C79" s="11" t="s">
        <v>629</v>
      </c>
      <c r="D79" s="2" t="s">
        <v>626</v>
      </c>
      <c r="E79" s="1" t="s">
        <v>28</v>
      </c>
      <c r="F79" s="3" t="s">
        <v>627</v>
      </c>
      <c r="G79" s="3" t="s">
        <v>153</v>
      </c>
      <c r="H79" s="3">
        <f>'22-31'!AC79</f>
        <v>1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>
        <f t="shared" si="1"/>
        <v>1</v>
      </c>
    </row>
    <row r="80" spans="1:29" s="12" customFormat="1" ht="37.35" customHeight="1">
      <c r="A80" s="1">
        <v>75</v>
      </c>
      <c r="B80" s="1" t="s">
        <v>624</v>
      </c>
      <c r="C80" s="11" t="s">
        <v>625</v>
      </c>
      <c r="D80" s="2" t="s">
        <v>626</v>
      </c>
      <c r="E80" s="1" t="s">
        <v>28</v>
      </c>
      <c r="F80" s="3" t="s">
        <v>627</v>
      </c>
      <c r="G80" s="3" t="s">
        <v>153</v>
      </c>
      <c r="H80" s="3">
        <f>'22-31'!AC80</f>
        <v>1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>
        <f t="shared" si="1"/>
        <v>1</v>
      </c>
    </row>
    <row r="81" spans="1:29" s="12" customFormat="1" ht="37.35" customHeight="1">
      <c r="A81" s="1">
        <v>76</v>
      </c>
      <c r="B81" s="1" t="s">
        <v>620</v>
      </c>
      <c r="C81" s="11" t="s">
        <v>621</v>
      </c>
      <c r="D81" s="2" t="s">
        <v>622</v>
      </c>
      <c r="E81" s="1" t="s">
        <v>28</v>
      </c>
      <c r="F81" s="3" t="s">
        <v>623</v>
      </c>
      <c r="G81" s="3" t="s">
        <v>611</v>
      </c>
      <c r="H81" s="3">
        <f>'22-31'!AC81</f>
        <v>2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>
        <f t="shared" si="1"/>
        <v>2</v>
      </c>
    </row>
    <row r="82" spans="1:29" s="12" customFormat="1" ht="37.35" customHeight="1">
      <c r="A82" s="1">
        <v>77</v>
      </c>
      <c r="B82" s="1" t="s">
        <v>616</v>
      </c>
      <c r="C82" s="11" t="s">
        <v>617</v>
      </c>
      <c r="D82" s="2" t="s">
        <v>618</v>
      </c>
      <c r="E82" s="1" t="s">
        <v>28</v>
      </c>
      <c r="F82" s="3" t="s">
        <v>619</v>
      </c>
      <c r="G82" s="3" t="s">
        <v>611</v>
      </c>
      <c r="H82" s="3">
        <f>'22-31'!AC82</f>
        <v>2</v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>
        <f t="shared" si="1"/>
        <v>2</v>
      </c>
    </row>
    <row r="83" spans="1:29" s="12" customFormat="1" ht="37.35" customHeight="1">
      <c r="A83" s="1">
        <v>78</v>
      </c>
      <c r="B83" s="1" t="s">
        <v>612</v>
      </c>
      <c r="C83" s="11" t="s">
        <v>613</v>
      </c>
      <c r="D83" s="2" t="s">
        <v>614</v>
      </c>
      <c r="E83" s="1" t="s">
        <v>28</v>
      </c>
      <c r="F83" s="3" t="s">
        <v>615</v>
      </c>
      <c r="G83" s="3" t="s">
        <v>569</v>
      </c>
      <c r="H83" s="3">
        <f>'22-31'!AC83</f>
        <v>2</v>
      </c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>
        <f t="shared" si="1"/>
        <v>2</v>
      </c>
    </row>
    <row r="84" spans="1:29" s="12" customFormat="1" ht="37.35" customHeight="1">
      <c r="A84" s="1">
        <v>79</v>
      </c>
      <c r="B84" s="1" t="s">
        <v>959</v>
      </c>
      <c r="C84" s="11" t="s">
        <v>960</v>
      </c>
      <c r="D84" s="2" t="s">
        <v>961</v>
      </c>
      <c r="E84" s="1" t="s">
        <v>898</v>
      </c>
      <c r="F84" s="3" t="s">
        <v>962</v>
      </c>
      <c r="G84" s="3" t="s">
        <v>259</v>
      </c>
      <c r="H84" s="3">
        <f>'22-31'!AC84</f>
        <v>22</v>
      </c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>
        <f t="shared" si="1"/>
        <v>22</v>
      </c>
    </row>
    <row r="85" spans="1:29" s="12" customFormat="1" ht="37.35" customHeight="1">
      <c r="A85" s="1">
        <v>80</v>
      </c>
      <c r="B85" s="1" t="s">
        <v>604</v>
      </c>
      <c r="C85" s="11" t="s">
        <v>605</v>
      </c>
      <c r="D85" s="2" t="s">
        <v>599</v>
      </c>
      <c r="E85" s="1" t="s">
        <v>565</v>
      </c>
      <c r="F85" s="3" t="s">
        <v>606</v>
      </c>
      <c r="G85" s="3" t="s">
        <v>574</v>
      </c>
      <c r="H85" s="3">
        <f>'22-31'!AC85</f>
        <v>18</v>
      </c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>
        <f t="shared" si="1"/>
        <v>18</v>
      </c>
    </row>
    <row r="86" spans="1:29" s="12" customFormat="1" ht="37.35" customHeight="1">
      <c r="A86" s="1">
        <v>81</v>
      </c>
      <c r="B86" s="1" t="s">
        <v>600</v>
      </c>
      <c r="C86" s="11" t="s">
        <v>601</v>
      </c>
      <c r="D86" s="2" t="s">
        <v>602</v>
      </c>
      <c r="E86" s="1" t="s">
        <v>565</v>
      </c>
      <c r="F86" s="3" t="s">
        <v>603</v>
      </c>
      <c r="G86" s="3" t="s">
        <v>574</v>
      </c>
      <c r="H86" s="3">
        <f>'22-31'!AC86</f>
        <v>7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>
        <f t="shared" si="1"/>
        <v>7</v>
      </c>
    </row>
    <row r="87" spans="1:29" s="12" customFormat="1" ht="37.35" customHeight="1">
      <c r="A87" s="1">
        <v>82</v>
      </c>
      <c r="B87" s="1" t="s">
        <v>597</v>
      </c>
      <c r="C87" s="11" t="s">
        <v>598</v>
      </c>
      <c r="D87" s="2" t="s">
        <v>599</v>
      </c>
      <c r="E87" s="1" t="s">
        <v>565</v>
      </c>
      <c r="F87" s="3" t="s">
        <v>561</v>
      </c>
      <c r="G87" s="3" t="s">
        <v>574</v>
      </c>
      <c r="H87" s="3">
        <f>'22-31'!AC87</f>
        <v>17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>
        <f t="shared" si="1"/>
        <v>17</v>
      </c>
    </row>
    <row r="88" spans="1:29" s="12" customFormat="1" ht="37.35" customHeight="1">
      <c r="A88" s="1">
        <v>83</v>
      </c>
      <c r="B88" s="1" t="s">
        <v>607</v>
      </c>
      <c r="C88" s="11" t="s">
        <v>608</v>
      </c>
      <c r="D88" s="2" t="s">
        <v>609</v>
      </c>
      <c r="E88" s="1" t="s">
        <v>28</v>
      </c>
      <c r="F88" s="3" t="s">
        <v>610</v>
      </c>
      <c r="G88" s="3" t="s">
        <v>611</v>
      </c>
      <c r="H88" s="3">
        <f>'22-31'!AC88</f>
        <v>3</v>
      </c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>
        <f t="shared" ref="AC88:AC151" si="2">SUM(H88:AB88)</f>
        <v>3</v>
      </c>
    </row>
    <row r="89" spans="1:29" s="12" customFormat="1" ht="37.35" customHeight="1">
      <c r="A89" s="1">
        <v>84</v>
      </c>
      <c r="B89" s="1" t="s">
        <v>593</v>
      </c>
      <c r="C89" s="11" t="s">
        <v>594</v>
      </c>
      <c r="D89" s="2" t="s">
        <v>595</v>
      </c>
      <c r="E89" s="1" t="s">
        <v>28</v>
      </c>
      <c r="F89" s="3" t="s">
        <v>596</v>
      </c>
      <c r="G89" s="3" t="s">
        <v>16</v>
      </c>
      <c r="H89" s="3">
        <f>'22-31'!AC89</f>
        <v>4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>
        <f t="shared" si="2"/>
        <v>4</v>
      </c>
    </row>
    <row r="90" spans="1:29" s="12" customFormat="1" ht="37.35" customHeight="1">
      <c r="A90" s="1">
        <v>85</v>
      </c>
      <c r="B90" s="1" t="s">
        <v>589</v>
      </c>
      <c r="C90" s="11" t="s">
        <v>590</v>
      </c>
      <c r="D90" s="2" t="s">
        <v>591</v>
      </c>
      <c r="E90" s="1" t="s">
        <v>28</v>
      </c>
      <c r="F90" s="3" t="s">
        <v>592</v>
      </c>
      <c r="G90" s="3" t="s">
        <v>153</v>
      </c>
      <c r="H90" s="3">
        <f>'22-31'!AC90</f>
        <v>32</v>
      </c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>
        <f t="shared" si="2"/>
        <v>32</v>
      </c>
    </row>
    <row r="91" spans="1:29" s="12" customFormat="1" ht="37.35" customHeight="1">
      <c r="A91" s="1">
        <v>86</v>
      </c>
      <c r="B91" s="1" t="s">
        <v>709</v>
      </c>
      <c r="C91" s="11" t="s">
        <v>710</v>
      </c>
      <c r="D91" s="2" t="s">
        <v>711</v>
      </c>
      <c r="E91" s="1" t="s">
        <v>707</v>
      </c>
      <c r="F91" s="3" t="s">
        <v>712</v>
      </c>
      <c r="G91" s="3" t="s">
        <v>713</v>
      </c>
      <c r="H91" s="3">
        <f>'22-31'!AC91</f>
        <v>47</v>
      </c>
      <c r="I91" s="10"/>
      <c r="J91" s="10"/>
      <c r="K91" s="10"/>
      <c r="L91" s="10"/>
      <c r="M91" s="10"/>
      <c r="N91" s="10"/>
      <c r="O91" s="10"/>
      <c r="P91" s="10"/>
      <c r="Q91" s="10">
        <f>-2</f>
        <v>-2</v>
      </c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>
        <f t="shared" si="2"/>
        <v>45</v>
      </c>
    </row>
    <row r="92" spans="1:29" s="12" customFormat="1" ht="37.35" customHeight="1">
      <c r="A92" s="1">
        <v>87</v>
      </c>
      <c r="B92" s="1" t="s">
        <v>704</v>
      </c>
      <c r="C92" s="11" t="s">
        <v>705</v>
      </c>
      <c r="D92" s="2" t="s">
        <v>706</v>
      </c>
      <c r="E92" s="1" t="s">
        <v>707</v>
      </c>
      <c r="F92" s="3" t="s">
        <v>708</v>
      </c>
      <c r="G92" s="3" t="s">
        <v>569</v>
      </c>
      <c r="H92" s="3">
        <f>'22-31'!AC92</f>
        <v>79</v>
      </c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>
        <f t="shared" si="2"/>
        <v>79</v>
      </c>
    </row>
    <row r="93" spans="1:29" s="12" customFormat="1" ht="37.35" customHeight="1">
      <c r="A93" s="1">
        <v>88</v>
      </c>
      <c r="B93" s="1" t="s">
        <v>1426</v>
      </c>
      <c r="C93" s="11" t="s">
        <v>1427</v>
      </c>
      <c r="D93" s="2" t="s">
        <v>1428</v>
      </c>
      <c r="E93" s="1" t="s">
        <v>565</v>
      </c>
      <c r="F93" s="3" t="s">
        <v>1429</v>
      </c>
      <c r="G93" s="3" t="s">
        <v>137</v>
      </c>
      <c r="H93" s="3">
        <f>'22-31'!AC93</f>
        <v>17</v>
      </c>
      <c r="I93" s="10"/>
      <c r="J93" s="10"/>
      <c r="K93" s="10"/>
      <c r="L93" s="10"/>
      <c r="M93" s="10"/>
      <c r="N93" s="10"/>
      <c r="O93" s="10"/>
      <c r="P93" s="10"/>
      <c r="Q93" s="10">
        <f>-2</f>
        <v>-2</v>
      </c>
      <c r="R93" s="10"/>
      <c r="S93" s="10">
        <f>-1</f>
        <v>-1</v>
      </c>
      <c r="T93" s="10"/>
      <c r="U93" s="10"/>
      <c r="V93" s="10"/>
      <c r="W93" s="10"/>
      <c r="X93" s="10"/>
      <c r="Y93" s="10"/>
      <c r="Z93" s="10"/>
      <c r="AA93" s="10"/>
      <c r="AB93" s="10"/>
      <c r="AC93" s="10">
        <f t="shared" si="2"/>
        <v>14</v>
      </c>
    </row>
    <row r="94" spans="1:29" s="12" customFormat="1" ht="37.35" customHeight="1">
      <c r="A94" s="1">
        <v>89</v>
      </c>
      <c r="B94" s="1" t="s">
        <v>1400</v>
      </c>
      <c r="C94" s="11" t="s">
        <v>1401</v>
      </c>
      <c r="D94" s="2" t="s">
        <v>1402</v>
      </c>
      <c r="E94" s="1" t="s">
        <v>567</v>
      </c>
      <c r="F94" s="3" t="s">
        <v>1403</v>
      </c>
      <c r="G94" s="3" t="s">
        <v>60</v>
      </c>
      <c r="H94" s="3">
        <f>'22-31'!AC94</f>
        <v>43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>
        <f t="shared" si="2"/>
        <v>43</v>
      </c>
    </row>
    <row r="95" spans="1:29" s="12" customFormat="1" ht="37.35" customHeight="1">
      <c r="A95" s="1">
        <v>90</v>
      </c>
      <c r="B95" s="1" t="s">
        <v>1404</v>
      </c>
      <c r="C95" s="11" t="s">
        <v>1405</v>
      </c>
      <c r="D95" s="2" t="s">
        <v>1406</v>
      </c>
      <c r="E95" s="1" t="s">
        <v>567</v>
      </c>
      <c r="F95" s="3" t="s">
        <v>1407</v>
      </c>
      <c r="G95" s="3" t="s">
        <v>60</v>
      </c>
      <c r="H95" s="3">
        <f>'22-31'!AC95</f>
        <v>3</v>
      </c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>
        <f t="shared" si="2"/>
        <v>3</v>
      </c>
    </row>
    <row r="96" spans="1:29" s="12" customFormat="1" ht="37.35" customHeight="1">
      <c r="A96" s="1">
        <v>91</v>
      </c>
      <c r="B96" s="1" t="s">
        <v>1650</v>
      </c>
      <c r="C96" s="11" t="s">
        <v>1651</v>
      </c>
      <c r="D96" s="2" t="s">
        <v>1652</v>
      </c>
      <c r="E96" s="1" t="s">
        <v>567</v>
      </c>
      <c r="F96" s="3" t="s">
        <v>1653</v>
      </c>
      <c r="G96" s="3" t="s">
        <v>60</v>
      </c>
      <c r="H96" s="3">
        <f>'22-31'!AC96</f>
        <v>7</v>
      </c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>
        <f t="shared" si="2"/>
        <v>7</v>
      </c>
    </row>
    <row r="97" spans="1:29" s="12" customFormat="1" ht="37.35" customHeight="1">
      <c r="A97" s="1">
        <v>92</v>
      </c>
      <c r="B97" s="1" t="s">
        <v>1408</v>
      </c>
      <c r="C97" s="11" t="s">
        <v>1409</v>
      </c>
      <c r="D97" s="2" t="s">
        <v>1410</v>
      </c>
      <c r="E97" s="1" t="s">
        <v>567</v>
      </c>
      <c r="F97" s="3" t="s">
        <v>1411</v>
      </c>
      <c r="G97" s="3" t="s">
        <v>60</v>
      </c>
      <c r="H97" s="3">
        <f>'22-31'!AC97</f>
        <v>1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>
        <f t="shared" si="2"/>
        <v>1</v>
      </c>
    </row>
    <row r="98" spans="1:29" s="12" customFormat="1" ht="37.35" customHeight="1">
      <c r="A98" s="1">
        <v>93</v>
      </c>
      <c r="B98" s="1" t="s">
        <v>582</v>
      </c>
      <c r="C98" s="11" t="s">
        <v>583</v>
      </c>
      <c r="D98" s="2" t="s">
        <v>581</v>
      </c>
      <c r="E98" s="1" t="s">
        <v>565</v>
      </c>
      <c r="F98" s="3" t="s">
        <v>584</v>
      </c>
      <c r="G98" s="3" t="s">
        <v>569</v>
      </c>
      <c r="H98" s="3">
        <f>'22-31'!AC98</f>
        <v>4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>
        <f t="shared" si="2"/>
        <v>4</v>
      </c>
    </row>
    <row r="99" spans="1:29" s="12" customFormat="1" ht="37.35" customHeight="1">
      <c r="A99" s="1">
        <v>94</v>
      </c>
      <c r="B99" s="1" t="s">
        <v>579</v>
      </c>
      <c r="C99" s="11" t="s">
        <v>580</v>
      </c>
      <c r="D99" s="2" t="s">
        <v>581</v>
      </c>
      <c r="E99" s="1" t="s">
        <v>565</v>
      </c>
      <c r="F99" s="3" t="s">
        <v>519</v>
      </c>
      <c r="G99" s="3" t="s">
        <v>569</v>
      </c>
      <c r="H99" s="3">
        <f>'22-31'!AC99</f>
        <v>4</v>
      </c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>
        <f t="shared" si="2"/>
        <v>4</v>
      </c>
    </row>
    <row r="100" spans="1:29" s="12" customFormat="1" ht="37.35" customHeight="1">
      <c r="A100" s="1">
        <v>95</v>
      </c>
      <c r="B100" s="1" t="s">
        <v>563</v>
      </c>
      <c r="C100" s="11" t="s">
        <v>564</v>
      </c>
      <c r="D100" s="2" t="s">
        <v>566</v>
      </c>
      <c r="E100" s="1" t="s">
        <v>567</v>
      </c>
      <c r="F100" s="3" t="s">
        <v>568</v>
      </c>
      <c r="G100" s="3" t="s">
        <v>569</v>
      </c>
      <c r="H100" s="3">
        <f>'22-31'!AC100</f>
        <v>2</v>
      </c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>
        <f t="shared" si="2"/>
        <v>2</v>
      </c>
    </row>
    <row r="101" spans="1:29" s="12" customFormat="1" ht="37.35" customHeight="1">
      <c r="A101" s="1">
        <v>96</v>
      </c>
      <c r="B101" s="1" t="s">
        <v>1255</v>
      </c>
      <c r="C101" s="11" t="s">
        <v>1256</v>
      </c>
      <c r="D101" s="2" t="s">
        <v>1257</v>
      </c>
      <c r="E101" s="1" t="s">
        <v>567</v>
      </c>
      <c r="F101" s="3" t="s">
        <v>1258</v>
      </c>
      <c r="G101" s="3" t="s">
        <v>1259</v>
      </c>
      <c r="H101" s="3">
        <f>'22-31'!AC101</f>
        <v>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>
        <f t="shared" si="2"/>
        <v>0</v>
      </c>
    </row>
    <row r="102" spans="1:29" s="12" customFormat="1" ht="37.35" customHeight="1">
      <c r="A102" s="1">
        <v>97</v>
      </c>
      <c r="B102" s="1" t="s">
        <v>1260</v>
      </c>
      <c r="C102" s="11" t="s">
        <v>1261</v>
      </c>
      <c r="D102" s="2" t="s">
        <v>1262</v>
      </c>
      <c r="E102" s="1" t="s">
        <v>565</v>
      </c>
      <c r="F102" s="3" t="s">
        <v>1263</v>
      </c>
      <c r="G102" s="3" t="s">
        <v>569</v>
      </c>
      <c r="H102" s="3">
        <f>'22-31'!AC102</f>
        <v>0</v>
      </c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>
        <f t="shared" si="2"/>
        <v>0</v>
      </c>
    </row>
    <row r="103" spans="1:29" s="12" customFormat="1" ht="37.35" customHeight="1">
      <c r="A103" s="1">
        <v>98</v>
      </c>
      <c r="B103" s="1" t="s">
        <v>575</v>
      </c>
      <c r="C103" s="11" t="s">
        <v>576</v>
      </c>
      <c r="D103" s="2" t="s">
        <v>577</v>
      </c>
      <c r="E103" s="1" t="s">
        <v>565</v>
      </c>
      <c r="F103" s="3" t="s">
        <v>578</v>
      </c>
      <c r="G103" s="3" t="s">
        <v>60</v>
      </c>
      <c r="H103" s="3">
        <f>'22-31'!AC103</f>
        <v>6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>
        <f t="shared" si="2"/>
        <v>6</v>
      </c>
    </row>
    <row r="104" spans="1:29" s="12" customFormat="1" ht="37.35" customHeight="1">
      <c r="A104" s="1">
        <v>99</v>
      </c>
      <c r="B104" s="1" t="s">
        <v>570</v>
      </c>
      <c r="C104" s="11" t="s">
        <v>571</v>
      </c>
      <c r="D104" s="2" t="s">
        <v>572</v>
      </c>
      <c r="E104" s="1" t="s">
        <v>565</v>
      </c>
      <c r="F104" s="3" t="s">
        <v>573</v>
      </c>
      <c r="G104" s="3" t="s">
        <v>574</v>
      </c>
      <c r="H104" s="3">
        <f>'22-31'!AC104</f>
        <v>0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>
        <f t="shared" si="2"/>
        <v>0</v>
      </c>
    </row>
    <row r="105" spans="1:29" s="12" customFormat="1" ht="37.35" customHeight="1">
      <c r="A105" s="1">
        <v>100</v>
      </c>
      <c r="B105" s="1" t="s">
        <v>1454</v>
      </c>
      <c r="C105" s="11" t="s">
        <v>1455</v>
      </c>
      <c r="D105" s="2" t="s">
        <v>1456</v>
      </c>
      <c r="E105" s="1" t="s">
        <v>565</v>
      </c>
      <c r="F105" s="3" t="s">
        <v>1457</v>
      </c>
      <c r="G105" s="3" t="s">
        <v>60</v>
      </c>
      <c r="H105" s="3">
        <f>'22-31'!AC105</f>
        <v>0</v>
      </c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>
        <f t="shared" si="2"/>
        <v>0</v>
      </c>
    </row>
    <row r="106" spans="1:29" s="12" customFormat="1" ht="37.35" customHeight="1">
      <c r="A106" s="1">
        <v>101</v>
      </c>
      <c r="B106" s="1" t="s">
        <v>502</v>
      </c>
      <c r="C106" s="11" t="s">
        <v>503</v>
      </c>
      <c r="D106" s="2" t="s">
        <v>504</v>
      </c>
      <c r="E106" s="1" t="s">
        <v>28</v>
      </c>
      <c r="F106" s="3" t="s">
        <v>479</v>
      </c>
      <c r="G106" s="3" t="s">
        <v>60</v>
      </c>
      <c r="H106" s="3">
        <f>'22-31'!AC106</f>
        <v>324</v>
      </c>
      <c r="I106" s="10"/>
      <c r="J106" s="10">
        <v>6</v>
      </c>
      <c r="K106" s="10"/>
      <c r="L106" s="10"/>
      <c r="M106" s="10"/>
      <c r="N106" s="10">
        <v>6</v>
      </c>
      <c r="O106" s="10"/>
      <c r="P106" s="10"/>
      <c r="Q106" s="10"/>
      <c r="R106" s="10"/>
      <c r="S106" s="10">
        <f>-12-12-12-12-12-12-12-12-12</f>
        <v>-108</v>
      </c>
      <c r="T106" s="10">
        <f>10+42</f>
        <v>52</v>
      </c>
      <c r="U106" s="10"/>
      <c r="V106" s="10"/>
      <c r="W106" s="10"/>
      <c r="X106" s="10"/>
      <c r="Y106" s="10"/>
      <c r="Z106" s="10"/>
      <c r="AA106" s="10"/>
      <c r="AB106" s="10"/>
      <c r="AC106" s="10">
        <f t="shared" si="2"/>
        <v>280</v>
      </c>
    </row>
    <row r="107" spans="1:29" s="12" customFormat="1" ht="37.35" customHeight="1">
      <c r="A107" s="1">
        <v>102</v>
      </c>
      <c r="B107" s="1" t="s">
        <v>505</v>
      </c>
      <c r="C107" s="11" t="s">
        <v>506</v>
      </c>
      <c r="D107" s="2" t="s">
        <v>507</v>
      </c>
      <c r="E107" s="1" t="s">
        <v>28</v>
      </c>
      <c r="F107" s="3" t="s">
        <v>479</v>
      </c>
      <c r="G107" s="3" t="s">
        <v>60</v>
      </c>
      <c r="H107" s="3">
        <f>'22-31'!AC107</f>
        <v>237</v>
      </c>
      <c r="I107" s="10"/>
      <c r="J107" s="10"/>
      <c r="K107" s="10"/>
      <c r="L107" s="10"/>
      <c r="M107" s="10"/>
      <c r="N107" s="10">
        <v>5</v>
      </c>
      <c r="O107" s="10"/>
      <c r="P107" s="10"/>
      <c r="Q107" s="10"/>
      <c r="R107" s="10"/>
      <c r="S107" s="10">
        <f>-54</f>
        <v>-54</v>
      </c>
      <c r="T107" s="10">
        <f>6+70</f>
        <v>76</v>
      </c>
      <c r="U107" s="10"/>
      <c r="V107" s="10"/>
      <c r="W107" s="10"/>
      <c r="X107" s="10"/>
      <c r="Y107" s="10"/>
      <c r="Z107" s="10"/>
      <c r="AA107" s="10"/>
      <c r="AB107" s="10"/>
      <c r="AC107" s="10">
        <f t="shared" si="2"/>
        <v>264</v>
      </c>
    </row>
    <row r="108" spans="1:29" s="12" customFormat="1" ht="37.35" customHeight="1">
      <c r="A108" s="1">
        <v>103</v>
      </c>
      <c r="B108" s="1" t="s">
        <v>508</v>
      </c>
      <c r="C108" s="11" t="s">
        <v>509</v>
      </c>
      <c r="D108" s="2" t="s">
        <v>510</v>
      </c>
      <c r="E108" s="1" t="s">
        <v>28</v>
      </c>
      <c r="F108" s="3" t="s">
        <v>479</v>
      </c>
      <c r="G108" s="3" t="s">
        <v>60</v>
      </c>
      <c r="H108" s="3">
        <f>'22-31'!AC108</f>
        <v>231</v>
      </c>
      <c r="I108" s="10"/>
      <c r="J108" s="10">
        <v>14</v>
      </c>
      <c r="K108" s="10"/>
      <c r="L108" s="10"/>
      <c r="M108" s="10"/>
      <c r="N108" s="10">
        <v>4</v>
      </c>
      <c r="O108" s="10"/>
      <c r="P108" s="10"/>
      <c r="Q108" s="10"/>
      <c r="R108" s="10"/>
      <c r="S108" s="10">
        <f>-12-12-12-12-12-12-12-12-12</f>
        <v>-108</v>
      </c>
      <c r="T108" s="10">
        <f>8+70</f>
        <v>78</v>
      </c>
      <c r="U108" s="10"/>
      <c r="V108" s="10"/>
      <c r="W108" s="10"/>
      <c r="X108" s="10"/>
      <c r="Y108" s="10"/>
      <c r="Z108" s="10"/>
      <c r="AA108" s="10"/>
      <c r="AB108" s="10"/>
      <c r="AC108" s="10">
        <f t="shared" si="2"/>
        <v>219</v>
      </c>
    </row>
    <row r="109" spans="1:29" s="12" customFormat="1" ht="37.35" customHeight="1">
      <c r="A109" s="1">
        <v>104</v>
      </c>
      <c r="B109" s="1" t="s">
        <v>511</v>
      </c>
      <c r="C109" s="11" t="s">
        <v>512</v>
      </c>
      <c r="D109" s="2" t="s">
        <v>510</v>
      </c>
      <c r="E109" s="1" t="s">
        <v>28</v>
      </c>
      <c r="F109" s="3" t="s">
        <v>479</v>
      </c>
      <c r="G109" s="3" t="s">
        <v>60</v>
      </c>
      <c r="H109" s="3">
        <f>'22-31'!AC109</f>
        <v>21</v>
      </c>
      <c r="I109" s="10"/>
      <c r="J109" s="10"/>
      <c r="K109" s="10"/>
      <c r="L109" s="10">
        <v>20</v>
      </c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>
        <f t="shared" si="2"/>
        <v>41</v>
      </c>
    </row>
    <row r="110" spans="1:29" s="12" customFormat="1" ht="37.35" customHeight="1">
      <c r="A110" s="1">
        <v>105</v>
      </c>
      <c r="B110" s="1" t="s">
        <v>513</v>
      </c>
      <c r="C110" s="11" t="s">
        <v>514</v>
      </c>
      <c r="D110" s="2" t="s">
        <v>515</v>
      </c>
      <c r="E110" s="1" t="s">
        <v>28</v>
      </c>
      <c r="F110" s="3" t="s">
        <v>479</v>
      </c>
      <c r="G110" s="3" t="s">
        <v>60</v>
      </c>
      <c r="H110" s="3">
        <f>'22-31'!AC110</f>
        <v>153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>
        <f>-27</f>
        <v>-27</v>
      </c>
      <c r="T110" s="10">
        <f>2+21</f>
        <v>23</v>
      </c>
      <c r="U110" s="10"/>
      <c r="V110" s="10"/>
      <c r="W110" s="10"/>
      <c r="X110" s="10"/>
      <c r="Y110" s="10"/>
      <c r="Z110" s="10"/>
      <c r="AA110" s="10"/>
      <c r="AB110" s="10"/>
      <c r="AC110" s="10">
        <f t="shared" si="2"/>
        <v>149</v>
      </c>
    </row>
    <row r="111" spans="1:29" s="12" customFormat="1" ht="37.35" customHeight="1">
      <c r="A111" s="1">
        <v>106</v>
      </c>
      <c r="B111" s="1" t="s">
        <v>516</v>
      </c>
      <c r="C111" s="11" t="s">
        <v>517</v>
      </c>
      <c r="D111" s="2" t="s">
        <v>518</v>
      </c>
      <c r="E111" s="1" t="s">
        <v>28</v>
      </c>
      <c r="F111" s="3" t="s">
        <v>519</v>
      </c>
      <c r="G111" s="3" t="s">
        <v>60</v>
      </c>
      <c r="H111" s="3">
        <f>'22-31'!AC111</f>
        <v>20</v>
      </c>
      <c r="I111" s="10"/>
      <c r="J111" s="10">
        <v>6</v>
      </c>
      <c r="K111" s="10"/>
      <c r="L111" s="10"/>
      <c r="M111" s="10"/>
      <c r="N111" s="10"/>
      <c r="O111" s="10"/>
      <c r="P111" s="10"/>
      <c r="Q111" s="10"/>
      <c r="R111" s="10"/>
      <c r="S111" s="10">
        <f>-9</f>
        <v>-9</v>
      </c>
      <c r="T111" s="10">
        <f>3</f>
        <v>3</v>
      </c>
      <c r="U111" s="10"/>
      <c r="V111" s="10"/>
      <c r="W111" s="10"/>
      <c r="X111" s="10"/>
      <c r="Y111" s="10"/>
      <c r="Z111" s="10"/>
      <c r="AA111" s="10"/>
      <c r="AB111" s="10"/>
      <c r="AC111" s="10">
        <f t="shared" si="2"/>
        <v>20</v>
      </c>
    </row>
    <row r="112" spans="1:29" s="12" customFormat="1" ht="37.35" customHeight="1">
      <c r="A112" s="1">
        <v>107</v>
      </c>
      <c r="B112" s="1" t="s">
        <v>520</v>
      </c>
      <c r="C112" s="11" t="s">
        <v>521</v>
      </c>
      <c r="D112" s="2" t="s">
        <v>522</v>
      </c>
      <c r="E112" s="1" t="s">
        <v>28</v>
      </c>
      <c r="F112" s="3" t="s">
        <v>519</v>
      </c>
      <c r="G112" s="3" t="s">
        <v>60</v>
      </c>
      <c r="H112" s="3">
        <f>'22-31'!AC112</f>
        <v>46</v>
      </c>
      <c r="I112" s="10"/>
      <c r="J112" s="10">
        <v>7</v>
      </c>
      <c r="K112" s="10"/>
      <c r="L112" s="10"/>
      <c r="M112" s="10"/>
      <c r="N112" s="10">
        <v>1</v>
      </c>
      <c r="O112" s="10"/>
      <c r="P112" s="10"/>
      <c r="Q112" s="10"/>
      <c r="R112" s="10"/>
      <c r="S112" s="10">
        <f>-9</f>
        <v>-9</v>
      </c>
      <c r="T112" s="10">
        <f>1+3</f>
        <v>4</v>
      </c>
      <c r="U112" s="10"/>
      <c r="V112" s="10"/>
      <c r="W112" s="10"/>
      <c r="X112" s="10"/>
      <c r="Y112" s="10"/>
      <c r="Z112" s="10"/>
      <c r="AA112" s="10"/>
      <c r="AB112" s="10"/>
      <c r="AC112" s="10">
        <f t="shared" si="2"/>
        <v>49</v>
      </c>
    </row>
    <row r="113" spans="1:29" s="12" customFormat="1" ht="37.35" customHeight="1">
      <c r="A113" s="1">
        <v>108</v>
      </c>
      <c r="B113" s="1" t="s">
        <v>523</v>
      </c>
      <c r="C113" s="11" t="s">
        <v>524</v>
      </c>
      <c r="D113" s="2" t="s">
        <v>525</v>
      </c>
      <c r="E113" s="1" t="s">
        <v>28</v>
      </c>
      <c r="F113" s="3" t="s">
        <v>519</v>
      </c>
      <c r="G113" s="3" t="s">
        <v>60</v>
      </c>
      <c r="H113" s="3">
        <f>'22-31'!AC113</f>
        <v>40</v>
      </c>
      <c r="I113" s="10"/>
      <c r="J113" s="10">
        <v>7</v>
      </c>
      <c r="K113" s="10"/>
      <c r="L113" s="10"/>
      <c r="M113" s="10"/>
      <c r="N113" s="10">
        <v>1</v>
      </c>
      <c r="O113" s="10"/>
      <c r="P113" s="10"/>
      <c r="Q113" s="10"/>
      <c r="R113" s="10"/>
      <c r="S113" s="10">
        <f>-9</f>
        <v>-9</v>
      </c>
      <c r="T113" s="10">
        <f t="shared" ref="T113" si="3">1+3</f>
        <v>4</v>
      </c>
      <c r="U113" s="10"/>
      <c r="V113" s="10"/>
      <c r="W113" s="10"/>
      <c r="X113" s="10"/>
      <c r="Y113" s="10"/>
      <c r="Z113" s="10"/>
      <c r="AA113" s="10"/>
      <c r="AB113" s="10"/>
      <c r="AC113" s="10">
        <f t="shared" si="2"/>
        <v>43</v>
      </c>
    </row>
    <row r="114" spans="1:29" s="12" customFormat="1" ht="37.35" customHeight="1">
      <c r="A114" s="1">
        <v>109</v>
      </c>
      <c r="B114" s="1" t="s">
        <v>526</v>
      </c>
      <c r="C114" s="11" t="s">
        <v>527</v>
      </c>
      <c r="D114" s="2" t="s">
        <v>528</v>
      </c>
      <c r="E114" s="1" t="s">
        <v>28</v>
      </c>
      <c r="F114" s="3" t="s">
        <v>529</v>
      </c>
      <c r="G114" s="3" t="s">
        <v>60</v>
      </c>
      <c r="H114" s="3">
        <f>'22-31'!AC114</f>
        <v>83</v>
      </c>
      <c r="I114" s="10"/>
      <c r="J114" s="10">
        <v>10</v>
      </c>
      <c r="K114" s="10"/>
      <c r="L114" s="10"/>
      <c r="M114" s="10"/>
      <c r="N114" s="10">
        <v>2</v>
      </c>
      <c r="O114" s="10"/>
      <c r="P114" s="10"/>
      <c r="Q114" s="10"/>
      <c r="R114" s="10"/>
      <c r="S114" s="10">
        <f>-18</f>
        <v>-18</v>
      </c>
      <c r="T114" s="10">
        <f>1+2</f>
        <v>3</v>
      </c>
      <c r="U114" s="10"/>
      <c r="V114" s="10"/>
      <c r="W114" s="10"/>
      <c r="X114" s="10"/>
      <c r="Y114" s="10"/>
      <c r="Z114" s="10"/>
      <c r="AA114" s="10"/>
      <c r="AB114" s="10"/>
      <c r="AC114" s="10">
        <f t="shared" si="2"/>
        <v>80</v>
      </c>
    </row>
    <row r="115" spans="1:29" s="12" customFormat="1" ht="37.35" customHeight="1">
      <c r="A115" s="1">
        <v>110</v>
      </c>
      <c r="B115" s="1" t="s">
        <v>530</v>
      </c>
      <c r="C115" s="11" t="s">
        <v>531</v>
      </c>
      <c r="D115" s="2" t="s">
        <v>522</v>
      </c>
      <c r="E115" s="1" t="s">
        <v>28</v>
      </c>
      <c r="F115" s="3" t="s">
        <v>529</v>
      </c>
      <c r="G115" s="3" t="s">
        <v>60</v>
      </c>
      <c r="H115" s="3">
        <f>'22-31'!AC115</f>
        <v>57</v>
      </c>
      <c r="I115" s="10"/>
      <c r="J115" s="10">
        <v>7</v>
      </c>
      <c r="K115" s="10"/>
      <c r="L115" s="10"/>
      <c r="M115" s="10"/>
      <c r="N115" s="10">
        <v>1</v>
      </c>
      <c r="O115" s="10"/>
      <c r="P115" s="10"/>
      <c r="Q115" s="10"/>
      <c r="R115" s="10"/>
      <c r="S115" s="10">
        <f>-9</f>
        <v>-9</v>
      </c>
      <c r="T115" s="10">
        <f>3</f>
        <v>3</v>
      </c>
      <c r="U115" s="10"/>
      <c r="V115" s="10"/>
      <c r="W115" s="10"/>
      <c r="X115" s="10"/>
      <c r="Y115" s="10"/>
      <c r="Z115" s="10"/>
      <c r="AA115" s="10"/>
      <c r="AB115" s="10"/>
      <c r="AC115" s="10">
        <f t="shared" si="2"/>
        <v>59</v>
      </c>
    </row>
    <row r="116" spans="1:29" s="12" customFormat="1" ht="37.35" customHeight="1">
      <c r="A116" s="1">
        <v>111</v>
      </c>
      <c r="B116" s="1" t="s">
        <v>532</v>
      </c>
      <c r="C116" s="11" t="s">
        <v>533</v>
      </c>
      <c r="D116" s="2" t="s">
        <v>525</v>
      </c>
      <c r="E116" s="1" t="s">
        <v>28</v>
      </c>
      <c r="F116" s="3" t="s">
        <v>529</v>
      </c>
      <c r="G116" s="3" t="s">
        <v>60</v>
      </c>
      <c r="H116" s="3">
        <f>'22-31'!AC116</f>
        <v>86</v>
      </c>
      <c r="I116" s="10"/>
      <c r="J116" s="10">
        <v>7</v>
      </c>
      <c r="K116" s="10"/>
      <c r="L116" s="10"/>
      <c r="M116" s="10"/>
      <c r="N116" s="10">
        <v>1</v>
      </c>
      <c r="O116" s="10"/>
      <c r="P116" s="10"/>
      <c r="Q116" s="10"/>
      <c r="R116" s="10"/>
      <c r="S116" s="10">
        <f>-9</f>
        <v>-9</v>
      </c>
      <c r="T116" s="10">
        <f>1+3</f>
        <v>4</v>
      </c>
      <c r="U116" s="10"/>
      <c r="V116" s="10"/>
      <c r="W116" s="10"/>
      <c r="X116" s="10"/>
      <c r="Y116" s="10"/>
      <c r="Z116" s="10"/>
      <c r="AA116" s="10"/>
      <c r="AB116" s="10"/>
      <c r="AC116" s="10">
        <f t="shared" si="2"/>
        <v>89</v>
      </c>
    </row>
    <row r="117" spans="1:29" s="12" customFormat="1" ht="37.35" customHeight="1">
      <c r="A117" s="1">
        <v>112</v>
      </c>
      <c r="B117" s="1" t="s">
        <v>553</v>
      </c>
      <c r="C117" s="11" t="s">
        <v>554</v>
      </c>
      <c r="D117" s="2" t="s">
        <v>555</v>
      </c>
      <c r="E117" s="1" t="s">
        <v>28</v>
      </c>
      <c r="F117" s="3" t="s">
        <v>479</v>
      </c>
      <c r="G117" s="3" t="s">
        <v>60</v>
      </c>
      <c r="H117" s="3">
        <f>'22-31'!AC117</f>
        <v>94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>
        <f t="shared" si="2"/>
        <v>94</v>
      </c>
    </row>
    <row r="118" spans="1:29" s="12" customFormat="1" ht="37.35" customHeight="1">
      <c r="A118" s="1">
        <v>113</v>
      </c>
      <c r="B118" s="1" t="s">
        <v>499</v>
      </c>
      <c r="C118" s="11" t="s">
        <v>500</v>
      </c>
      <c r="D118" s="2" t="s">
        <v>501</v>
      </c>
      <c r="E118" s="1" t="s">
        <v>28</v>
      </c>
      <c r="F118" s="3" t="s">
        <v>479</v>
      </c>
      <c r="G118" s="3" t="s">
        <v>60</v>
      </c>
      <c r="H118" s="3">
        <f>'22-31'!AC118</f>
        <v>13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>
        <f>-9</f>
        <v>-9</v>
      </c>
      <c r="T118" s="10">
        <f>1+6</f>
        <v>7</v>
      </c>
      <c r="U118" s="10"/>
      <c r="V118" s="10"/>
      <c r="W118" s="10"/>
      <c r="X118" s="10"/>
      <c r="Y118" s="10"/>
      <c r="Z118" s="10"/>
      <c r="AA118" s="10"/>
      <c r="AB118" s="10"/>
      <c r="AC118" s="10">
        <f t="shared" si="2"/>
        <v>11</v>
      </c>
    </row>
    <row r="119" spans="1:29" s="12" customFormat="1" ht="37.35" customHeight="1">
      <c r="A119" s="1">
        <v>114</v>
      </c>
      <c r="B119" s="1" t="s">
        <v>496</v>
      </c>
      <c r="C119" s="11" t="s">
        <v>497</v>
      </c>
      <c r="D119" s="2" t="s">
        <v>498</v>
      </c>
      <c r="E119" s="1" t="s">
        <v>28</v>
      </c>
      <c r="F119" s="3" t="s">
        <v>479</v>
      </c>
      <c r="G119" s="3" t="s">
        <v>60</v>
      </c>
      <c r="H119" s="3">
        <f>'22-31'!AC119</f>
        <v>106</v>
      </c>
      <c r="I119" s="10"/>
      <c r="J119" s="10">
        <v>7</v>
      </c>
      <c r="K119" s="10"/>
      <c r="L119" s="10"/>
      <c r="M119" s="10"/>
      <c r="N119" s="10">
        <v>1</v>
      </c>
      <c r="O119" s="10"/>
      <c r="P119" s="10"/>
      <c r="Q119" s="10"/>
      <c r="R119" s="10"/>
      <c r="S119" s="10">
        <f>-36</f>
        <v>-36</v>
      </c>
      <c r="T119" s="10">
        <f>2+14</f>
        <v>16</v>
      </c>
      <c r="U119" s="10"/>
      <c r="V119" s="10"/>
      <c r="W119" s="10"/>
      <c r="X119" s="10"/>
      <c r="Y119" s="10"/>
      <c r="Z119" s="10"/>
      <c r="AA119" s="10"/>
      <c r="AB119" s="10"/>
      <c r="AC119" s="10">
        <f t="shared" si="2"/>
        <v>94</v>
      </c>
    </row>
    <row r="120" spans="1:29" s="12" customFormat="1" ht="37.35" customHeight="1">
      <c r="A120" s="1">
        <v>115</v>
      </c>
      <c r="B120" s="1" t="s">
        <v>493</v>
      </c>
      <c r="C120" s="11" t="s">
        <v>494</v>
      </c>
      <c r="D120" s="2" t="s">
        <v>495</v>
      </c>
      <c r="E120" s="1" t="s">
        <v>28</v>
      </c>
      <c r="F120" s="3" t="s">
        <v>446</v>
      </c>
      <c r="G120" s="3" t="s">
        <v>60</v>
      </c>
      <c r="H120" s="3">
        <f>'22-31'!AC120</f>
        <v>11</v>
      </c>
      <c r="I120" s="10"/>
      <c r="J120" s="10"/>
      <c r="K120" s="10"/>
      <c r="L120" s="10"/>
      <c r="M120" s="10"/>
      <c r="N120" s="10">
        <f>5+3</f>
        <v>8</v>
      </c>
      <c r="O120" s="10"/>
      <c r="P120" s="10"/>
      <c r="Q120" s="10"/>
      <c r="R120" s="10"/>
      <c r="S120" s="10">
        <f>-28</f>
        <v>-28</v>
      </c>
      <c r="T120" s="10">
        <f>20</f>
        <v>20</v>
      </c>
      <c r="U120" s="10"/>
      <c r="V120" s="10"/>
      <c r="W120" s="10"/>
      <c r="X120" s="10"/>
      <c r="Y120" s="10"/>
      <c r="Z120" s="10"/>
      <c r="AA120" s="10"/>
      <c r="AB120" s="10"/>
      <c r="AC120" s="10">
        <f t="shared" si="2"/>
        <v>11</v>
      </c>
    </row>
    <row r="121" spans="1:29" s="12" customFormat="1" ht="37.35" customHeight="1">
      <c r="A121" s="1">
        <v>116</v>
      </c>
      <c r="B121" s="1" t="s">
        <v>483</v>
      </c>
      <c r="C121" s="11" t="s">
        <v>484</v>
      </c>
      <c r="D121" s="2" t="s">
        <v>485</v>
      </c>
      <c r="E121" s="1" t="s">
        <v>28</v>
      </c>
      <c r="F121" s="3" t="s">
        <v>446</v>
      </c>
      <c r="G121" s="3" t="s">
        <v>60</v>
      </c>
      <c r="H121" s="3">
        <f>'22-31'!AC121</f>
        <v>26</v>
      </c>
      <c r="I121" s="10"/>
      <c r="J121" s="10"/>
      <c r="K121" s="10"/>
      <c r="L121" s="10">
        <v>24</v>
      </c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>
        <f t="shared" si="2"/>
        <v>50</v>
      </c>
    </row>
    <row r="122" spans="1:29" s="12" customFormat="1" ht="37.35" customHeight="1">
      <c r="A122" s="1">
        <v>117</v>
      </c>
      <c r="B122" s="1" t="s">
        <v>486</v>
      </c>
      <c r="C122" s="11" t="s">
        <v>487</v>
      </c>
      <c r="D122" s="2" t="s">
        <v>488</v>
      </c>
      <c r="E122" s="1" t="s">
        <v>28</v>
      </c>
      <c r="F122" s="3" t="s">
        <v>489</v>
      </c>
      <c r="G122" s="3" t="s">
        <v>60</v>
      </c>
      <c r="H122" s="3">
        <f>'22-31'!AC122</f>
        <v>26</v>
      </c>
      <c r="I122" s="10"/>
      <c r="J122" s="10">
        <v>6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>
        <f t="shared" si="2"/>
        <v>32</v>
      </c>
    </row>
    <row r="123" spans="1:29" s="12" customFormat="1" ht="37.35" customHeight="1">
      <c r="A123" s="1">
        <v>118</v>
      </c>
      <c r="B123" s="1" t="s">
        <v>490</v>
      </c>
      <c r="C123" s="11" t="s">
        <v>491</v>
      </c>
      <c r="D123" s="2" t="s">
        <v>492</v>
      </c>
      <c r="E123" s="1" t="s">
        <v>28</v>
      </c>
      <c r="F123" s="3" t="s">
        <v>461</v>
      </c>
      <c r="G123" s="3" t="s">
        <v>60</v>
      </c>
      <c r="H123" s="3">
        <f>'22-31'!AC123</f>
        <v>15</v>
      </c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>
        <f t="shared" si="2"/>
        <v>15</v>
      </c>
    </row>
    <row r="124" spans="1:29" s="12" customFormat="1" ht="37.35" customHeight="1">
      <c r="A124" s="1">
        <v>119</v>
      </c>
      <c r="B124" s="1" t="s">
        <v>480</v>
      </c>
      <c r="C124" s="11" t="s">
        <v>481</v>
      </c>
      <c r="D124" s="2" t="s">
        <v>482</v>
      </c>
      <c r="E124" s="1" t="s">
        <v>28</v>
      </c>
      <c r="F124" s="3" t="s">
        <v>479</v>
      </c>
      <c r="G124" s="3" t="s">
        <v>60</v>
      </c>
      <c r="H124" s="3">
        <f>'22-31'!AC124</f>
        <v>6</v>
      </c>
      <c r="I124" s="10"/>
      <c r="J124" s="10"/>
      <c r="K124" s="10"/>
      <c r="L124" s="10"/>
      <c r="M124" s="10"/>
      <c r="N124" s="10">
        <v>2</v>
      </c>
      <c r="O124" s="10"/>
      <c r="P124" s="10"/>
      <c r="Q124" s="10"/>
      <c r="R124" s="10"/>
      <c r="S124" s="10"/>
      <c r="T124" s="10">
        <v>2</v>
      </c>
      <c r="U124" s="10"/>
      <c r="V124" s="10"/>
      <c r="W124" s="10"/>
      <c r="X124" s="10"/>
      <c r="Y124" s="10"/>
      <c r="Z124" s="10"/>
      <c r="AA124" s="10"/>
      <c r="AB124" s="10"/>
      <c r="AC124" s="10">
        <f t="shared" si="2"/>
        <v>10</v>
      </c>
    </row>
    <row r="125" spans="1:29" s="12" customFormat="1" ht="37.35" customHeight="1">
      <c r="A125" s="1">
        <v>120</v>
      </c>
      <c r="B125" s="1" t="s">
        <v>476</v>
      </c>
      <c r="C125" s="11" t="s">
        <v>477</v>
      </c>
      <c r="D125" s="2" t="s">
        <v>478</v>
      </c>
      <c r="E125" s="1" t="s">
        <v>28</v>
      </c>
      <c r="F125" s="3" t="s">
        <v>479</v>
      </c>
      <c r="G125" s="3" t="s">
        <v>298</v>
      </c>
      <c r="H125" s="3">
        <f>'22-31'!AC125</f>
        <v>7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>
        <f t="shared" si="2"/>
        <v>7</v>
      </c>
    </row>
    <row r="126" spans="1:29" s="12" customFormat="1" ht="37.35" customHeight="1">
      <c r="A126" s="1">
        <v>121</v>
      </c>
      <c r="B126" s="1" t="s">
        <v>474</v>
      </c>
      <c r="C126" s="11" t="s">
        <v>475</v>
      </c>
      <c r="D126" s="2" t="s">
        <v>445</v>
      </c>
      <c r="E126" s="1" t="s">
        <v>28</v>
      </c>
      <c r="F126" s="3" t="s">
        <v>473</v>
      </c>
      <c r="G126" s="3" t="s">
        <v>60</v>
      </c>
      <c r="H126" s="3">
        <f>'22-31'!AC126</f>
        <v>69</v>
      </c>
      <c r="I126" s="10"/>
      <c r="J126" s="10"/>
      <c r="K126" s="10"/>
      <c r="L126" s="10"/>
      <c r="M126" s="10"/>
      <c r="N126" s="10">
        <v>2</v>
      </c>
      <c r="O126" s="10"/>
      <c r="P126" s="10"/>
      <c r="Q126" s="10"/>
      <c r="R126" s="10"/>
      <c r="S126" s="10">
        <f>-18</f>
        <v>-18</v>
      </c>
      <c r="T126" s="10"/>
      <c r="U126" s="10"/>
      <c r="V126" s="10"/>
      <c r="W126" s="10"/>
      <c r="X126" s="10"/>
      <c r="Y126" s="10"/>
      <c r="Z126" s="10"/>
      <c r="AA126" s="10"/>
      <c r="AB126" s="10"/>
      <c r="AC126" s="10">
        <f t="shared" si="2"/>
        <v>53</v>
      </c>
    </row>
    <row r="127" spans="1:29" s="12" customFormat="1" ht="37.35" customHeight="1">
      <c r="A127" s="1">
        <v>122</v>
      </c>
      <c r="B127" s="1" t="s">
        <v>470</v>
      </c>
      <c r="C127" s="11" t="s">
        <v>471</v>
      </c>
      <c r="D127" s="2" t="s">
        <v>472</v>
      </c>
      <c r="E127" s="1" t="s">
        <v>28</v>
      </c>
      <c r="F127" s="3" t="s">
        <v>473</v>
      </c>
      <c r="G127" s="3" t="s">
        <v>60</v>
      </c>
      <c r="H127" s="3">
        <f>'22-31'!AC127</f>
        <v>102</v>
      </c>
      <c r="I127" s="10"/>
      <c r="J127" s="10"/>
      <c r="K127" s="10"/>
      <c r="L127" s="10"/>
      <c r="M127" s="10"/>
      <c r="N127" s="10">
        <v>1</v>
      </c>
      <c r="O127" s="10"/>
      <c r="P127" s="10"/>
      <c r="Q127" s="10"/>
      <c r="R127" s="10"/>
      <c r="S127" s="10">
        <f>-18</f>
        <v>-18</v>
      </c>
      <c r="T127" s="10"/>
      <c r="U127" s="10"/>
      <c r="V127" s="10"/>
      <c r="W127" s="10"/>
      <c r="X127" s="10"/>
      <c r="Y127" s="10"/>
      <c r="Z127" s="10"/>
      <c r="AA127" s="10"/>
      <c r="AB127" s="10"/>
      <c r="AC127" s="10">
        <f t="shared" si="2"/>
        <v>85</v>
      </c>
    </row>
    <row r="128" spans="1:29" s="12" customFormat="1" ht="37.35" customHeight="1">
      <c r="A128" s="1">
        <v>123</v>
      </c>
      <c r="B128" s="1" t="s">
        <v>466</v>
      </c>
      <c r="C128" s="11" t="s">
        <v>467</v>
      </c>
      <c r="D128" s="2" t="s">
        <v>468</v>
      </c>
      <c r="E128" s="1" t="s">
        <v>28</v>
      </c>
      <c r="F128" s="3" t="s">
        <v>442</v>
      </c>
      <c r="G128" s="3" t="s">
        <v>60</v>
      </c>
      <c r="H128" s="3">
        <f>'22-31'!AC128</f>
        <v>16</v>
      </c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>
        <f t="shared" si="2"/>
        <v>16</v>
      </c>
    </row>
    <row r="129" spans="1:29" s="12" customFormat="1" ht="37.35" customHeight="1">
      <c r="A129" s="1">
        <v>124</v>
      </c>
      <c r="B129" s="1" t="s">
        <v>462</v>
      </c>
      <c r="C129" s="11" t="s">
        <v>463</v>
      </c>
      <c r="D129" s="2" t="s">
        <v>464</v>
      </c>
      <c r="E129" s="1" t="s">
        <v>28</v>
      </c>
      <c r="F129" s="3" t="s">
        <v>465</v>
      </c>
      <c r="G129" s="3" t="s">
        <v>60</v>
      </c>
      <c r="H129" s="3">
        <f>'22-31'!AC129</f>
        <v>19</v>
      </c>
      <c r="I129" s="10"/>
      <c r="J129" s="10"/>
      <c r="K129" s="10"/>
      <c r="L129" s="10"/>
      <c r="M129" s="10"/>
      <c r="N129" s="10">
        <v>1</v>
      </c>
      <c r="O129" s="10"/>
      <c r="P129" s="10"/>
      <c r="Q129" s="10"/>
      <c r="R129" s="10"/>
      <c r="S129" s="10">
        <f>-9</f>
        <v>-9</v>
      </c>
      <c r="T129" s="10">
        <v>3</v>
      </c>
      <c r="U129" s="10"/>
      <c r="V129" s="10"/>
      <c r="W129" s="10"/>
      <c r="X129" s="10"/>
      <c r="Y129" s="10"/>
      <c r="Z129" s="10"/>
      <c r="AA129" s="10"/>
      <c r="AB129" s="10"/>
      <c r="AC129" s="10">
        <f t="shared" si="2"/>
        <v>14</v>
      </c>
    </row>
    <row r="130" spans="1:29" s="12" customFormat="1" ht="37.35" customHeight="1">
      <c r="A130" s="1">
        <v>125</v>
      </c>
      <c r="B130" s="1" t="s">
        <v>458</v>
      </c>
      <c r="C130" s="11" t="s">
        <v>459</v>
      </c>
      <c r="D130" s="2" t="s">
        <v>460</v>
      </c>
      <c r="E130" s="1" t="s">
        <v>28</v>
      </c>
      <c r="F130" s="3" t="s">
        <v>461</v>
      </c>
      <c r="G130" s="3" t="s">
        <v>60</v>
      </c>
      <c r="H130" s="3">
        <f>'22-31'!AC130</f>
        <v>0</v>
      </c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>
        <f t="shared" si="2"/>
        <v>0</v>
      </c>
    </row>
    <row r="131" spans="1:29" s="12" customFormat="1" ht="37.35" customHeight="1">
      <c r="A131" s="1">
        <v>126</v>
      </c>
      <c r="B131" s="1" t="s">
        <v>454</v>
      </c>
      <c r="C131" s="11" t="s">
        <v>455</v>
      </c>
      <c r="D131" s="2" t="s">
        <v>456</v>
      </c>
      <c r="E131" s="1" t="s">
        <v>203</v>
      </c>
      <c r="F131" s="3" t="s">
        <v>457</v>
      </c>
      <c r="G131" s="3" t="s">
        <v>60</v>
      </c>
      <c r="H131" s="3">
        <f>'22-31'!AC131</f>
        <v>121</v>
      </c>
      <c r="I131" s="10"/>
      <c r="J131" s="10">
        <v>15</v>
      </c>
      <c r="K131" s="10"/>
      <c r="L131" s="10">
        <v>100</v>
      </c>
      <c r="M131" s="10"/>
      <c r="N131" s="10"/>
      <c r="O131" s="10"/>
      <c r="P131" s="10"/>
      <c r="Q131" s="10"/>
      <c r="R131" s="10"/>
      <c r="S131" s="10">
        <f>-45</f>
        <v>-45</v>
      </c>
      <c r="T131" s="10">
        <f>2+6+3+6+6+4+5+5</f>
        <v>37</v>
      </c>
      <c r="U131" s="10"/>
      <c r="V131" s="10"/>
      <c r="W131" s="10"/>
      <c r="X131" s="10"/>
      <c r="Y131" s="10"/>
      <c r="Z131" s="10"/>
      <c r="AA131" s="10"/>
      <c r="AB131" s="10"/>
      <c r="AC131" s="10">
        <f t="shared" si="2"/>
        <v>228</v>
      </c>
    </row>
    <row r="132" spans="1:29" s="12" customFormat="1" ht="37.35" customHeight="1">
      <c r="A132" s="1">
        <v>127</v>
      </c>
      <c r="B132" s="1" t="s">
        <v>450</v>
      </c>
      <c r="C132" s="11" t="s">
        <v>451</v>
      </c>
      <c r="D132" s="2" t="s">
        <v>452</v>
      </c>
      <c r="E132" s="1" t="s">
        <v>203</v>
      </c>
      <c r="F132" s="3" t="s">
        <v>453</v>
      </c>
      <c r="G132" s="3" t="s">
        <v>60</v>
      </c>
      <c r="H132" s="3">
        <f>'22-31'!AC132</f>
        <v>32</v>
      </c>
      <c r="I132" s="10"/>
      <c r="J132" s="10">
        <v>1</v>
      </c>
      <c r="K132" s="10"/>
      <c r="L132" s="10"/>
      <c r="M132" s="10"/>
      <c r="N132" s="10"/>
      <c r="O132" s="10"/>
      <c r="P132" s="10"/>
      <c r="Q132" s="10"/>
      <c r="R132" s="10"/>
      <c r="S132" s="10">
        <f>-9</f>
        <v>-9</v>
      </c>
      <c r="T132" s="10">
        <f>1+7</f>
        <v>8</v>
      </c>
      <c r="U132" s="10"/>
      <c r="V132" s="10"/>
      <c r="W132" s="10"/>
      <c r="X132" s="10"/>
      <c r="Y132" s="10"/>
      <c r="Z132" s="10"/>
      <c r="AA132" s="10"/>
      <c r="AB132" s="10"/>
      <c r="AC132" s="10">
        <f t="shared" si="2"/>
        <v>32</v>
      </c>
    </row>
    <row r="133" spans="1:29" s="12" customFormat="1" ht="37.35" customHeight="1">
      <c r="A133" s="1">
        <v>128</v>
      </c>
      <c r="B133" s="1" t="s">
        <v>447</v>
      </c>
      <c r="C133" s="11" t="s">
        <v>448</v>
      </c>
      <c r="D133" s="2" t="s">
        <v>449</v>
      </c>
      <c r="E133" s="1" t="s">
        <v>203</v>
      </c>
      <c r="F133" s="3" t="s">
        <v>204</v>
      </c>
      <c r="G133" s="3" t="s">
        <v>298</v>
      </c>
      <c r="H133" s="3">
        <f>'22-31'!AC133</f>
        <v>24</v>
      </c>
      <c r="I133" s="10"/>
      <c r="J133" s="10">
        <v>6</v>
      </c>
      <c r="K133" s="10"/>
      <c r="L133" s="10"/>
      <c r="M133" s="10"/>
      <c r="N133" s="10"/>
      <c r="O133" s="10"/>
      <c r="P133" s="10"/>
      <c r="Q133" s="10"/>
      <c r="R133" s="10"/>
      <c r="S133" s="10">
        <f>-9</f>
        <v>-9</v>
      </c>
      <c r="T133" s="10">
        <f>1+7</f>
        <v>8</v>
      </c>
      <c r="U133" s="10"/>
      <c r="V133" s="10"/>
      <c r="W133" s="10"/>
      <c r="X133" s="10"/>
      <c r="Y133" s="10"/>
      <c r="Z133" s="10"/>
      <c r="AA133" s="10"/>
      <c r="AB133" s="10"/>
      <c r="AC133" s="10">
        <f t="shared" si="2"/>
        <v>29</v>
      </c>
    </row>
    <row r="134" spans="1:29" s="12" customFormat="1" ht="37.35" customHeight="1">
      <c r="A134" s="1">
        <v>129</v>
      </c>
      <c r="B134" s="1" t="s">
        <v>443</v>
      </c>
      <c r="C134" s="11" t="s">
        <v>444</v>
      </c>
      <c r="D134" s="2" t="s">
        <v>445</v>
      </c>
      <c r="E134" s="1" t="s">
        <v>28</v>
      </c>
      <c r="F134" s="3" t="s">
        <v>446</v>
      </c>
      <c r="G134" s="3" t="s">
        <v>60</v>
      </c>
      <c r="H134" s="3">
        <f>'22-31'!AC134</f>
        <v>19</v>
      </c>
      <c r="I134" s="10"/>
      <c r="J134" s="10"/>
      <c r="K134" s="10"/>
      <c r="L134" s="10">
        <v>8</v>
      </c>
      <c r="M134" s="10"/>
      <c r="N134" s="10"/>
      <c r="O134" s="10"/>
      <c r="P134" s="10"/>
      <c r="Q134" s="10"/>
      <c r="R134" s="10"/>
      <c r="S134" s="10"/>
      <c r="T134" s="10">
        <v>2</v>
      </c>
      <c r="U134" s="10"/>
      <c r="V134" s="10"/>
      <c r="W134" s="10"/>
      <c r="X134" s="10"/>
      <c r="Y134" s="10"/>
      <c r="Z134" s="10"/>
      <c r="AA134" s="10"/>
      <c r="AB134" s="10"/>
      <c r="AC134" s="10">
        <f t="shared" si="2"/>
        <v>29</v>
      </c>
    </row>
    <row r="135" spans="1:29" s="12" customFormat="1" ht="37.35" customHeight="1">
      <c r="A135" s="1">
        <v>130</v>
      </c>
      <c r="B135" s="1" t="s">
        <v>439</v>
      </c>
      <c r="C135" s="11" t="s">
        <v>440</v>
      </c>
      <c r="D135" s="2" t="s">
        <v>441</v>
      </c>
      <c r="E135" s="1" t="s">
        <v>28</v>
      </c>
      <c r="F135" s="3" t="s">
        <v>442</v>
      </c>
      <c r="G135" s="3" t="s">
        <v>60</v>
      </c>
      <c r="H135" s="3">
        <f>'22-31'!AC135</f>
        <v>21</v>
      </c>
      <c r="I135" s="10"/>
      <c r="J135" s="10"/>
      <c r="K135" s="10"/>
      <c r="L135" s="10">
        <v>17</v>
      </c>
      <c r="M135" s="10"/>
      <c r="N135" s="10"/>
      <c r="O135" s="10"/>
      <c r="P135" s="10"/>
      <c r="Q135" s="10"/>
      <c r="R135" s="10"/>
      <c r="S135" s="10"/>
      <c r="T135" s="10">
        <v>2</v>
      </c>
      <c r="U135" s="10"/>
      <c r="V135" s="10"/>
      <c r="W135" s="10"/>
      <c r="X135" s="10"/>
      <c r="Y135" s="10"/>
      <c r="Z135" s="10"/>
      <c r="AA135" s="10"/>
      <c r="AB135" s="10"/>
      <c r="AC135" s="10">
        <f t="shared" si="2"/>
        <v>40</v>
      </c>
    </row>
    <row r="136" spans="1:29" s="12" customFormat="1" ht="37.35" customHeight="1">
      <c r="A136" s="1">
        <v>131</v>
      </c>
      <c r="B136" s="1" t="s">
        <v>1608</v>
      </c>
      <c r="C136" s="11" t="s">
        <v>1609</v>
      </c>
      <c r="D136" s="2" t="s">
        <v>1610</v>
      </c>
      <c r="E136" s="1" t="s">
        <v>28</v>
      </c>
      <c r="F136" s="3" t="s">
        <v>1611</v>
      </c>
      <c r="G136" s="3" t="s">
        <v>1612</v>
      </c>
      <c r="H136" s="3">
        <f>'22-31'!AC136</f>
        <v>3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>
        <f t="shared" si="2"/>
        <v>3</v>
      </c>
    </row>
    <row r="137" spans="1:29" s="12" customFormat="1" ht="37.35" customHeight="1">
      <c r="A137" s="1">
        <v>132</v>
      </c>
      <c r="B137" s="1" t="s">
        <v>1412</v>
      </c>
      <c r="C137" s="11" t="s">
        <v>1413</v>
      </c>
      <c r="D137" s="2" t="s">
        <v>1414</v>
      </c>
      <c r="E137" s="1" t="s">
        <v>28</v>
      </c>
      <c r="F137" s="3" t="s">
        <v>962</v>
      </c>
      <c r="G137" s="3" t="s">
        <v>60</v>
      </c>
      <c r="H137" s="3">
        <f>'22-31'!AC137</f>
        <v>33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f t="shared" si="2"/>
        <v>33</v>
      </c>
    </row>
    <row r="138" spans="1:29" s="12" customFormat="1" ht="37.35" customHeight="1">
      <c r="A138" s="1">
        <v>133</v>
      </c>
      <c r="B138" s="1" t="s">
        <v>1564</v>
      </c>
      <c r="C138" s="11" t="s">
        <v>1565</v>
      </c>
      <c r="D138" s="2" t="s">
        <v>1566</v>
      </c>
      <c r="E138" s="1" t="s">
        <v>28</v>
      </c>
      <c r="F138" s="3" t="s">
        <v>1567</v>
      </c>
      <c r="G138" s="3" t="s">
        <v>60</v>
      </c>
      <c r="H138" s="3">
        <f>'22-31'!AC138</f>
        <v>101</v>
      </c>
      <c r="I138" s="10"/>
      <c r="J138" s="10"/>
      <c r="K138" s="10"/>
      <c r="L138" s="10">
        <v>100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>
        <f t="shared" si="2"/>
        <v>201</v>
      </c>
    </row>
    <row r="139" spans="1:29" s="12" customFormat="1" ht="37.35" customHeight="1">
      <c r="A139" s="1">
        <v>134</v>
      </c>
      <c r="B139" s="1" t="s">
        <v>1695</v>
      </c>
      <c r="C139" s="11" t="s">
        <v>1696</v>
      </c>
      <c r="D139" s="2" t="s">
        <v>1697</v>
      </c>
      <c r="E139" s="1"/>
      <c r="F139" s="3" t="s">
        <v>1698</v>
      </c>
      <c r="G139" s="3" t="s">
        <v>1612</v>
      </c>
      <c r="H139" s="3">
        <f>'22-31'!AC139</f>
        <v>0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>
        <f t="shared" si="2"/>
        <v>0</v>
      </c>
    </row>
    <row r="140" spans="1:29" s="12" customFormat="1" ht="37.35" customHeight="1">
      <c r="A140" s="1">
        <v>135</v>
      </c>
      <c r="B140" s="1" t="s">
        <v>404</v>
      </c>
      <c r="C140" s="11" t="s">
        <v>405</v>
      </c>
      <c r="D140" s="2" t="s">
        <v>406</v>
      </c>
      <c r="E140" s="1" t="s">
        <v>28</v>
      </c>
      <c r="F140" s="3" t="s">
        <v>407</v>
      </c>
      <c r="G140" s="3" t="s">
        <v>298</v>
      </c>
      <c r="H140" s="3">
        <f>'22-31'!AC140</f>
        <v>9</v>
      </c>
      <c r="I140" s="10"/>
      <c r="J140" s="10">
        <v>1</v>
      </c>
      <c r="K140" s="10"/>
      <c r="L140" s="10"/>
      <c r="M140" s="10"/>
      <c r="N140" s="10">
        <v>1</v>
      </c>
      <c r="O140" s="10"/>
      <c r="P140" s="10"/>
      <c r="Q140" s="10"/>
      <c r="R140" s="10"/>
      <c r="S140" s="10">
        <f>-9</f>
        <v>-9</v>
      </c>
      <c r="T140" s="10">
        <v>7</v>
      </c>
      <c r="U140" s="10"/>
      <c r="V140" s="10"/>
      <c r="W140" s="10"/>
      <c r="X140" s="10"/>
      <c r="Y140" s="10"/>
      <c r="Z140" s="10"/>
      <c r="AA140" s="10"/>
      <c r="AB140" s="10"/>
      <c r="AC140" s="10">
        <f t="shared" si="2"/>
        <v>9</v>
      </c>
    </row>
    <row r="141" spans="1:29" s="12" customFormat="1" ht="37.35" customHeight="1">
      <c r="A141" s="1">
        <v>136</v>
      </c>
      <c r="B141" s="1" t="s">
        <v>423</v>
      </c>
      <c r="C141" s="11" t="s">
        <v>424</v>
      </c>
      <c r="D141" s="2" t="s">
        <v>425</v>
      </c>
      <c r="E141" s="1" t="s">
        <v>28</v>
      </c>
      <c r="F141" s="3" t="s">
        <v>427</v>
      </c>
      <c r="G141" s="3" t="s">
        <v>298</v>
      </c>
      <c r="H141" s="3">
        <f>'22-31'!AC141</f>
        <v>13</v>
      </c>
      <c r="I141" s="10"/>
      <c r="J141" s="10">
        <v>6</v>
      </c>
      <c r="K141" s="10"/>
      <c r="L141" s="10"/>
      <c r="M141" s="10"/>
      <c r="N141" s="10"/>
      <c r="O141" s="10"/>
      <c r="P141" s="10"/>
      <c r="Q141" s="10"/>
      <c r="R141" s="10"/>
      <c r="S141" s="10">
        <f t="shared" ref="S141:S145" si="4">-9</f>
        <v>-9</v>
      </c>
      <c r="T141" s="10">
        <v>7</v>
      </c>
      <c r="U141" s="10"/>
      <c r="V141" s="10"/>
      <c r="W141" s="10"/>
      <c r="X141" s="10"/>
      <c r="Y141" s="10"/>
      <c r="Z141" s="10"/>
      <c r="AA141" s="10"/>
      <c r="AB141" s="10"/>
      <c r="AC141" s="10">
        <f t="shared" si="2"/>
        <v>17</v>
      </c>
    </row>
    <row r="142" spans="1:29" s="12" customFormat="1" ht="37.35" customHeight="1">
      <c r="A142" s="1">
        <v>137</v>
      </c>
      <c r="B142" s="1" t="s">
        <v>420</v>
      </c>
      <c r="C142" s="11" t="s">
        <v>421</v>
      </c>
      <c r="D142" s="2" t="s">
        <v>418</v>
      </c>
      <c r="E142" s="1" t="s">
        <v>28</v>
      </c>
      <c r="F142" s="3" t="s">
        <v>422</v>
      </c>
      <c r="G142" s="3" t="s">
        <v>298</v>
      </c>
      <c r="H142" s="3">
        <f>'22-31'!AC142</f>
        <v>21</v>
      </c>
      <c r="I142" s="10"/>
      <c r="J142" s="10">
        <v>3</v>
      </c>
      <c r="K142" s="10"/>
      <c r="L142" s="10"/>
      <c r="M142" s="10"/>
      <c r="N142" s="10"/>
      <c r="O142" s="10"/>
      <c r="P142" s="10"/>
      <c r="Q142" s="10"/>
      <c r="R142" s="10"/>
      <c r="S142" s="10">
        <f t="shared" si="4"/>
        <v>-9</v>
      </c>
      <c r="T142" s="10">
        <v>7</v>
      </c>
      <c r="U142" s="10"/>
      <c r="V142" s="10"/>
      <c r="W142" s="10"/>
      <c r="X142" s="10"/>
      <c r="Y142" s="10"/>
      <c r="Z142" s="10"/>
      <c r="AA142" s="10"/>
      <c r="AB142" s="10"/>
      <c r="AC142" s="10">
        <f t="shared" si="2"/>
        <v>22</v>
      </c>
    </row>
    <row r="143" spans="1:29" s="12" customFormat="1" ht="37.35" customHeight="1">
      <c r="A143" s="1">
        <v>138</v>
      </c>
      <c r="B143" s="1" t="s">
        <v>416</v>
      </c>
      <c r="C143" s="11" t="s">
        <v>417</v>
      </c>
      <c r="D143" s="2" t="s">
        <v>418</v>
      </c>
      <c r="E143" s="1" t="s">
        <v>28</v>
      </c>
      <c r="F143" s="3" t="s">
        <v>419</v>
      </c>
      <c r="G143" s="3" t="s">
        <v>298</v>
      </c>
      <c r="H143" s="3">
        <f>'22-31'!AC143</f>
        <v>9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>
        <f t="shared" si="4"/>
        <v>-9</v>
      </c>
      <c r="T143" s="10">
        <v>7</v>
      </c>
      <c r="U143" s="10"/>
      <c r="V143" s="10"/>
      <c r="W143" s="10"/>
      <c r="X143" s="10"/>
      <c r="Y143" s="10"/>
      <c r="Z143" s="10"/>
      <c r="AA143" s="10"/>
      <c r="AB143" s="10"/>
      <c r="AC143" s="10">
        <f t="shared" si="2"/>
        <v>7</v>
      </c>
    </row>
    <row r="144" spans="1:29" s="12" customFormat="1" ht="37.35" customHeight="1">
      <c r="A144" s="1">
        <v>139</v>
      </c>
      <c r="B144" s="1" t="s">
        <v>413</v>
      </c>
      <c r="C144" s="11" t="s">
        <v>414</v>
      </c>
      <c r="D144" s="2" t="s">
        <v>412</v>
      </c>
      <c r="E144" s="1" t="s">
        <v>28</v>
      </c>
      <c r="F144" s="3" t="s">
        <v>415</v>
      </c>
      <c r="G144" s="3" t="s">
        <v>60</v>
      </c>
      <c r="H144" s="3">
        <f>'22-31'!AC144</f>
        <v>21</v>
      </c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>
        <f t="shared" si="4"/>
        <v>-9</v>
      </c>
      <c r="T144" s="10">
        <v>5</v>
      </c>
      <c r="U144" s="10"/>
      <c r="V144" s="10"/>
      <c r="W144" s="10"/>
      <c r="X144" s="10"/>
      <c r="Y144" s="10"/>
      <c r="Z144" s="10"/>
      <c r="AA144" s="10"/>
      <c r="AB144" s="10"/>
      <c r="AC144" s="10">
        <f t="shared" si="2"/>
        <v>17</v>
      </c>
    </row>
    <row r="145" spans="1:29" s="12" customFormat="1" ht="37.35" customHeight="1">
      <c r="A145" s="1">
        <v>140</v>
      </c>
      <c r="B145" s="1" t="s">
        <v>410</v>
      </c>
      <c r="C145" s="11" t="s">
        <v>411</v>
      </c>
      <c r="D145" s="2" t="s">
        <v>412</v>
      </c>
      <c r="E145" s="1" t="s">
        <v>28</v>
      </c>
      <c r="F145" s="3" t="s">
        <v>403</v>
      </c>
      <c r="G145" s="3" t="s">
        <v>60</v>
      </c>
      <c r="H145" s="3">
        <f>'22-31'!AC145</f>
        <v>12</v>
      </c>
      <c r="I145" s="10"/>
      <c r="J145" s="10"/>
      <c r="K145" s="10"/>
      <c r="L145" s="10"/>
      <c r="M145" s="10"/>
      <c r="N145" s="10">
        <v>1</v>
      </c>
      <c r="O145" s="10"/>
      <c r="P145" s="10"/>
      <c r="Q145" s="10"/>
      <c r="R145" s="10"/>
      <c r="S145" s="10">
        <f t="shared" si="4"/>
        <v>-9</v>
      </c>
      <c r="T145" s="10">
        <f>1+2</f>
        <v>3</v>
      </c>
      <c r="U145" s="10"/>
      <c r="V145" s="10"/>
      <c r="W145" s="10"/>
      <c r="X145" s="10"/>
      <c r="Y145" s="10"/>
      <c r="Z145" s="10"/>
      <c r="AA145" s="10"/>
      <c r="AB145" s="10"/>
      <c r="AC145" s="10">
        <f t="shared" si="2"/>
        <v>7</v>
      </c>
    </row>
    <row r="146" spans="1:29" s="12" customFormat="1" ht="37.35" customHeight="1">
      <c r="A146" s="1">
        <v>141</v>
      </c>
      <c r="B146" s="1" t="s">
        <v>400</v>
      </c>
      <c r="C146" s="11" t="s">
        <v>401</v>
      </c>
      <c r="D146" s="2" t="s">
        <v>402</v>
      </c>
      <c r="E146" s="1" t="s">
        <v>28</v>
      </c>
      <c r="F146" s="3" t="s">
        <v>403</v>
      </c>
      <c r="G146" s="3" t="s">
        <v>60</v>
      </c>
      <c r="H146" s="3">
        <f>'22-31'!AC146</f>
        <v>16</v>
      </c>
      <c r="I146" s="10"/>
      <c r="J146" s="10">
        <v>2</v>
      </c>
      <c r="K146" s="10"/>
      <c r="L146" s="10"/>
      <c r="M146" s="10"/>
      <c r="N146" s="10">
        <v>1</v>
      </c>
      <c r="O146" s="10"/>
      <c r="P146" s="10"/>
      <c r="Q146" s="10"/>
      <c r="R146" s="10"/>
      <c r="S146" s="10">
        <f>-9</f>
        <v>-9</v>
      </c>
      <c r="T146" s="10">
        <v>6</v>
      </c>
      <c r="U146" s="10"/>
      <c r="V146" s="10"/>
      <c r="W146" s="10"/>
      <c r="X146" s="10"/>
      <c r="Y146" s="10"/>
      <c r="Z146" s="10"/>
      <c r="AA146" s="10"/>
      <c r="AB146" s="10"/>
      <c r="AC146" s="10">
        <f t="shared" si="2"/>
        <v>16</v>
      </c>
    </row>
    <row r="147" spans="1:29" s="12" customFormat="1" ht="37.35" customHeight="1">
      <c r="A147" s="1">
        <v>142</v>
      </c>
      <c r="B147" s="1" t="s">
        <v>408</v>
      </c>
      <c r="C147" s="11" t="s">
        <v>409</v>
      </c>
      <c r="D147" s="2" t="s">
        <v>402</v>
      </c>
      <c r="E147" s="1" t="s">
        <v>28</v>
      </c>
      <c r="F147" s="3" t="s">
        <v>403</v>
      </c>
      <c r="G147" s="3" t="s">
        <v>60</v>
      </c>
      <c r="H147" s="3">
        <f>'22-31'!AC147</f>
        <v>10</v>
      </c>
      <c r="I147" s="10"/>
      <c r="J147" s="10"/>
      <c r="K147" s="10"/>
      <c r="L147" s="10"/>
      <c r="M147" s="10"/>
      <c r="N147" s="10">
        <v>1</v>
      </c>
      <c r="O147" s="10"/>
      <c r="P147" s="10"/>
      <c r="Q147" s="10"/>
      <c r="R147" s="10"/>
      <c r="S147" s="10"/>
      <c r="T147" s="10">
        <v>1</v>
      </c>
      <c r="U147" s="10"/>
      <c r="V147" s="10"/>
      <c r="W147" s="10"/>
      <c r="X147" s="10"/>
      <c r="Y147" s="10"/>
      <c r="Z147" s="10"/>
      <c r="AA147" s="10"/>
      <c r="AB147" s="10"/>
      <c r="AC147" s="10">
        <f t="shared" si="2"/>
        <v>12</v>
      </c>
    </row>
    <row r="148" spans="1:29" s="12" customFormat="1" ht="37.35" customHeight="1">
      <c r="A148" s="1">
        <v>143</v>
      </c>
      <c r="B148" s="1" t="s">
        <v>435</v>
      </c>
      <c r="C148" s="11" t="s">
        <v>436</v>
      </c>
      <c r="D148" s="2" t="s">
        <v>437</v>
      </c>
      <c r="E148" s="1" t="s">
        <v>28</v>
      </c>
      <c r="F148" s="3" t="s">
        <v>438</v>
      </c>
      <c r="G148" s="3" t="s">
        <v>16</v>
      </c>
      <c r="H148" s="3">
        <f>'22-31'!AC148</f>
        <v>9</v>
      </c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>
        <f>-9</f>
        <v>-9</v>
      </c>
      <c r="T148" s="10">
        <v>6</v>
      </c>
      <c r="U148" s="10"/>
      <c r="V148" s="10"/>
      <c r="W148" s="10"/>
      <c r="X148" s="10"/>
      <c r="Y148" s="10"/>
      <c r="Z148" s="10"/>
      <c r="AA148" s="10"/>
      <c r="AB148" s="10"/>
      <c r="AC148" s="10">
        <f t="shared" si="2"/>
        <v>6</v>
      </c>
    </row>
    <row r="149" spans="1:29" s="12" customFormat="1" ht="37.35" customHeight="1">
      <c r="A149" s="1">
        <v>144</v>
      </c>
      <c r="B149" s="1" t="s">
        <v>428</v>
      </c>
      <c r="C149" s="11" t="s">
        <v>429</v>
      </c>
      <c r="D149" s="2" t="s">
        <v>430</v>
      </c>
      <c r="E149" s="1" t="s">
        <v>203</v>
      </c>
      <c r="F149" s="3" t="s">
        <v>431</v>
      </c>
      <c r="G149" s="3" t="s">
        <v>16</v>
      </c>
      <c r="H149" s="3">
        <f>'22-31'!AC149</f>
        <v>59</v>
      </c>
      <c r="I149" s="10"/>
      <c r="J149" s="10"/>
      <c r="K149" s="10"/>
      <c r="L149" s="10"/>
      <c r="M149" s="10"/>
      <c r="N149" s="10">
        <f>2+2</f>
        <v>4</v>
      </c>
      <c r="O149" s="10"/>
      <c r="P149" s="10"/>
      <c r="Q149" s="10"/>
      <c r="R149" s="10"/>
      <c r="S149" s="10">
        <f>-18</f>
        <v>-18</v>
      </c>
      <c r="T149" s="10">
        <f>2+2</f>
        <v>4</v>
      </c>
      <c r="U149" s="10"/>
      <c r="V149" s="10"/>
      <c r="W149" s="10"/>
      <c r="X149" s="10"/>
      <c r="Y149" s="10"/>
      <c r="Z149" s="10"/>
      <c r="AA149" s="10"/>
      <c r="AB149" s="10"/>
      <c r="AC149" s="10">
        <f t="shared" si="2"/>
        <v>49</v>
      </c>
    </row>
    <row r="150" spans="1:29" s="12" customFormat="1" ht="37.35" customHeight="1">
      <c r="A150" s="1">
        <v>145</v>
      </c>
      <c r="B150" s="1" t="s">
        <v>392</v>
      </c>
      <c r="C150" s="11" t="s">
        <v>393</v>
      </c>
      <c r="D150" s="2" t="s">
        <v>394</v>
      </c>
      <c r="E150" s="1" t="s">
        <v>203</v>
      </c>
      <c r="F150" s="3" t="s">
        <v>395</v>
      </c>
      <c r="G150" s="3" t="s">
        <v>16</v>
      </c>
      <c r="H150" s="3">
        <f>'22-31'!AC150</f>
        <v>40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>
        <f t="shared" si="2"/>
        <v>40</v>
      </c>
    </row>
    <row r="151" spans="1:29" s="12" customFormat="1" ht="37.35" customHeight="1">
      <c r="A151" s="1">
        <v>146</v>
      </c>
      <c r="B151" s="1" t="s">
        <v>432</v>
      </c>
      <c r="C151" s="11" t="s">
        <v>433</v>
      </c>
      <c r="D151" s="2" t="s">
        <v>434</v>
      </c>
      <c r="E151" s="1" t="s">
        <v>203</v>
      </c>
      <c r="F151" s="3" t="s">
        <v>431</v>
      </c>
      <c r="G151" s="3" t="s">
        <v>16</v>
      </c>
      <c r="H151" s="3">
        <f>'22-31'!AC151</f>
        <v>61</v>
      </c>
      <c r="I151" s="10"/>
      <c r="J151" s="10"/>
      <c r="K151" s="10"/>
      <c r="L151" s="10"/>
      <c r="M151" s="10"/>
      <c r="N151" s="10">
        <v>1</v>
      </c>
      <c r="O151" s="10"/>
      <c r="P151" s="10"/>
      <c r="Q151" s="10"/>
      <c r="R151" s="10"/>
      <c r="S151" s="10">
        <f>-9</f>
        <v>-9</v>
      </c>
      <c r="T151" s="10">
        <f>1+7</f>
        <v>8</v>
      </c>
      <c r="U151" s="10"/>
      <c r="V151" s="10"/>
      <c r="W151" s="10"/>
      <c r="X151" s="10"/>
      <c r="Y151" s="10"/>
      <c r="Z151" s="10"/>
      <c r="AA151" s="10"/>
      <c r="AB151" s="10"/>
      <c r="AC151" s="10">
        <f t="shared" si="2"/>
        <v>61</v>
      </c>
    </row>
    <row r="152" spans="1:29" s="12" customFormat="1" ht="37.35" customHeight="1">
      <c r="A152" s="1">
        <v>147</v>
      </c>
      <c r="B152" s="1" t="s">
        <v>1545</v>
      </c>
      <c r="C152" s="11" t="s">
        <v>1546</v>
      </c>
      <c r="D152" s="2" t="s">
        <v>1547</v>
      </c>
      <c r="E152" s="1" t="s">
        <v>203</v>
      </c>
      <c r="F152" s="3" t="s">
        <v>1548</v>
      </c>
      <c r="G152" s="3" t="s">
        <v>16</v>
      </c>
      <c r="H152" s="3">
        <f>'22-31'!AC152</f>
        <v>8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>
        <f t="shared" ref="AC152:AC215" si="5">SUM(H152:AB152)</f>
        <v>8</v>
      </c>
    </row>
    <row r="153" spans="1:29" s="12" customFormat="1" ht="37.35" customHeight="1">
      <c r="A153" s="1">
        <v>148</v>
      </c>
      <c r="B153" s="1" t="s">
        <v>396</v>
      </c>
      <c r="C153" s="11" t="s">
        <v>397</v>
      </c>
      <c r="D153" s="2" t="s">
        <v>398</v>
      </c>
      <c r="E153" s="1" t="s">
        <v>28</v>
      </c>
      <c r="F153" s="3" t="s">
        <v>399</v>
      </c>
      <c r="G153" s="3" t="s">
        <v>60</v>
      </c>
      <c r="H153" s="3">
        <f>'22-31'!AC153</f>
        <v>2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>
        <f t="shared" si="5"/>
        <v>2</v>
      </c>
    </row>
    <row r="154" spans="1:29" s="12" customFormat="1" ht="37.35" customHeight="1">
      <c r="A154" s="1">
        <v>149</v>
      </c>
      <c r="B154" s="1" t="s">
        <v>556</v>
      </c>
      <c r="C154" s="11" t="s">
        <v>397</v>
      </c>
      <c r="D154" s="2" t="s">
        <v>557</v>
      </c>
      <c r="E154" s="1" t="s">
        <v>203</v>
      </c>
      <c r="F154" s="3" t="s">
        <v>558</v>
      </c>
      <c r="G154" s="3" t="s">
        <v>60</v>
      </c>
      <c r="H154" s="3">
        <f>'22-31'!AC154</f>
        <v>1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>
        <f t="shared" si="5"/>
        <v>1</v>
      </c>
    </row>
    <row r="155" spans="1:29" s="12" customFormat="1" ht="37.35" customHeight="1">
      <c r="A155" s="1">
        <v>150</v>
      </c>
      <c r="B155" s="1" t="s">
        <v>388</v>
      </c>
      <c r="C155" s="11" t="s">
        <v>389</v>
      </c>
      <c r="D155" s="2" t="s">
        <v>390</v>
      </c>
      <c r="E155" s="1" t="s">
        <v>203</v>
      </c>
      <c r="F155" s="3" t="s">
        <v>391</v>
      </c>
      <c r="G155" s="3" t="s">
        <v>60</v>
      </c>
      <c r="H155" s="3">
        <f>'22-31'!AC155</f>
        <v>16</v>
      </c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>
        <f>-9</f>
        <v>-9</v>
      </c>
      <c r="T155" s="10">
        <v>7</v>
      </c>
      <c r="U155" s="10"/>
      <c r="V155" s="10"/>
      <c r="W155" s="10"/>
      <c r="X155" s="10"/>
      <c r="Y155" s="10"/>
      <c r="Z155" s="10"/>
      <c r="AA155" s="10"/>
      <c r="AB155" s="10"/>
      <c r="AC155" s="10">
        <f t="shared" si="5"/>
        <v>14</v>
      </c>
    </row>
    <row r="156" spans="1:29" s="12" customFormat="1" ht="37.35" customHeight="1">
      <c r="A156" s="1">
        <v>151</v>
      </c>
      <c r="B156" s="1" t="s">
        <v>1542</v>
      </c>
      <c r="C156" s="11" t="s">
        <v>1543</v>
      </c>
      <c r="D156" s="2" t="s">
        <v>1544</v>
      </c>
      <c r="E156" s="1" t="s">
        <v>203</v>
      </c>
      <c r="F156" s="3" t="s">
        <v>1234</v>
      </c>
      <c r="G156" s="3" t="s">
        <v>60</v>
      </c>
      <c r="H156" s="3">
        <f>'22-31'!AC156</f>
        <v>10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>
        <f t="shared" si="5"/>
        <v>10</v>
      </c>
    </row>
    <row r="157" spans="1:29" s="12" customFormat="1" ht="37.35" customHeight="1">
      <c r="A157" s="1">
        <v>152</v>
      </c>
      <c r="B157" s="1" t="s">
        <v>384</v>
      </c>
      <c r="C157" s="11" t="s">
        <v>385</v>
      </c>
      <c r="D157" s="2" t="s">
        <v>386</v>
      </c>
      <c r="E157" s="1" t="s">
        <v>28</v>
      </c>
      <c r="F157" s="3" t="s">
        <v>387</v>
      </c>
      <c r="G157" s="3" t="s">
        <v>298</v>
      </c>
      <c r="H157" s="3">
        <f>'22-31'!AC157</f>
        <v>22</v>
      </c>
      <c r="I157" s="10"/>
      <c r="J157" s="10"/>
      <c r="K157" s="10"/>
      <c r="L157" s="10"/>
      <c r="M157" s="10"/>
      <c r="N157" s="10">
        <f>1+1</f>
        <v>2</v>
      </c>
      <c r="O157" s="10"/>
      <c r="P157" s="10"/>
      <c r="Q157" s="10"/>
      <c r="R157" s="10"/>
      <c r="S157" s="10">
        <f>-9</f>
        <v>-9</v>
      </c>
      <c r="T157" s="10">
        <v>1</v>
      </c>
      <c r="U157" s="10"/>
      <c r="V157" s="10"/>
      <c r="W157" s="10"/>
      <c r="X157" s="10"/>
      <c r="Y157" s="10"/>
      <c r="Z157" s="10"/>
      <c r="AA157" s="10"/>
      <c r="AB157" s="10"/>
      <c r="AC157" s="10">
        <f t="shared" si="5"/>
        <v>16</v>
      </c>
    </row>
    <row r="158" spans="1:29" s="12" customFormat="1" ht="37.35" customHeight="1">
      <c r="A158" s="1">
        <v>153</v>
      </c>
      <c r="B158" s="1" t="s">
        <v>549</v>
      </c>
      <c r="C158" s="11" t="s">
        <v>550</v>
      </c>
      <c r="D158" s="2" t="s">
        <v>551</v>
      </c>
      <c r="E158" s="1" t="s">
        <v>203</v>
      </c>
      <c r="F158" s="3" t="s">
        <v>552</v>
      </c>
      <c r="G158" s="3" t="s">
        <v>298</v>
      </c>
      <c r="H158" s="3">
        <f>'22-31'!AC158</f>
        <v>5</v>
      </c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>
        <f t="shared" si="5"/>
        <v>5</v>
      </c>
    </row>
    <row r="159" spans="1:29" s="12" customFormat="1" ht="37.35" customHeight="1">
      <c r="A159" s="1">
        <v>154</v>
      </c>
      <c r="B159" s="1" t="s">
        <v>1470</v>
      </c>
      <c r="C159" s="11" t="s">
        <v>1471</v>
      </c>
      <c r="D159" s="2" t="s">
        <v>1472</v>
      </c>
      <c r="E159" s="1" t="s">
        <v>28</v>
      </c>
      <c r="F159" s="3" t="s">
        <v>204</v>
      </c>
      <c r="G159" s="3" t="s">
        <v>176</v>
      </c>
      <c r="H159" s="3">
        <f>'22-31'!AC159</f>
        <v>1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>
        <f t="shared" si="5"/>
        <v>1</v>
      </c>
    </row>
    <row r="160" spans="1:29" s="12" customFormat="1" ht="37.35" customHeight="1">
      <c r="A160" s="1">
        <v>155</v>
      </c>
      <c r="B160" s="1" t="s">
        <v>1473</v>
      </c>
      <c r="C160" s="11" t="s">
        <v>1474</v>
      </c>
      <c r="D160" s="2" t="s">
        <v>1475</v>
      </c>
      <c r="E160" s="1" t="s">
        <v>28</v>
      </c>
      <c r="F160" s="3" t="s">
        <v>584</v>
      </c>
      <c r="G160" s="3" t="s">
        <v>60</v>
      </c>
      <c r="H160" s="3">
        <f>'22-31'!AC160</f>
        <v>1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>
        <f t="shared" si="5"/>
        <v>1</v>
      </c>
    </row>
    <row r="161" spans="1:29" s="12" customFormat="1" ht="37.35" customHeight="1">
      <c r="A161" s="1">
        <v>156</v>
      </c>
      <c r="B161" s="1" t="s">
        <v>1476</v>
      </c>
      <c r="C161" s="11" t="s">
        <v>1477</v>
      </c>
      <c r="D161" s="2" t="s">
        <v>1478</v>
      </c>
      <c r="E161" s="1" t="s">
        <v>28</v>
      </c>
      <c r="F161" s="3" t="s">
        <v>584</v>
      </c>
      <c r="G161" s="3" t="s">
        <v>60</v>
      </c>
      <c r="H161" s="3">
        <f>'22-31'!AC161</f>
        <v>1</v>
      </c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>
        <f t="shared" si="5"/>
        <v>1</v>
      </c>
    </row>
    <row r="162" spans="1:29" s="12" customFormat="1" ht="37.35" customHeight="1">
      <c r="A162" s="1">
        <v>157</v>
      </c>
      <c r="B162" s="1" t="s">
        <v>1479</v>
      </c>
      <c r="C162" s="11" t="s">
        <v>1480</v>
      </c>
      <c r="D162" s="2" t="s">
        <v>1481</v>
      </c>
      <c r="E162" s="1" t="s">
        <v>28</v>
      </c>
      <c r="F162" s="3" t="s">
        <v>529</v>
      </c>
      <c r="G162" s="3" t="s">
        <v>60</v>
      </c>
      <c r="H162" s="3">
        <f>'22-31'!AC162</f>
        <v>10</v>
      </c>
      <c r="I162" s="10"/>
      <c r="J162" s="10"/>
      <c r="K162" s="10"/>
      <c r="L162" s="10"/>
      <c r="M162" s="10"/>
      <c r="N162" s="10"/>
      <c r="O162" s="10"/>
      <c r="P162" s="10"/>
      <c r="Q162" s="10">
        <f>-2</f>
        <v>-2</v>
      </c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>
        <f t="shared" si="5"/>
        <v>8</v>
      </c>
    </row>
    <row r="163" spans="1:29" s="12" customFormat="1" ht="37.35" customHeight="1">
      <c r="A163" s="1">
        <v>158</v>
      </c>
      <c r="B163" s="1" t="s">
        <v>1482</v>
      </c>
      <c r="C163" s="11" t="s">
        <v>1483</v>
      </c>
      <c r="D163" s="2" t="s">
        <v>1484</v>
      </c>
      <c r="E163" s="1" t="s">
        <v>28</v>
      </c>
      <c r="F163" s="3" t="s">
        <v>426</v>
      </c>
      <c r="G163" s="3" t="s">
        <v>60</v>
      </c>
      <c r="H163" s="3">
        <f>'22-31'!AC163</f>
        <v>17</v>
      </c>
      <c r="I163" s="10"/>
      <c r="J163" s="10"/>
      <c r="K163" s="10"/>
      <c r="L163" s="10"/>
      <c r="M163" s="10"/>
      <c r="N163" s="10"/>
      <c r="O163" s="10"/>
      <c r="P163" s="10"/>
      <c r="Q163" s="10">
        <f>-4</f>
        <v>-4</v>
      </c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>
        <f t="shared" si="5"/>
        <v>13</v>
      </c>
    </row>
    <row r="164" spans="1:29" s="12" customFormat="1" ht="37.35" customHeight="1">
      <c r="A164" s="1">
        <v>159</v>
      </c>
      <c r="B164" s="1" t="s">
        <v>1485</v>
      </c>
      <c r="C164" s="11" t="s">
        <v>1486</v>
      </c>
      <c r="D164" s="2" t="s">
        <v>1484</v>
      </c>
      <c r="E164" s="1" t="s">
        <v>28</v>
      </c>
      <c r="F164" s="3" t="s">
        <v>426</v>
      </c>
      <c r="G164" s="3" t="s">
        <v>60</v>
      </c>
      <c r="H164" s="3">
        <f>'22-31'!AC164</f>
        <v>16</v>
      </c>
      <c r="I164" s="10"/>
      <c r="J164" s="10"/>
      <c r="K164" s="10"/>
      <c r="L164" s="10"/>
      <c r="M164" s="10"/>
      <c r="N164" s="10"/>
      <c r="O164" s="10"/>
      <c r="P164" s="10"/>
      <c r="Q164" s="10">
        <f>-2</f>
        <v>-2</v>
      </c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>
        <f t="shared" si="5"/>
        <v>14</v>
      </c>
    </row>
    <row r="165" spans="1:29" s="12" customFormat="1" ht="37.35" customHeight="1">
      <c r="A165" s="1">
        <v>160</v>
      </c>
      <c r="B165" s="1" t="s">
        <v>1487</v>
      </c>
      <c r="C165" s="11" t="s">
        <v>1488</v>
      </c>
      <c r="D165" s="2" t="s">
        <v>1489</v>
      </c>
      <c r="E165" s="1" t="s">
        <v>28</v>
      </c>
      <c r="F165" s="3" t="s">
        <v>426</v>
      </c>
      <c r="G165" s="3" t="s">
        <v>60</v>
      </c>
      <c r="H165" s="3">
        <f>'22-31'!AC165</f>
        <v>1</v>
      </c>
      <c r="I165" s="10"/>
      <c r="J165" s="10"/>
      <c r="K165" s="10"/>
      <c r="L165" s="10"/>
      <c r="M165" s="10"/>
      <c r="N165" s="10"/>
      <c r="O165" s="10"/>
      <c r="P165" s="10"/>
      <c r="Q165" s="10">
        <f>-1</f>
        <v>-1</v>
      </c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>
        <f t="shared" si="5"/>
        <v>0</v>
      </c>
    </row>
    <row r="166" spans="1:29" s="12" customFormat="1" ht="37.35" customHeight="1">
      <c r="A166" s="1">
        <v>161</v>
      </c>
      <c r="B166" s="1" t="s">
        <v>1490</v>
      </c>
      <c r="C166" s="11" t="s">
        <v>1491</v>
      </c>
      <c r="D166" s="2" t="s">
        <v>1492</v>
      </c>
      <c r="E166" s="1" t="s">
        <v>28</v>
      </c>
      <c r="F166" s="3" t="s">
        <v>1493</v>
      </c>
      <c r="G166" s="3" t="s">
        <v>60</v>
      </c>
      <c r="H166" s="3">
        <f>'22-31'!AC166</f>
        <v>8</v>
      </c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>
        <f t="shared" si="5"/>
        <v>8</v>
      </c>
    </row>
    <row r="167" spans="1:29" s="12" customFormat="1" ht="37.35" customHeight="1">
      <c r="A167" s="1">
        <v>162</v>
      </c>
      <c r="B167" s="1" t="s">
        <v>1494</v>
      </c>
      <c r="C167" s="11" t="s">
        <v>1495</v>
      </c>
      <c r="D167" s="2" t="s">
        <v>1492</v>
      </c>
      <c r="E167" s="1" t="s">
        <v>28</v>
      </c>
      <c r="F167" s="3" t="s">
        <v>1496</v>
      </c>
      <c r="G167" s="3" t="s">
        <v>60</v>
      </c>
      <c r="H167" s="3">
        <f>'22-31'!AC167</f>
        <v>4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>
        <f t="shared" si="5"/>
        <v>4</v>
      </c>
    </row>
    <row r="168" spans="1:29" s="12" customFormat="1" ht="37.35" customHeight="1">
      <c r="A168" s="1">
        <v>163</v>
      </c>
      <c r="B168" s="1" t="s">
        <v>1497</v>
      </c>
      <c r="C168" s="11" t="s">
        <v>1498</v>
      </c>
      <c r="D168" s="2" t="s">
        <v>1499</v>
      </c>
      <c r="E168" s="1" t="s">
        <v>28</v>
      </c>
      <c r="F168" s="3" t="s">
        <v>1500</v>
      </c>
      <c r="G168" s="3" t="s">
        <v>60</v>
      </c>
      <c r="H168" s="3">
        <f>'22-31'!AC168</f>
        <v>2</v>
      </c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>
        <f t="shared" si="5"/>
        <v>2</v>
      </c>
    </row>
    <row r="169" spans="1:29" s="12" customFormat="1" ht="37.35" customHeight="1">
      <c r="A169" s="1">
        <v>164</v>
      </c>
      <c r="B169" s="1" t="s">
        <v>1501</v>
      </c>
      <c r="C169" s="11" t="s">
        <v>1502</v>
      </c>
      <c r="D169" s="2" t="s">
        <v>1503</v>
      </c>
      <c r="E169" s="1" t="s">
        <v>28</v>
      </c>
      <c r="F169" s="3" t="s">
        <v>426</v>
      </c>
      <c r="G169" s="3" t="s">
        <v>60</v>
      </c>
      <c r="H169" s="3">
        <f>'22-31'!AC169</f>
        <v>1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>
        <f t="shared" si="5"/>
        <v>1</v>
      </c>
    </row>
    <row r="170" spans="1:29" s="12" customFormat="1" ht="37.35" customHeight="1">
      <c r="A170" s="1">
        <v>165</v>
      </c>
      <c r="B170" s="1" t="s">
        <v>1504</v>
      </c>
      <c r="C170" s="11" t="s">
        <v>1505</v>
      </c>
      <c r="D170" s="2" t="s">
        <v>1506</v>
      </c>
      <c r="E170" s="1" t="s">
        <v>28</v>
      </c>
      <c r="F170" s="3" t="s">
        <v>1508</v>
      </c>
      <c r="G170" s="3" t="s">
        <v>899</v>
      </c>
      <c r="H170" s="3">
        <f>'22-31'!AC170</f>
        <v>4</v>
      </c>
      <c r="I170" s="10"/>
      <c r="J170" s="10"/>
      <c r="K170" s="10"/>
      <c r="L170" s="10"/>
      <c r="M170" s="10"/>
      <c r="N170" s="10"/>
      <c r="O170" s="10"/>
      <c r="P170" s="10"/>
      <c r="Q170" s="10">
        <f>-1</f>
        <v>-1</v>
      </c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>
        <f t="shared" si="5"/>
        <v>3</v>
      </c>
    </row>
    <row r="171" spans="1:29" s="12" customFormat="1" ht="37.35" customHeight="1">
      <c r="A171" s="1">
        <v>166</v>
      </c>
      <c r="B171" s="1" t="s">
        <v>1570</v>
      </c>
      <c r="C171" s="11" t="s">
        <v>1505</v>
      </c>
      <c r="D171" s="2" t="s">
        <v>1571</v>
      </c>
      <c r="E171" s="1" t="s">
        <v>28</v>
      </c>
      <c r="F171" s="3" t="s">
        <v>1507</v>
      </c>
      <c r="G171" s="3" t="s">
        <v>60</v>
      </c>
      <c r="H171" s="3">
        <f>'22-31'!AC171</f>
        <v>4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>
        <f t="shared" si="5"/>
        <v>4</v>
      </c>
    </row>
    <row r="172" spans="1:29" s="12" customFormat="1" ht="37.35" customHeight="1">
      <c r="A172" s="1">
        <v>167</v>
      </c>
      <c r="B172" s="1" t="s">
        <v>1509</v>
      </c>
      <c r="C172" s="11" t="s">
        <v>1510</v>
      </c>
      <c r="D172" s="2" t="s">
        <v>1511</v>
      </c>
      <c r="E172" s="1" t="s">
        <v>28</v>
      </c>
      <c r="F172" s="3" t="s">
        <v>1512</v>
      </c>
      <c r="G172" s="3" t="s">
        <v>60</v>
      </c>
      <c r="H172" s="3">
        <f>'22-31'!AC172</f>
        <v>1</v>
      </c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>
        <f t="shared" si="5"/>
        <v>1</v>
      </c>
    </row>
    <row r="173" spans="1:29" s="12" customFormat="1" ht="37.35" customHeight="1">
      <c r="A173" s="1">
        <v>168</v>
      </c>
      <c r="B173" s="1" t="s">
        <v>1513</v>
      </c>
      <c r="C173" s="11" t="s">
        <v>1514</v>
      </c>
      <c r="D173" s="2" t="s">
        <v>1515</v>
      </c>
      <c r="E173" s="1" t="s">
        <v>28</v>
      </c>
      <c r="F173" s="3" t="s">
        <v>1516</v>
      </c>
      <c r="G173" s="3" t="s">
        <v>60</v>
      </c>
      <c r="H173" s="3">
        <f>'22-31'!AC173</f>
        <v>11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>
        <f t="shared" si="5"/>
        <v>11</v>
      </c>
    </row>
    <row r="174" spans="1:29" s="12" customFormat="1" ht="37.35" customHeight="1">
      <c r="A174" s="1">
        <v>169</v>
      </c>
      <c r="B174" s="1" t="s">
        <v>1539</v>
      </c>
      <c r="C174" s="11" t="s">
        <v>1540</v>
      </c>
      <c r="D174" s="2" t="s">
        <v>1541</v>
      </c>
      <c r="E174" s="1" t="s">
        <v>28</v>
      </c>
      <c r="F174" s="3" t="s">
        <v>1531</v>
      </c>
      <c r="G174" s="3" t="s">
        <v>60</v>
      </c>
      <c r="H174" s="3">
        <f>'22-31'!AC174</f>
        <v>1</v>
      </c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>
        <f t="shared" si="5"/>
        <v>1</v>
      </c>
    </row>
    <row r="175" spans="1:29" s="12" customFormat="1" ht="37.35" customHeight="1">
      <c r="A175" s="1">
        <v>170</v>
      </c>
      <c r="B175" s="1" t="s">
        <v>1517</v>
      </c>
      <c r="C175" s="11" t="s">
        <v>1518</v>
      </c>
      <c r="D175" s="2" t="s">
        <v>1519</v>
      </c>
      <c r="E175" s="1" t="s">
        <v>28</v>
      </c>
      <c r="F175" s="3" t="s">
        <v>962</v>
      </c>
      <c r="G175" s="3" t="s">
        <v>60</v>
      </c>
      <c r="H175" s="3">
        <f>'22-31'!AC175</f>
        <v>10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>
        <f t="shared" si="5"/>
        <v>10</v>
      </c>
    </row>
    <row r="176" spans="1:29" s="12" customFormat="1" ht="37.35" customHeight="1">
      <c r="A176" s="1">
        <v>171</v>
      </c>
      <c r="B176" s="1" t="s">
        <v>1520</v>
      </c>
      <c r="C176" s="11" t="s">
        <v>1521</v>
      </c>
      <c r="D176" s="2" t="s">
        <v>1522</v>
      </c>
      <c r="E176" s="1" t="s">
        <v>28</v>
      </c>
      <c r="F176" s="3" t="s">
        <v>962</v>
      </c>
      <c r="G176" s="3" t="s">
        <v>60</v>
      </c>
      <c r="H176" s="3">
        <f>'22-31'!AC176</f>
        <v>10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>
        <f t="shared" si="5"/>
        <v>10</v>
      </c>
    </row>
    <row r="177" spans="1:29" s="12" customFormat="1" ht="37.35" customHeight="1">
      <c r="A177" s="1">
        <v>172</v>
      </c>
      <c r="B177" s="1" t="s">
        <v>1523</v>
      </c>
      <c r="C177" s="11" t="s">
        <v>1524</v>
      </c>
      <c r="D177" s="2" t="s">
        <v>1525</v>
      </c>
      <c r="E177" s="1" t="s">
        <v>28</v>
      </c>
      <c r="F177" s="3" t="s">
        <v>962</v>
      </c>
      <c r="G177" s="3" t="s">
        <v>60</v>
      </c>
      <c r="H177" s="3">
        <f>'22-31'!AC177</f>
        <v>10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>
        <f t="shared" si="5"/>
        <v>10</v>
      </c>
    </row>
    <row r="178" spans="1:29" s="12" customFormat="1" ht="37.35" customHeight="1">
      <c r="A178" s="1">
        <v>173</v>
      </c>
      <c r="B178" s="1" t="s">
        <v>1526</v>
      </c>
      <c r="C178" s="11" t="s">
        <v>1527</v>
      </c>
      <c r="D178" s="2" t="s">
        <v>1528</v>
      </c>
      <c r="E178" s="1" t="s">
        <v>28</v>
      </c>
      <c r="F178" s="3" t="s">
        <v>962</v>
      </c>
      <c r="G178" s="3" t="s">
        <v>60</v>
      </c>
      <c r="H178" s="3">
        <f>'22-31'!AC178</f>
        <v>1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>
        <f t="shared" si="5"/>
        <v>1</v>
      </c>
    </row>
    <row r="179" spans="1:29" s="12" customFormat="1" ht="37.35" customHeight="1">
      <c r="A179" s="1">
        <v>174</v>
      </c>
      <c r="B179" s="1" t="s">
        <v>1529</v>
      </c>
      <c r="C179" s="11" t="s">
        <v>1530</v>
      </c>
      <c r="D179" s="2" t="s">
        <v>1519</v>
      </c>
      <c r="E179" s="1" t="s">
        <v>28</v>
      </c>
      <c r="F179" s="3" t="s">
        <v>1531</v>
      </c>
      <c r="G179" s="3" t="s">
        <v>60</v>
      </c>
      <c r="H179" s="3">
        <f>'22-31'!AC179</f>
        <v>10</v>
      </c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>
        <f t="shared" si="5"/>
        <v>10</v>
      </c>
    </row>
    <row r="180" spans="1:29" s="12" customFormat="1" ht="37.35" customHeight="1">
      <c r="A180" s="1">
        <v>175</v>
      </c>
      <c r="B180" s="1" t="s">
        <v>1532</v>
      </c>
      <c r="C180" s="11" t="s">
        <v>1533</v>
      </c>
      <c r="D180" s="2" t="s">
        <v>1528</v>
      </c>
      <c r="E180" s="1" t="s">
        <v>28</v>
      </c>
      <c r="F180" s="3" t="s">
        <v>990</v>
      </c>
      <c r="G180" s="3" t="s">
        <v>60</v>
      </c>
      <c r="H180" s="3">
        <f>'22-31'!AC180</f>
        <v>1</v>
      </c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>
        <f t="shared" si="5"/>
        <v>1</v>
      </c>
    </row>
    <row r="181" spans="1:29" s="12" customFormat="1" ht="37.35" customHeight="1">
      <c r="A181" s="1">
        <v>176</v>
      </c>
      <c r="B181" s="1" t="s">
        <v>1534</v>
      </c>
      <c r="C181" s="11" t="s">
        <v>1535</v>
      </c>
      <c r="D181" s="2" t="s">
        <v>1536</v>
      </c>
      <c r="E181" s="1" t="s">
        <v>28</v>
      </c>
      <c r="F181" s="3" t="s">
        <v>962</v>
      </c>
      <c r="G181" s="3" t="s">
        <v>60</v>
      </c>
      <c r="H181" s="3">
        <f>'22-31'!AC181</f>
        <v>100</v>
      </c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>
        <f t="shared" si="5"/>
        <v>100</v>
      </c>
    </row>
    <row r="182" spans="1:29" s="12" customFormat="1" ht="37.35" customHeight="1">
      <c r="A182" s="1">
        <v>177</v>
      </c>
      <c r="B182" s="1" t="s">
        <v>1537</v>
      </c>
      <c r="C182" s="11" t="s">
        <v>1538</v>
      </c>
      <c r="D182" s="2" t="s">
        <v>1536</v>
      </c>
      <c r="E182" s="1" t="s">
        <v>28</v>
      </c>
      <c r="F182" s="3" t="s">
        <v>990</v>
      </c>
      <c r="G182" s="3" t="s">
        <v>60</v>
      </c>
      <c r="H182" s="3">
        <f>'22-31'!AC182</f>
        <v>5</v>
      </c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>
        <f t="shared" si="5"/>
        <v>5</v>
      </c>
    </row>
    <row r="183" spans="1:29" s="12" customFormat="1" ht="37.35" customHeight="1">
      <c r="A183" s="1">
        <v>178</v>
      </c>
      <c r="B183" s="1" t="s">
        <v>1624</v>
      </c>
      <c r="C183" s="11" t="s">
        <v>1625</v>
      </c>
      <c r="D183" s="2" t="s">
        <v>1626</v>
      </c>
      <c r="E183" s="1"/>
      <c r="F183" s="3" t="s">
        <v>426</v>
      </c>
      <c r="G183" s="3" t="s">
        <v>60</v>
      </c>
      <c r="H183" s="3">
        <f>'22-31'!AC183</f>
        <v>8</v>
      </c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>
        <f t="shared" si="5"/>
        <v>8</v>
      </c>
    </row>
    <row r="184" spans="1:29" s="12" customFormat="1" ht="37.35" customHeight="1">
      <c r="A184" s="1">
        <v>179</v>
      </c>
      <c r="B184" s="1" t="s">
        <v>1627</v>
      </c>
      <c r="C184" s="11" t="s">
        <v>1628</v>
      </c>
      <c r="D184" s="2" t="s">
        <v>1629</v>
      </c>
      <c r="E184" s="1"/>
      <c r="F184" s="3" t="s">
        <v>426</v>
      </c>
      <c r="G184" s="3" t="s">
        <v>60</v>
      </c>
      <c r="H184" s="3">
        <f>'22-31'!AC184</f>
        <v>8</v>
      </c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>
        <f t="shared" si="5"/>
        <v>8</v>
      </c>
    </row>
    <row r="185" spans="1:29" s="12" customFormat="1" ht="37.35" customHeight="1">
      <c r="A185" s="1">
        <v>180</v>
      </c>
      <c r="B185" s="1" t="s">
        <v>377</v>
      </c>
      <c r="C185" s="11" t="s">
        <v>378</v>
      </c>
      <c r="D185" s="2" t="s">
        <v>379</v>
      </c>
      <c r="E185" s="1" t="s">
        <v>28</v>
      </c>
      <c r="F185" s="3" t="s">
        <v>380</v>
      </c>
      <c r="G185" s="3" t="s">
        <v>60</v>
      </c>
      <c r="H185" s="3">
        <f>'22-31'!AC185</f>
        <v>1</v>
      </c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>
        <f t="shared" si="5"/>
        <v>1</v>
      </c>
    </row>
    <row r="186" spans="1:29" s="12" customFormat="1" ht="37.35" customHeight="1">
      <c r="A186" s="1">
        <v>181</v>
      </c>
      <c r="B186" s="1" t="s">
        <v>381</v>
      </c>
      <c r="C186" s="11" t="s">
        <v>382</v>
      </c>
      <c r="D186" s="2" t="s">
        <v>379</v>
      </c>
      <c r="E186" s="1" t="s">
        <v>28</v>
      </c>
      <c r="F186" s="3" t="s">
        <v>383</v>
      </c>
      <c r="G186" s="3" t="s">
        <v>60</v>
      </c>
      <c r="H186" s="3">
        <f>'22-31'!AC186</f>
        <v>1</v>
      </c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>
        <f t="shared" si="5"/>
        <v>1</v>
      </c>
    </row>
    <row r="187" spans="1:29" s="12" customFormat="1" ht="37.35" customHeight="1">
      <c r="A187" s="1">
        <v>182</v>
      </c>
      <c r="B187" s="1" t="s">
        <v>373</v>
      </c>
      <c r="C187" s="11" t="s">
        <v>374</v>
      </c>
      <c r="D187" s="2" t="s">
        <v>375</v>
      </c>
      <c r="E187" s="1" t="s">
        <v>28</v>
      </c>
      <c r="F187" s="3" t="s">
        <v>376</v>
      </c>
      <c r="G187" s="3" t="s">
        <v>60</v>
      </c>
      <c r="H187" s="3">
        <f>'22-31'!AC187</f>
        <v>5</v>
      </c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>
        <v>1</v>
      </c>
      <c r="U187" s="10"/>
      <c r="V187" s="10"/>
      <c r="W187" s="10"/>
      <c r="X187" s="10"/>
      <c r="Y187" s="10"/>
      <c r="Z187" s="10"/>
      <c r="AA187" s="10"/>
      <c r="AB187" s="10"/>
      <c r="AC187" s="10">
        <f t="shared" si="5"/>
        <v>6</v>
      </c>
    </row>
    <row r="188" spans="1:29" s="12" customFormat="1" ht="37.35" customHeight="1">
      <c r="A188" s="1">
        <v>183</v>
      </c>
      <c r="B188" s="1" t="s">
        <v>369</v>
      </c>
      <c r="C188" s="11" t="s">
        <v>370</v>
      </c>
      <c r="D188" s="2" t="s">
        <v>371</v>
      </c>
      <c r="E188" s="1" t="s">
        <v>28</v>
      </c>
      <c r="F188" s="3" t="s">
        <v>372</v>
      </c>
      <c r="G188" s="3" t="s">
        <v>60</v>
      </c>
      <c r="H188" s="3">
        <f>'22-31'!AC188</f>
        <v>2</v>
      </c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>
        <f t="shared" si="5"/>
        <v>2</v>
      </c>
    </row>
    <row r="189" spans="1:29" s="12" customFormat="1" ht="37.35" customHeight="1">
      <c r="A189" s="1">
        <v>184</v>
      </c>
      <c r="B189" s="1" t="s">
        <v>362</v>
      </c>
      <c r="C189" s="11" t="s">
        <v>363</v>
      </c>
      <c r="D189" s="2" t="s">
        <v>364</v>
      </c>
      <c r="E189" s="1" t="s">
        <v>28</v>
      </c>
      <c r="F189" s="3" t="s">
        <v>315</v>
      </c>
      <c r="G189" s="3" t="s">
        <v>60</v>
      </c>
      <c r="H189" s="3">
        <f>'22-31'!AC189</f>
        <v>0</v>
      </c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>
        <f t="shared" si="5"/>
        <v>0</v>
      </c>
    </row>
    <row r="190" spans="1:29" s="12" customFormat="1" ht="37.35" customHeight="1">
      <c r="A190" s="1">
        <v>185</v>
      </c>
      <c r="B190" s="1" t="s">
        <v>365</v>
      </c>
      <c r="C190" s="11" t="s">
        <v>366</v>
      </c>
      <c r="D190" s="2" t="s">
        <v>367</v>
      </c>
      <c r="E190" s="1" t="s">
        <v>28</v>
      </c>
      <c r="F190" s="3" t="s">
        <v>368</v>
      </c>
      <c r="G190" s="3" t="s">
        <v>298</v>
      </c>
      <c r="H190" s="3">
        <f>'22-31'!AC190</f>
        <v>5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>
        <f t="shared" si="5"/>
        <v>5</v>
      </c>
    </row>
    <row r="191" spans="1:29" s="12" customFormat="1" ht="37.35" customHeight="1">
      <c r="A191" s="1">
        <v>186</v>
      </c>
      <c r="B191" s="1" t="s">
        <v>351</v>
      </c>
      <c r="C191" s="11" t="s">
        <v>352</v>
      </c>
      <c r="D191" s="2" t="s">
        <v>353</v>
      </c>
      <c r="E191" s="1" t="s">
        <v>203</v>
      </c>
      <c r="F191" s="3" t="s">
        <v>354</v>
      </c>
      <c r="G191" s="3" t="s">
        <v>60</v>
      </c>
      <c r="H191" s="3">
        <f>'22-31'!AC191</f>
        <v>7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>
        <f t="shared" si="5"/>
        <v>7</v>
      </c>
    </row>
    <row r="192" spans="1:29" s="12" customFormat="1" ht="37.35" customHeight="1">
      <c r="A192" s="1">
        <v>187</v>
      </c>
      <c r="B192" s="1" t="s">
        <v>355</v>
      </c>
      <c r="C192" s="11" t="s">
        <v>356</v>
      </c>
      <c r="D192" s="2" t="s">
        <v>357</v>
      </c>
      <c r="E192" s="1" t="s">
        <v>203</v>
      </c>
      <c r="F192" s="3" t="s">
        <v>358</v>
      </c>
      <c r="G192" s="3" t="s">
        <v>60</v>
      </c>
      <c r="H192" s="3">
        <f>'22-31'!AC192</f>
        <v>17</v>
      </c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>
        <f t="shared" si="5"/>
        <v>17</v>
      </c>
    </row>
    <row r="193" spans="1:29" s="12" customFormat="1" ht="37.35" customHeight="1">
      <c r="A193" s="1">
        <v>188</v>
      </c>
      <c r="B193" s="1" t="s">
        <v>347</v>
      </c>
      <c r="C193" s="11" t="s">
        <v>348</v>
      </c>
      <c r="D193" s="2" t="s">
        <v>349</v>
      </c>
      <c r="E193" s="1" t="s">
        <v>203</v>
      </c>
      <c r="F193" s="3" t="s">
        <v>350</v>
      </c>
      <c r="G193" s="3" t="s">
        <v>60</v>
      </c>
      <c r="H193" s="3">
        <f>'22-31'!AC193</f>
        <v>56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>
        <f t="shared" si="5"/>
        <v>56</v>
      </c>
    </row>
    <row r="194" spans="1:29" s="12" customFormat="1" ht="37.35" customHeight="1">
      <c r="A194" s="1">
        <v>189</v>
      </c>
      <c r="B194" s="1" t="s">
        <v>339</v>
      </c>
      <c r="C194" s="11" t="s">
        <v>340</v>
      </c>
      <c r="D194" s="2" t="s">
        <v>338</v>
      </c>
      <c r="E194" s="1" t="s">
        <v>203</v>
      </c>
      <c r="F194" s="3" t="s">
        <v>341</v>
      </c>
      <c r="G194" s="3" t="s">
        <v>60</v>
      </c>
      <c r="H194" s="3">
        <f>'22-31'!AC194</f>
        <v>3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>
        <f t="shared" si="5"/>
        <v>3</v>
      </c>
    </row>
    <row r="195" spans="1:29" s="12" customFormat="1" ht="37.35" customHeight="1">
      <c r="A195" s="1">
        <v>190</v>
      </c>
      <c r="B195" s="1" t="s">
        <v>336</v>
      </c>
      <c r="C195" s="11" t="s">
        <v>337</v>
      </c>
      <c r="D195" s="2" t="s">
        <v>338</v>
      </c>
      <c r="E195" s="1" t="s">
        <v>203</v>
      </c>
      <c r="F195" s="3" t="s">
        <v>327</v>
      </c>
      <c r="G195" s="3" t="s">
        <v>60</v>
      </c>
      <c r="H195" s="3">
        <f>'22-31'!AC195</f>
        <v>12</v>
      </c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>
        <f t="shared" si="5"/>
        <v>12</v>
      </c>
    </row>
    <row r="196" spans="1:29" s="12" customFormat="1" ht="37.35" customHeight="1">
      <c r="A196" s="1">
        <v>191</v>
      </c>
      <c r="B196" s="1" t="s">
        <v>538</v>
      </c>
      <c r="C196" s="11" t="s">
        <v>539</v>
      </c>
      <c r="D196" s="2" t="s">
        <v>540</v>
      </c>
      <c r="E196" s="1" t="s">
        <v>203</v>
      </c>
      <c r="F196" s="3" t="s">
        <v>541</v>
      </c>
      <c r="G196" s="3" t="s">
        <v>60</v>
      </c>
      <c r="H196" s="3">
        <f>'22-31'!AC196</f>
        <v>4</v>
      </c>
      <c r="I196" s="10"/>
      <c r="J196" s="10">
        <v>4</v>
      </c>
      <c r="K196" s="10">
        <f>-1-1</f>
        <v>-2</v>
      </c>
      <c r="L196" s="10"/>
      <c r="M196" s="10"/>
      <c r="N196" s="10"/>
      <c r="O196" s="10"/>
      <c r="P196" s="10"/>
      <c r="Q196" s="10"/>
      <c r="R196" s="10"/>
      <c r="S196" s="10">
        <v>-1</v>
      </c>
      <c r="T196" s="10"/>
      <c r="U196" s="10"/>
      <c r="V196" s="10"/>
      <c r="W196" s="10"/>
      <c r="X196" s="10"/>
      <c r="Y196" s="10"/>
      <c r="Z196" s="10"/>
      <c r="AA196" s="10"/>
      <c r="AB196" s="10"/>
      <c r="AC196" s="10">
        <f t="shared" si="5"/>
        <v>5</v>
      </c>
    </row>
    <row r="197" spans="1:29" s="12" customFormat="1" ht="37.35" customHeight="1">
      <c r="A197" s="1">
        <v>192</v>
      </c>
      <c r="B197" s="1" t="s">
        <v>323</v>
      </c>
      <c r="C197" s="11" t="s">
        <v>324</v>
      </c>
      <c r="D197" s="2" t="s">
        <v>321</v>
      </c>
      <c r="E197" s="1" t="s">
        <v>203</v>
      </c>
      <c r="F197" s="3" t="s">
        <v>325</v>
      </c>
      <c r="G197" s="3" t="s">
        <v>60</v>
      </c>
      <c r="H197" s="3">
        <f>'22-31'!AC197</f>
        <v>8</v>
      </c>
      <c r="I197" s="10"/>
      <c r="J197" s="10">
        <v>7</v>
      </c>
      <c r="K197" s="10"/>
      <c r="L197" s="10"/>
      <c r="M197" s="10"/>
      <c r="N197" s="10"/>
      <c r="O197" s="10"/>
      <c r="P197" s="10"/>
      <c r="Q197" s="10"/>
      <c r="R197" s="10"/>
      <c r="S197" s="10">
        <v>-1</v>
      </c>
      <c r="T197" s="10"/>
      <c r="U197" s="10"/>
      <c r="V197" s="10"/>
      <c r="W197" s="10"/>
      <c r="X197" s="10"/>
      <c r="Y197" s="10"/>
      <c r="Z197" s="10"/>
      <c r="AA197" s="10"/>
      <c r="AB197" s="10"/>
      <c r="AC197" s="10">
        <f t="shared" si="5"/>
        <v>14</v>
      </c>
    </row>
    <row r="198" spans="1:29" s="12" customFormat="1" ht="37.35" customHeight="1">
      <c r="A198" s="1">
        <v>193</v>
      </c>
      <c r="B198" s="1" t="s">
        <v>333</v>
      </c>
      <c r="C198" s="11" t="s">
        <v>334</v>
      </c>
      <c r="D198" s="2" t="s">
        <v>321</v>
      </c>
      <c r="E198" s="1" t="s">
        <v>203</v>
      </c>
      <c r="F198" s="3" t="s">
        <v>335</v>
      </c>
      <c r="G198" s="3" t="s">
        <v>60</v>
      </c>
      <c r="H198" s="3">
        <f>'22-31'!AC198</f>
        <v>14</v>
      </c>
      <c r="I198" s="10"/>
      <c r="J198" s="10">
        <v>7</v>
      </c>
      <c r="K198" s="10"/>
      <c r="L198" s="10"/>
      <c r="M198" s="10"/>
      <c r="N198" s="10">
        <v>1</v>
      </c>
      <c r="O198" s="10"/>
      <c r="P198" s="10"/>
      <c r="Q198" s="10"/>
      <c r="R198" s="10"/>
      <c r="S198" s="10">
        <v>-1</v>
      </c>
      <c r="T198" s="10"/>
      <c r="U198" s="10"/>
      <c r="V198" s="10"/>
      <c r="W198" s="10"/>
      <c r="X198" s="10"/>
      <c r="Y198" s="10"/>
      <c r="Z198" s="10"/>
      <c r="AA198" s="10"/>
      <c r="AB198" s="10"/>
      <c r="AC198" s="10">
        <f t="shared" si="5"/>
        <v>21</v>
      </c>
    </row>
    <row r="199" spans="1:29" s="12" customFormat="1" ht="37.35" customHeight="1">
      <c r="A199" s="1">
        <v>194</v>
      </c>
      <c r="B199" s="1" t="s">
        <v>299</v>
      </c>
      <c r="C199" s="11" t="s">
        <v>300</v>
      </c>
      <c r="D199" s="2" t="s">
        <v>301</v>
      </c>
      <c r="E199" s="1" t="s">
        <v>203</v>
      </c>
      <c r="F199" s="3" t="s">
        <v>302</v>
      </c>
      <c r="G199" s="3" t="s">
        <v>60</v>
      </c>
      <c r="H199" s="3">
        <f>'22-31'!AC199</f>
        <v>38</v>
      </c>
      <c r="I199" s="10"/>
      <c r="J199" s="10"/>
      <c r="K199" s="10"/>
      <c r="L199" s="10"/>
      <c r="M199" s="10"/>
      <c r="N199" s="10">
        <f>1+20</f>
        <v>21</v>
      </c>
      <c r="O199" s="10"/>
      <c r="P199" s="10"/>
      <c r="Q199" s="10"/>
      <c r="R199" s="10"/>
      <c r="S199" s="10"/>
      <c r="T199" s="10">
        <v>8</v>
      </c>
      <c r="U199" s="10"/>
      <c r="V199" s="10"/>
      <c r="W199" s="10"/>
      <c r="X199" s="10"/>
      <c r="Y199" s="10"/>
      <c r="Z199" s="10"/>
      <c r="AA199" s="10"/>
      <c r="AB199" s="10"/>
      <c r="AC199" s="10">
        <f t="shared" si="5"/>
        <v>67</v>
      </c>
    </row>
    <row r="200" spans="1:29" s="12" customFormat="1" ht="37.35" customHeight="1">
      <c r="A200" s="1">
        <v>195</v>
      </c>
      <c r="B200" s="1" t="s">
        <v>303</v>
      </c>
      <c r="C200" s="11" t="s">
        <v>304</v>
      </c>
      <c r="D200" s="2" t="s">
        <v>301</v>
      </c>
      <c r="E200" s="1" t="s">
        <v>203</v>
      </c>
      <c r="F200" s="3" t="s">
        <v>305</v>
      </c>
      <c r="G200" s="3" t="s">
        <v>60</v>
      </c>
      <c r="H200" s="3">
        <f>'22-31'!AC200</f>
        <v>214</v>
      </c>
      <c r="I200" s="10"/>
      <c r="J200" s="10"/>
      <c r="K200" s="10"/>
      <c r="L200" s="10"/>
      <c r="M200" s="10"/>
      <c r="N200" s="10">
        <f>2+6</f>
        <v>8</v>
      </c>
      <c r="O200" s="10"/>
      <c r="P200" s="10"/>
      <c r="Q200" s="10"/>
      <c r="R200" s="10"/>
      <c r="S200" s="10"/>
      <c r="T200" s="10">
        <v>2</v>
      </c>
      <c r="U200" s="10"/>
      <c r="V200" s="10"/>
      <c r="W200" s="10"/>
      <c r="X200" s="10"/>
      <c r="Y200" s="10"/>
      <c r="Z200" s="10"/>
      <c r="AA200" s="10"/>
      <c r="AB200" s="10"/>
      <c r="AC200" s="10">
        <f t="shared" si="5"/>
        <v>224</v>
      </c>
    </row>
    <row r="201" spans="1:29" s="12" customFormat="1" ht="37.35" customHeight="1">
      <c r="A201" s="1">
        <v>196</v>
      </c>
      <c r="B201" s="1" t="s">
        <v>316</v>
      </c>
      <c r="C201" s="11" t="s">
        <v>317</v>
      </c>
      <c r="D201" s="2" t="s">
        <v>318</v>
      </c>
      <c r="E201" s="1" t="s">
        <v>203</v>
      </c>
      <c r="F201" s="3" t="s">
        <v>319</v>
      </c>
      <c r="G201" s="3" t="s">
        <v>298</v>
      </c>
      <c r="H201" s="3">
        <f>'22-31'!AC201</f>
        <v>10</v>
      </c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>
        <f t="shared" si="5"/>
        <v>10</v>
      </c>
    </row>
    <row r="202" spans="1:29" s="12" customFormat="1" ht="37.35" customHeight="1">
      <c r="A202" s="1">
        <v>197</v>
      </c>
      <c r="B202" s="1" t="s">
        <v>313</v>
      </c>
      <c r="C202" s="11" t="s">
        <v>314</v>
      </c>
      <c r="D202" s="2" t="s">
        <v>308</v>
      </c>
      <c r="E202" s="1" t="s">
        <v>203</v>
      </c>
      <c r="F202" s="3" t="s">
        <v>315</v>
      </c>
      <c r="G202" s="3" t="s">
        <v>60</v>
      </c>
      <c r="H202" s="3">
        <f>'22-31'!AC202</f>
        <v>3</v>
      </c>
      <c r="I202" s="10"/>
      <c r="J202" s="10"/>
      <c r="K202" s="10"/>
      <c r="L202" s="10"/>
      <c r="M202" s="10"/>
      <c r="N202" s="10"/>
      <c r="O202" s="10"/>
      <c r="P202" s="10"/>
      <c r="Q202" s="10">
        <f>-1</f>
        <v>-1</v>
      </c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>
        <f t="shared" si="5"/>
        <v>2</v>
      </c>
    </row>
    <row r="203" spans="1:29" s="12" customFormat="1" ht="37.35" customHeight="1">
      <c r="A203" s="1">
        <v>198</v>
      </c>
      <c r="B203" s="1" t="s">
        <v>306</v>
      </c>
      <c r="C203" s="11" t="s">
        <v>307</v>
      </c>
      <c r="D203" s="2" t="s">
        <v>308</v>
      </c>
      <c r="E203" s="1" t="s">
        <v>28</v>
      </c>
      <c r="F203" s="3" t="s">
        <v>302</v>
      </c>
      <c r="G203" s="3" t="s">
        <v>60</v>
      </c>
      <c r="H203" s="3">
        <f>'22-31'!AC203</f>
        <v>11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>
        <f t="shared" si="5"/>
        <v>11</v>
      </c>
    </row>
    <row r="204" spans="1:29" s="12" customFormat="1" ht="37.35" customHeight="1">
      <c r="A204" s="1">
        <v>199</v>
      </c>
      <c r="B204" s="1" t="s">
        <v>279</v>
      </c>
      <c r="C204" s="11" t="s">
        <v>280</v>
      </c>
      <c r="D204" s="2" t="s">
        <v>281</v>
      </c>
      <c r="E204" s="1" t="s">
        <v>203</v>
      </c>
      <c r="F204" s="3" t="s">
        <v>282</v>
      </c>
      <c r="G204" s="3" t="s">
        <v>60</v>
      </c>
      <c r="H204" s="3">
        <f>'22-31'!AC204</f>
        <v>70</v>
      </c>
      <c r="I204" s="10"/>
      <c r="J204" s="10"/>
      <c r="K204" s="10"/>
      <c r="L204" s="10"/>
      <c r="M204" s="10"/>
      <c r="N204" s="10">
        <f>1+1</f>
        <v>2</v>
      </c>
      <c r="O204" s="10"/>
      <c r="P204" s="10"/>
      <c r="Q204" s="10"/>
      <c r="R204" s="10"/>
      <c r="S204" s="10">
        <v>-9</v>
      </c>
      <c r="T204" s="10">
        <v>1</v>
      </c>
      <c r="U204" s="10"/>
      <c r="V204" s="10"/>
      <c r="W204" s="10"/>
      <c r="X204" s="10"/>
      <c r="Y204" s="10"/>
      <c r="Z204" s="10"/>
      <c r="AA204" s="10"/>
      <c r="AB204" s="10"/>
      <c r="AC204" s="10">
        <f t="shared" si="5"/>
        <v>64</v>
      </c>
    </row>
    <row r="205" spans="1:29" s="12" customFormat="1" ht="37.35" customHeight="1">
      <c r="A205" s="1">
        <v>200</v>
      </c>
      <c r="B205" s="1" t="s">
        <v>1741</v>
      </c>
      <c r="C205" s="11" t="s">
        <v>1742</v>
      </c>
      <c r="D205" s="2" t="s">
        <v>1743</v>
      </c>
      <c r="E205" s="1"/>
      <c r="F205" s="3" t="s">
        <v>1744</v>
      </c>
      <c r="G205" s="3" t="s">
        <v>1612</v>
      </c>
      <c r="H205" s="3">
        <f>'22-31'!AC205</f>
        <v>11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>
        <f t="shared" si="5"/>
        <v>11</v>
      </c>
    </row>
    <row r="206" spans="1:29" s="12" customFormat="1" ht="37.35" customHeight="1">
      <c r="A206" s="1">
        <v>201</v>
      </c>
      <c r="B206" s="1" t="s">
        <v>1661</v>
      </c>
      <c r="C206" s="11" t="s">
        <v>1662</v>
      </c>
      <c r="D206" s="2" t="s">
        <v>1663</v>
      </c>
      <c r="E206" s="1"/>
      <c r="F206" s="3" t="s">
        <v>1660</v>
      </c>
      <c r="G206" s="3" t="s">
        <v>60</v>
      </c>
      <c r="H206" s="3">
        <f>'22-31'!AC206</f>
        <v>0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>
        <f t="shared" si="5"/>
        <v>0</v>
      </c>
    </row>
    <row r="207" spans="1:29" s="12" customFormat="1" ht="37.35" customHeight="1">
      <c r="A207" s="1">
        <v>202</v>
      </c>
      <c r="B207" s="1" t="s">
        <v>1657</v>
      </c>
      <c r="C207" s="11" t="s">
        <v>1658</v>
      </c>
      <c r="D207" s="2" t="s">
        <v>1659</v>
      </c>
      <c r="E207" s="1"/>
      <c r="F207" s="3" t="s">
        <v>1660</v>
      </c>
      <c r="G207" s="3" t="s">
        <v>60</v>
      </c>
      <c r="H207" s="3">
        <f>'22-31'!AC207</f>
        <v>2</v>
      </c>
      <c r="I207" s="10"/>
      <c r="J207" s="10">
        <v>2</v>
      </c>
      <c r="K207" s="10">
        <v>-1</v>
      </c>
      <c r="L207" s="10"/>
      <c r="M207" s="10"/>
      <c r="N207" s="10">
        <v>1</v>
      </c>
      <c r="O207" s="10"/>
      <c r="P207" s="10"/>
      <c r="Q207" s="10"/>
      <c r="R207" s="10">
        <v>4</v>
      </c>
      <c r="S207" s="10"/>
      <c r="T207" s="10">
        <v>1</v>
      </c>
      <c r="U207" s="10"/>
      <c r="V207" s="10"/>
      <c r="W207" s="10"/>
      <c r="X207" s="10"/>
      <c r="Y207" s="10"/>
      <c r="Z207" s="10"/>
      <c r="AA207" s="10"/>
      <c r="AB207" s="10"/>
      <c r="AC207" s="10">
        <f t="shared" si="5"/>
        <v>9</v>
      </c>
    </row>
    <row r="208" spans="1:29" s="12" customFormat="1" ht="37.35" customHeight="1">
      <c r="A208" s="1">
        <v>203</v>
      </c>
      <c r="B208" s="1" t="s">
        <v>1738</v>
      </c>
      <c r="C208" s="11" t="s">
        <v>1739</v>
      </c>
      <c r="D208" s="2" t="s">
        <v>1740</v>
      </c>
      <c r="E208" s="1"/>
      <c r="F208" s="3" t="s">
        <v>387</v>
      </c>
      <c r="G208" s="3" t="s">
        <v>1612</v>
      </c>
      <c r="H208" s="3">
        <f>'22-31'!AC208</f>
        <v>14</v>
      </c>
      <c r="I208" s="10"/>
      <c r="J208" s="10">
        <v>15</v>
      </c>
      <c r="K208" s="10">
        <v>-3</v>
      </c>
      <c r="L208" s="10"/>
      <c r="M208" s="10"/>
      <c r="N208" s="10">
        <v>2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>
        <f t="shared" si="5"/>
        <v>28</v>
      </c>
    </row>
    <row r="209" spans="1:29" s="12" customFormat="1" ht="37.35" customHeight="1">
      <c r="A209" s="1">
        <v>204</v>
      </c>
      <c r="B209" s="1" t="s">
        <v>291</v>
      </c>
      <c r="C209" s="11" t="s">
        <v>292</v>
      </c>
      <c r="D209" s="2" t="s">
        <v>289</v>
      </c>
      <c r="E209" s="1" t="s">
        <v>203</v>
      </c>
      <c r="F209" s="3" t="s">
        <v>293</v>
      </c>
      <c r="G209" s="3" t="s">
        <v>30</v>
      </c>
      <c r="H209" s="3">
        <f>'22-31'!AC209</f>
        <v>13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>
        <f t="shared" si="5"/>
        <v>13</v>
      </c>
    </row>
    <row r="210" spans="1:29" s="12" customFormat="1" ht="37.35" customHeight="1">
      <c r="A210" s="1">
        <v>205</v>
      </c>
      <c r="B210" s="1" t="s">
        <v>287</v>
      </c>
      <c r="C210" s="11" t="s">
        <v>288</v>
      </c>
      <c r="D210" s="2" t="s">
        <v>289</v>
      </c>
      <c r="E210" s="1" t="s">
        <v>203</v>
      </c>
      <c r="F210" s="3" t="s">
        <v>290</v>
      </c>
      <c r="G210" s="3" t="s">
        <v>30</v>
      </c>
      <c r="H210" s="3">
        <f>'22-31'!AC210</f>
        <v>6</v>
      </c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>
        <f t="shared" si="5"/>
        <v>6</v>
      </c>
    </row>
    <row r="211" spans="1:29" s="12" customFormat="1" ht="37.35" customHeight="1">
      <c r="A211" s="1">
        <v>206</v>
      </c>
      <c r="B211" s="1" t="s">
        <v>283</v>
      </c>
      <c r="C211" s="11" t="s">
        <v>284</v>
      </c>
      <c r="D211" s="2" t="s">
        <v>285</v>
      </c>
      <c r="E211" s="1" t="s">
        <v>203</v>
      </c>
      <c r="F211" s="3" t="s">
        <v>286</v>
      </c>
      <c r="G211" s="3" t="s">
        <v>30</v>
      </c>
      <c r="H211" s="3">
        <f>'22-31'!AC211</f>
        <v>1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>
        <f t="shared" si="5"/>
        <v>1</v>
      </c>
    </row>
    <row r="212" spans="1:29" s="12" customFormat="1" ht="37.35" customHeight="1">
      <c r="A212" s="1">
        <v>207</v>
      </c>
      <c r="B212" s="1" t="s">
        <v>275</v>
      </c>
      <c r="C212" s="11" t="s">
        <v>276</v>
      </c>
      <c r="D212" s="2" t="s">
        <v>277</v>
      </c>
      <c r="E212" s="1" t="s">
        <v>203</v>
      </c>
      <c r="F212" s="3" t="s">
        <v>278</v>
      </c>
      <c r="G212" s="3" t="s">
        <v>60</v>
      </c>
      <c r="H212" s="3">
        <f>'22-31'!AC212</f>
        <v>7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>
        <f t="shared" si="5"/>
        <v>7</v>
      </c>
    </row>
    <row r="213" spans="1:29" s="12" customFormat="1" ht="37.35" customHeight="1">
      <c r="A213" s="1">
        <v>208</v>
      </c>
      <c r="B213" s="1" t="s">
        <v>294</v>
      </c>
      <c r="C213" s="11" t="s">
        <v>295</v>
      </c>
      <c r="D213" s="2" t="s">
        <v>296</v>
      </c>
      <c r="E213" s="1" t="s">
        <v>203</v>
      </c>
      <c r="F213" s="3" t="s">
        <v>297</v>
      </c>
      <c r="G213" s="3" t="s">
        <v>298</v>
      </c>
      <c r="H213" s="3">
        <f>'22-31'!AC213</f>
        <v>1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>
        <f t="shared" si="5"/>
        <v>1</v>
      </c>
    </row>
    <row r="214" spans="1:29" s="12" customFormat="1" ht="37.35" customHeight="1">
      <c r="A214" s="1">
        <v>209</v>
      </c>
      <c r="B214" s="1" t="s">
        <v>309</v>
      </c>
      <c r="C214" s="11" t="s">
        <v>310</v>
      </c>
      <c r="D214" s="2" t="s">
        <v>308</v>
      </c>
      <c r="E214" s="1" t="s">
        <v>311</v>
      </c>
      <c r="F214" s="3" t="s">
        <v>312</v>
      </c>
      <c r="G214" s="3" t="s">
        <v>60</v>
      </c>
      <c r="H214" s="3">
        <f>'22-31'!AC214</f>
        <v>2</v>
      </c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>
        <f t="shared" si="5"/>
        <v>2</v>
      </c>
    </row>
    <row r="215" spans="1:29" s="12" customFormat="1" ht="37.35" customHeight="1">
      <c r="A215" s="1">
        <v>210</v>
      </c>
      <c r="B215" s="1" t="s">
        <v>534</v>
      </c>
      <c r="C215" s="11" t="s">
        <v>535</v>
      </c>
      <c r="D215" s="2" t="s">
        <v>536</v>
      </c>
      <c r="E215" s="1" t="s">
        <v>203</v>
      </c>
      <c r="F215" s="3" t="s">
        <v>537</v>
      </c>
      <c r="G215" s="3" t="s">
        <v>60</v>
      </c>
      <c r="H215" s="3">
        <f>'22-31'!AC215</f>
        <v>4</v>
      </c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>
        <f t="shared" si="5"/>
        <v>4</v>
      </c>
    </row>
    <row r="216" spans="1:29" s="12" customFormat="1" ht="37.35" customHeight="1">
      <c r="A216" s="1">
        <v>211</v>
      </c>
      <c r="B216" s="1" t="s">
        <v>272</v>
      </c>
      <c r="C216" s="11" t="s">
        <v>273</v>
      </c>
      <c r="D216" s="2" t="s">
        <v>274</v>
      </c>
      <c r="E216" s="1" t="s">
        <v>151</v>
      </c>
      <c r="F216" s="3" t="s">
        <v>258</v>
      </c>
      <c r="G216" s="3" t="s">
        <v>259</v>
      </c>
      <c r="H216" s="3">
        <f>'22-31'!AC216</f>
        <v>49</v>
      </c>
      <c r="I216" s="10">
        <f>-1-4</f>
        <v>-5</v>
      </c>
      <c r="J216" s="10">
        <v>22</v>
      </c>
      <c r="K216" s="10"/>
      <c r="L216" s="10"/>
      <c r="M216" s="10"/>
      <c r="N216" s="10">
        <v>1</v>
      </c>
      <c r="O216" s="10"/>
      <c r="P216" s="10"/>
      <c r="Q216" s="10"/>
      <c r="R216" s="10">
        <f>36</f>
        <v>36</v>
      </c>
      <c r="S216" s="10">
        <f>-54</f>
        <v>-54</v>
      </c>
      <c r="T216" s="10"/>
      <c r="U216" s="10"/>
      <c r="V216" s="10"/>
      <c r="W216" s="10"/>
      <c r="X216" s="10"/>
      <c r="Y216" s="10"/>
      <c r="Z216" s="10"/>
      <c r="AA216" s="10"/>
      <c r="AB216" s="10"/>
      <c r="AC216" s="10">
        <f t="shared" ref="AC216:AC279" si="6">SUM(H216:AB216)</f>
        <v>49</v>
      </c>
    </row>
    <row r="217" spans="1:29" s="12" customFormat="1" ht="37.35" customHeight="1">
      <c r="A217" s="1">
        <v>212</v>
      </c>
      <c r="B217" s="1" t="s">
        <v>266</v>
      </c>
      <c r="C217" s="11" t="s">
        <v>267</v>
      </c>
      <c r="D217" s="2" t="s">
        <v>262</v>
      </c>
      <c r="E217" s="1" t="s">
        <v>151</v>
      </c>
      <c r="F217" s="3" t="s">
        <v>258</v>
      </c>
      <c r="G217" s="3" t="s">
        <v>259</v>
      </c>
      <c r="H217" s="3">
        <f>'22-31'!AC217</f>
        <v>56</v>
      </c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>
        <f t="shared" si="6"/>
        <v>56</v>
      </c>
    </row>
    <row r="218" spans="1:29" s="12" customFormat="1" ht="37.35" customHeight="1">
      <c r="A218" s="1">
        <v>213</v>
      </c>
      <c r="B218" s="1" t="s">
        <v>264</v>
      </c>
      <c r="C218" s="11" t="s">
        <v>265</v>
      </c>
      <c r="D218" s="2" t="s">
        <v>262</v>
      </c>
      <c r="E218" s="1" t="s">
        <v>28</v>
      </c>
      <c r="F218" s="3" t="s">
        <v>263</v>
      </c>
      <c r="G218" s="3" t="s">
        <v>259</v>
      </c>
      <c r="H218" s="3">
        <f>'22-31'!AC218</f>
        <v>38</v>
      </c>
      <c r="I218" s="10"/>
      <c r="J218" s="10">
        <v>7</v>
      </c>
      <c r="K218" s="10"/>
      <c r="L218" s="10"/>
      <c r="M218" s="10"/>
      <c r="N218" s="10"/>
      <c r="O218" s="10"/>
      <c r="P218" s="10"/>
      <c r="Q218" s="10"/>
      <c r="R218" s="10"/>
      <c r="S218" s="10">
        <f>-9</f>
        <v>-9</v>
      </c>
      <c r="T218" s="10">
        <v>4</v>
      </c>
      <c r="U218" s="10"/>
      <c r="V218" s="10"/>
      <c r="W218" s="10"/>
      <c r="X218" s="10"/>
      <c r="Y218" s="10"/>
      <c r="Z218" s="10"/>
      <c r="AA218" s="10"/>
      <c r="AB218" s="10"/>
      <c r="AC218" s="10">
        <f t="shared" si="6"/>
        <v>40</v>
      </c>
    </row>
    <row r="219" spans="1:29" s="12" customFormat="1" ht="37.35" customHeight="1">
      <c r="A219" s="1">
        <v>214</v>
      </c>
      <c r="B219" s="1" t="s">
        <v>260</v>
      </c>
      <c r="C219" s="11" t="s">
        <v>261</v>
      </c>
      <c r="D219" s="2" t="s">
        <v>262</v>
      </c>
      <c r="E219" s="1" t="s">
        <v>28</v>
      </c>
      <c r="F219" s="3" t="s">
        <v>263</v>
      </c>
      <c r="G219" s="3" t="s">
        <v>259</v>
      </c>
      <c r="H219" s="3">
        <f>'22-31'!AC219</f>
        <v>44</v>
      </c>
      <c r="I219" s="10"/>
      <c r="J219" s="10">
        <v>7</v>
      </c>
      <c r="K219" s="10"/>
      <c r="L219" s="10"/>
      <c r="M219" s="10"/>
      <c r="N219" s="10"/>
      <c r="O219" s="10"/>
      <c r="P219" s="10"/>
      <c r="Q219" s="10"/>
      <c r="R219" s="10"/>
      <c r="S219" s="10">
        <f t="shared" ref="S219:S220" si="7">-9</f>
        <v>-9</v>
      </c>
      <c r="T219" s="10">
        <v>4</v>
      </c>
      <c r="U219" s="10"/>
      <c r="V219" s="10"/>
      <c r="W219" s="10"/>
      <c r="X219" s="10"/>
      <c r="Y219" s="10"/>
      <c r="Z219" s="10"/>
      <c r="AA219" s="10"/>
      <c r="AB219" s="10"/>
      <c r="AC219" s="10">
        <f t="shared" si="6"/>
        <v>46</v>
      </c>
    </row>
    <row r="220" spans="1:29" s="12" customFormat="1" ht="37.35" customHeight="1">
      <c r="A220" s="1">
        <v>215</v>
      </c>
      <c r="B220" s="1" t="s">
        <v>255</v>
      </c>
      <c r="C220" s="11" t="s">
        <v>256</v>
      </c>
      <c r="D220" s="2" t="s">
        <v>257</v>
      </c>
      <c r="E220" s="1" t="s">
        <v>151</v>
      </c>
      <c r="F220" s="3" t="s">
        <v>258</v>
      </c>
      <c r="G220" s="3" t="s">
        <v>259</v>
      </c>
      <c r="H220" s="3">
        <f>'22-31'!AC220</f>
        <v>37</v>
      </c>
      <c r="I220" s="10"/>
      <c r="J220" s="10"/>
      <c r="K220" s="10"/>
      <c r="L220" s="10"/>
      <c r="M220" s="10"/>
      <c r="N220" s="10">
        <f>0.5+0.5</f>
        <v>1</v>
      </c>
      <c r="O220" s="10">
        <f>-5</f>
        <v>-5</v>
      </c>
      <c r="P220" s="10"/>
      <c r="Q220" s="10"/>
      <c r="R220" s="10"/>
      <c r="S220" s="10">
        <f t="shared" si="7"/>
        <v>-9</v>
      </c>
      <c r="T220" s="10"/>
      <c r="U220" s="10"/>
      <c r="V220" s="10"/>
      <c r="W220" s="10"/>
      <c r="X220" s="10"/>
      <c r="Y220" s="10"/>
      <c r="Z220" s="10"/>
      <c r="AA220" s="10"/>
      <c r="AB220" s="10"/>
      <c r="AC220" s="10">
        <f t="shared" si="6"/>
        <v>24</v>
      </c>
    </row>
    <row r="221" spans="1:29" s="12" customFormat="1" ht="37.35" customHeight="1">
      <c r="A221" s="1">
        <v>216</v>
      </c>
      <c r="B221" s="1" t="s">
        <v>268</v>
      </c>
      <c r="C221" s="11" t="s">
        <v>269</v>
      </c>
      <c r="D221" s="2" t="s">
        <v>270</v>
      </c>
      <c r="E221" s="1" t="s">
        <v>151</v>
      </c>
      <c r="F221" s="3" t="s">
        <v>271</v>
      </c>
      <c r="G221" s="3" t="s">
        <v>60</v>
      </c>
      <c r="H221" s="3">
        <f>'22-31'!AC221</f>
        <v>2</v>
      </c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>
        <f t="shared" si="6"/>
        <v>2</v>
      </c>
    </row>
    <row r="222" spans="1:29" s="12" customFormat="1" ht="37.35" customHeight="1">
      <c r="A222" s="1">
        <v>217</v>
      </c>
      <c r="B222" s="1" t="s">
        <v>1572</v>
      </c>
      <c r="C222" s="11" t="s">
        <v>1573</v>
      </c>
      <c r="D222" s="2" t="s">
        <v>1574</v>
      </c>
      <c r="E222" s="1" t="s">
        <v>49</v>
      </c>
      <c r="F222" s="3" t="s">
        <v>1575</v>
      </c>
      <c r="G222" s="3" t="s">
        <v>611</v>
      </c>
      <c r="H222" s="3">
        <f>'22-31'!AC222</f>
        <v>7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>
        <f t="shared" si="6"/>
        <v>7</v>
      </c>
    </row>
    <row r="223" spans="1:29" s="12" customFormat="1" ht="37.35" customHeight="1">
      <c r="A223" s="1">
        <v>218</v>
      </c>
      <c r="B223" s="1" t="s">
        <v>1576</v>
      </c>
      <c r="C223" s="11" t="s">
        <v>1577</v>
      </c>
      <c r="D223" s="2" t="s">
        <v>1578</v>
      </c>
      <c r="E223" s="1" t="s">
        <v>49</v>
      </c>
      <c r="F223" s="3" t="s">
        <v>1579</v>
      </c>
      <c r="G223" s="3" t="s">
        <v>611</v>
      </c>
      <c r="H223" s="3">
        <f>'22-31'!AC223</f>
        <v>4</v>
      </c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>
        <f t="shared" si="6"/>
        <v>4</v>
      </c>
    </row>
    <row r="224" spans="1:29" s="12" customFormat="1" ht="37.35" customHeight="1">
      <c r="A224" s="1">
        <v>219</v>
      </c>
      <c r="B224" s="1" t="s">
        <v>1580</v>
      </c>
      <c r="C224" s="11" t="s">
        <v>1581</v>
      </c>
      <c r="D224" s="2" t="s">
        <v>1582</v>
      </c>
      <c r="E224" s="1" t="s">
        <v>14</v>
      </c>
      <c r="F224" s="3" t="s">
        <v>1583</v>
      </c>
      <c r="G224" s="3" t="s">
        <v>60</v>
      </c>
      <c r="H224" s="3">
        <f>'22-31'!AC224</f>
        <v>19</v>
      </c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>
        <f t="shared" si="6"/>
        <v>19</v>
      </c>
    </row>
    <row r="225" spans="1:29" s="12" customFormat="1" ht="37.35" customHeight="1">
      <c r="A225" s="1">
        <v>220</v>
      </c>
      <c r="B225" s="1" t="s">
        <v>1584</v>
      </c>
      <c r="C225" s="11" t="s">
        <v>1585</v>
      </c>
      <c r="D225" s="2" t="s">
        <v>1586</v>
      </c>
      <c r="E225" s="1" t="s">
        <v>151</v>
      </c>
      <c r="F225" s="3" t="s">
        <v>1587</v>
      </c>
      <c r="G225" s="3" t="s">
        <v>899</v>
      </c>
      <c r="H225" s="3">
        <f>'22-31'!AC225</f>
        <v>5</v>
      </c>
      <c r="I225" s="10">
        <v>-1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>
        <f t="shared" si="6"/>
        <v>4</v>
      </c>
    </row>
    <row r="226" spans="1:29" s="12" customFormat="1" ht="37.35" customHeight="1">
      <c r="A226" s="1">
        <v>221</v>
      </c>
      <c r="B226" s="1" t="s">
        <v>1588</v>
      </c>
      <c r="C226" s="11" t="s">
        <v>1589</v>
      </c>
      <c r="D226" s="2" t="s">
        <v>1590</v>
      </c>
      <c r="E226" s="1" t="s">
        <v>151</v>
      </c>
      <c r="F226" s="3" t="s">
        <v>1591</v>
      </c>
      <c r="G226" s="3" t="s">
        <v>899</v>
      </c>
      <c r="H226" s="3">
        <f>'22-31'!AC226</f>
        <v>3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>
        <f t="shared" si="6"/>
        <v>3</v>
      </c>
    </row>
    <row r="227" spans="1:29" s="12" customFormat="1" ht="37.35" customHeight="1">
      <c r="A227" s="1">
        <v>222</v>
      </c>
      <c r="B227" s="1" t="s">
        <v>1592</v>
      </c>
      <c r="C227" s="11" t="s">
        <v>1593</v>
      </c>
      <c r="D227" s="2" t="s">
        <v>1594</v>
      </c>
      <c r="E227" s="1" t="s">
        <v>1595</v>
      </c>
      <c r="F227" s="3" t="s">
        <v>1596</v>
      </c>
      <c r="G227" s="3" t="s">
        <v>1597</v>
      </c>
      <c r="H227" s="3">
        <f>'22-31'!AC227</f>
        <v>4</v>
      </c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>
        <f t="shared" si="6"/>
        <v>4</v>
      </c>
    </row>
    <row r="228" spans="1:29" s="12" customFormat="1" ht="37.35" customHeight="1">
      <c r="A228" s="1">
        <v>223</v>
      </c>
      <c r="B228" s="1" t="s">
        <v>585</v>
      </c>
      <c r="C228" s="11" t="s">
        <v>586</v>
      </c>
      <c r="D228" s="2" t="s">
        <v>587</v>
      </c>
      <c r="E228" s="1" t="s">
        <v>151</v>
      </c>
      <c r="F228" s="3" t="s">
        <v>588</v>
      </c>
      <c r="G228" s="3" t="s">
        <v>153</v>
      </c>
      <c r="H228" s="3">
        <f>'22-31'!AC228</f>
        <v>33</v>
      </c>
      <c r="I228" s="10">
        <v>-2</v>
      </c>
      <c r="J228" s="10"/>
      <c r="K228" s="10"/>
      <c r="L228" s="10"/>
      <c r="M228" s="10"/>
      <c r="N228" s="10">
        <v>1</v>
      </c>
      <c r="O228" s="10">
        <f>-3</f>
        <v>-3</v>
      </c>
      <c r="P228" s="10"/>
      <c r="Q228" s="10"/>
      <c r="R228" s="10"/>
      <c r="S228" s="10">
        <f>-3-9</f>
        <v>-12</v>
      </c>
      <c r="T228" s="10">
        <v>1</v>
      </c>
      <c r="U228" s="10"/>
      <c r="V228" s="10"/>
      <c r="W228" s="10"/>
      <c r="X228" s="10"/>
      <c r="Y228" s="10"/>
      <c r="Z228" s="10"/>
      <c r="AA228" s="10"/>
      <c r="AB228" s="10"/>
      <c r="AC228" s="10">
        <f t="shared" si="6"/>
        <v>18</v>
      </c>
    </row>
    <row r="229" spans="1:29" s="12" customFormat="1" ht="37.35" customHeight="1">
      <c r="A229" s="1">
        <v>224</v>
      </c>
      <c r="B229" s="1" t="s">
        <v>1732</v>
      </c>
      <c r="C229" s="11" t="s">
        <v>1733</v>
      </c>
      <c r="D229" s="2" t="s">
        <v>1734</v>
      </c>
      <c r="E229" s="1"/>
      <c r="F229" s="3" t="s">
        <v>1735</v>
      </c>
      <c r="G229" s="3" t="s">
        <v>899</v>
      </c>
      <c r="H229" s="3">
        <f>'22-31'!AC229</f>
        <v>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>
        <f t="shared" si="6"/>
        <v>1</v>
      </c>
    </row>
    <row r="230" spans="1:29" s="12" customFormat="1" ht="37.35" customHeight="1">
      <c r="A230" s="1">
        <v>225</v>
      </c>
      <c r="B230" s="1" t="s">
        <v>247</v>
      </c>
      <c r="C230" s="11" t="s">
        <v>248</v>
      </c>
      <c r="D230" s="2" t="s">
        <v>249</v>
      </c>
      <c r="E230" s="1" t="s">
        <v>14</v>
      </c>
      <c r="F230" s="3" t="s">
        <v>250</v>
      </c>
      <c r="G230" s="3" t="s">
        <v>176</v>
      </c>
      <c r="H230" s="3">
        <f>'22-31'!AC230</f>
        <v>24.5</v>
      </c>
      <c r="I230" s="10"/>
      <c r="J230" s="10">
        <v>1</v>
      </c>
      <c r="K230" s="10"/>
      <c r="L230" s="10"/>
      <c r="M230" s="10"/>
      <c r="N230" s="10">
        <f t="shared" ref="N230:N231" si="8">0.5+0.5</f>
        <v>1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>
        <f t="shared" si="6"/>
        <v>26.5</v>
      </c>
    </row>
    <row r="231" spans="1:29" s="12" customFormat="1" ht="37.35" customHeight="1">
      <c r="A231" s="1">
        <v>226</v>
      </c>
      <c r="B231" s="1" t="s">
        <v>251</v>
      </c>
      <c r="C231" s="11" t="s">
        <v>252</v>
      </c>
      <c r="D231" s="2" t="s">
        <v>253</v>
      </c>
      <c r="E231" s="1" t="s">
        <v>49</v>
      </c>
      <c r="F231" s="3" t="s">
        <v>254</v>
      </c>
      <c r="G231" s="3" t="s">
        <v>176</v>
      </c>
      <c r="H231" s="3">
        <f>'22-31'!AC231</f>
        <v>15.5</v>
      </c>
      <c r="I231" s="10"/>
      <c r="J231" s="10"/>
      <c r="K231" s="10"/>
      <c r="L231" s="10"/>
      <c r="M231" s="10"/>
      <c r="N231" s="10">
        <f t="shared" si="8"/>
        <v>1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>
        <f t="shared" si="6"/>
        <v>16.5</v>
      </c>
    </row>
    <row r="232" spans="1:29" s="12" customFormat="1" ht="37.35" customHeight="1">
      <c r="A232" s="1">
        <v>227</v>
      </c>
      <c r="B232" s="1" t="s">
        <v>243</v>
      </c>
      <c r="C232" s="11" t="s">
        <v>244</v>
      </c>
      <c r="D232" s="2" t="s">
        <v>245</v>
      </c>
      <c r="E232" s="1" t="s">
        <v>14</v>
      </c>
      <c r="F232" s="3" t="s">
        <v>246</v>
      </c>
      <c r="G232" s="3" t="s">
        <v>181</v>
      </c>
      <c r="H232" s="3">
        <f>'22-31'!AC232</f>
        <v>30.5</v>
      </c>
      <c r="I232" s="10"/>
      <c r="J232" s="10"/>
      <c r="K232" s="10"/>
      <c r="L232" s="10"/>
      <c r="M232" s="10"/>
      <c r="N232" s="10">
        <v>0.5</v>
      </c>
      <c r="O232" s="10"/>
      <c r="P232" s="10"/>
      <c r="Q232" s="10"/>
      <c r="R232" s="10"/>
      <c r="S232" s="10">
        <f>-2</f>
        <v>-2</v>
      </c>
      <c r="T232" s="10"/>
      <c r="U232" s="10"/>
      <c r="V232" s="10"/>
      <c r="W232" s="10"/>
      <c r="X232" s="10"/>
      <c r="Y232" s="10"/>
      <c r="Z232" s="10"/>
      <c r="AA232" s="10"/>
      <c r="AB232" s="10"/>
      <c r="AC232" s="10">
        <f t="shared" si="6"/>
        <v>29</v>
      </c>
    </row>
    <row r="233" spans="1:29" s="12" customFormat="1" ht="37.35" customHeight="1">
      <c r="A233" s="1">
        <v>228</v>
      </c>
      <c r="B233" s="1" t="s">
        <v>220</v>
      </c>
      <c r="C233" s="11" t="s">
        <v>221</v>
      </c>
      <c r="D233" s="2" t="s">
        <v>215</v>
      </c>
      <c r="E233" s="1" t="s">
        <v>49</v>
      </c>
      <c r="F233" s="3" t="s">
        <v>209</v>
      </c>
      <c r="G233" s="3" t="s">
        <v>219</v>
      </c>
      <c r="H233" s="3">
        <f>'22-31'!AC233</f>
        <v>858</v>
      </c>
      <c r="I233" s="10"/>
      <c r="J233" s="10">
        <v>7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>
        <v>2.5</v>
      </c>
      <c r="U233" s="10"/>
      <c r="V233" s="10"/>
      <c r="W233" s="10"/>
      <c r="X233" s="10"/>
      <c r="Y233" s="10"/>
      <c r="Z233" s="10"/>
      <c r="AA233" s="10"/>
      <c r="AB233" s="10"/>
      <c r="AC233" s="10">
        <f t="shared" si="6"/>
        <v>867.5</v>
      </c>
    </row>
    <row r="234" spans="1:29" s="12" customFormat="1" ht="37.35" customHeight="1">
      <c r="A234" s="1">
        <v>229</v>
      </c>
      <c r="B234" s="1" t="s">
        <v>213</v>
      </c>
      <c r="C234" s="11" t="s">
        <v>214</v>
      </c>
      <c r="D234" s="2" t="s">
        <v>215</v>
      </c>
      <c r="E234" s="1" t="s">
        <v>49</v>
      </c>
      <c r="F234" s="3" t="s">
        <v>209</v>
      </c>
      <c r="G234" s="3" t="s">
        <v>216</v>
      </c>
      <c r="H234" s="3">
        <f>'22-31'!AC234</f>
        <v>160.5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>
        <f t="shared" si="6"/>
        <v>160.5</v>
      </c>
    </row>
    <row r="235" spans="1:29" s="12" customFormat="1" ht="37.35" customHeight="1">
      <c r="A235" s="1">
        <v>230</v>
      </c>
      <c r="B235" s="1" t="s">
        <v>210</v>
      </c>
      <c r="C235" s="11" t="s">
        <v>211</v>
      </c>
      <c r="D235" s="2" t="s">
        <v>212</v>
      </c>
      <c r="E235" s="1" t="s">
        <v>14</v>
      </c>
      <c r="F235" s="3" t="s">
        <v>209</v>
      </c>
      <c r="G235" s="3" t="s">
        <v>137</v>
      </c>
      <c r="H235" s="3">
        <f>'22-31'!AC235</f>
        <v>342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>
        <f t="shared" si="6"/>
        <v>342</v>
      </c>
    </row>
    <row r="236" spans="1:29" s="12" customFormat="1" ht="37.35" customHeight="1">
      <c r="A236" s="1">
        <v>231</v>
      </c>
      <c r="B236" s="1" t="s">
        <v>217</v>
      </c>
      <c r="C236" s="11" t="s">
        <v>218</v>
      </c>
      <c r="D236" s="2" t="s">
        <v>215</v>
      </c>
      <c r="E236" s="1" t="s">
        <v>49</v>
      </c>
      <c r="F236" s="3" t="s">
        <v>209</v>
      </c>
      <c r="G236" s="3" t="s">
        <v>219</v>
      </c>
      <c r="H236" s="3">
        <f>'22-31'!AC236</f>
        <v>199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>
        <f t="shared" si="6"/>
        <v>199</v>
      </c>
    </row>
    <row r="237" spans="1:29" s="12" customFormat="1" ht="37.35" customHeight="1">
      <c r="A237" s="1">
        <v>232</v>
      </c>
      <c r="B237" s="1" t="s">
        <v>206</v>
      </c>
      <c r="C237" s="11" t="s">
        <v>207</v>
      </c>
      <c r="D237" s="2" t="s">
        <v>208</v>
      </c>
      <c r="E237" s="1" t="s">
        <v>14</v>
      </c>
      <c r="F237" s="3" t="s">
        <v>209</v>
      </c>
      <c r="G237" s="3" t="s">
        <v>137</v>
      </c>
      <c r="H237" s="3">
        <f>'22-31'!AC237</f>
        <v>79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>
        <f t="shared" si="6"/>
        <v>79</v>
      </c>
    </row>
    <row r="238" spans="1:29" s="12" customFormat="1" ht="37.35" customHeight="1">
      <c r="A238" s="1">
        <v>233</v>
      </c>
      <c r="B238" s="1" t="s">
        <v>222</v>
      </c>
      <c r="C238" s="11" t="s">
        <v>223</v>
      </c>
      <c r="D238" s="2" t="s">
        <v>215</v>
      </c>
      <c r="E238" s="1" t="s">
        <v>49</v>
      </c>
      <c r="F238" s="3" t="s">
        <v>209</v>
      </c>
      <c r="G238" s="3" t="s">
        <v>219</v>
      </c>
      <c r="H238" s="3">
        <f>'22-31'!AC238</f>
        <v>473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>
        <f t="shared" si="6"/>
        <v>473</v>
      </c>
    </row>
    <row r="239" spans="1:29" s="12" customFormat="1" ht="37.35" customHeight="1">
      <c r="A239" s="1">
        <v>234</v>
      </c>
      <c r="B239" s="1" t="s">
        <v>239</v>
      </c>
      <c r="C239" s="11" t="s">
        <v>240</v>
      </c>
      <c r="D239" s="2" t="s">
        <v>241</v>
      </c>
      <c r="E239" s="1" t="s">
        <v>49</v>
      </c>
      <c r="F239" s="3" t="s">
        <v>242</v>
      </c>
      <c r="G239" s="3" t="s">
        <v>176</v>
      </c>
      <c r="H239" s="3">
        <f>'22-31'!AC239</f>
        <v>71.5</v>
      </c>
      <c r="I239" s="10"/>
      <c r="J239" s="10">
        <v>2</v>
      </c>
      <c r="K239" s="10"/>
      <c r="L239" s="10"/>
      <c r="M239" s="10"/>
      <c r="N239" s="10"/>
      <c r="O239" s="10">
        <f>-5</f>
        <v>-5</v>
      </c>
      <c r="P239" s="10"/>
      <c r="Q239" s="10"/>
      <c r="R239" s="10"/>
      <c r="S239" s="10">
        <f>-7-6-6-6-7-8-6</f>
        <v>-46</v>
      </c>
      <c r="T239" s="10"/>
      <c r="U239" s="10"/>
      <c r="V239" s="10"/>
      <c r="W239" s="10"/>
      <c r="X239" s="10"/>
      <c r="Y239" s="10"/>
      <c r="Z239" s="10"/>
      <c r="AA239" s="10"/>
      <c r="AB239" s="10"/>
      <c r="AC239" s="10">
        <f t="shared" si="6"/>
        <v>22.5</v>
      </c>
    </row>
    <row r="240" spans="1:29" s="12" customFormat="1" ht="37.35" customHeight="1">
      <c r="A240" s="1">
        <v>235</v>
      </c>
      <c r="B240" s="1" t="s">
        <v>1756</v>
      </c>
      <c r="C240" s="11" t="s">
        <v>1598</v>
      </c>
      <c r="D240" s="2" t="s">
        <v>1599</v>
      </c>
      <c r="E240" s="1" t="s">
        <v>49</v>
      </c>
      <c r="F240" s="3" t="s">
        <v>250</v>
      </c>
      <c r="G240" s="3" t="s">
        <v>1597</v>
      </c>
      <c r="H240" s="3">
        <f>'22-31'!AC240</f>
        <v>12</v>
      </c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>
        <f t="shared" si="6"/>
        <v>12</v>
      </c>
    </row>
    <row r="241" spans="1:29" s="12" customFormat="1" ht="37.35" customHeight="1">
      <c r="A241" s="1">
        <v>236</v>
      </c>
      <c r="B241" s="1" t="s">
        <v>1757</v>
      </c>
      <c r="C241" s="11" t="s">
        <v>1600</v>
      </c>
      <c r="D241" s="2" t="s">
        <v>1601</v>
      </c>
      <c r="E241" s="1" t="s">
        <v>49</v>
      </c>
      <c r="F241" s="3" t="s">
        <v>254</v>
      </c>
      <c r="G241" s="3" t="s">
        <v>1597</v>
      </c>
      <c r="H241" s="3">
        <f>'22-31'!AC241</f>
        <v>22</v>
      </c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>
        <f t="shared" si="6"/>
        <v>22</v>
      </c>
    </row>
    <row r="242" spans="1:29" s="12" customFormat="1" ht="37.35" customHeight="1">
      <c r="A242" s="1">
        <v>237</v>
      </c>
      <c r="B242" s="1" t="s">
        <v>235</v>
      </c>
      <c r="C242" s="11" t="s">
        <v>236</v>
      </c>
      <c r="D242" s="2" t="s">
        <v>237</v>
      </c>
      <c r="E242" s="1" t="s">
        <v>14</v>
      </c>
      <c r="F242" s="3" t="s">
        <v>238</v>
      </c>
      <c r="G242" s="3" t="s">
        <v>137</v>
      </c>
      <c r="H242" s="3">
        <f>'22-31'!AC242</f>
        <v>957.5</v>
      </c>
      <c r="I242" s="10"/>
      <c r="J242" s="10">
        <v>1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>
        <v>2</v>
      </c>
      <c r="U242" s="10"/>
      <c r="V242" s="10"/>
      <c r="W242" s="10"/>
      <c r="X242" s="10"/>
      <c r="Y242" s="10"/>
      <c r="Z242" s="10"/>
      <c r="AA242" s="10"/>
      <c r="AB242" s="10"/>
      <c r="AC242" s="10">
        <f t="shared" si="6"/>
        <v>960.5</v>
      </c>
    </row>
    <row r="243" spans="1:29" s="12" customFormat="1" ht="37.35" customHeight="1">
      <c r="A243" s="1">
        <v>238</v>
      </c>
      <c r="B243" s="1" t="s">
        <v>228</v>
      </c>
      <c r="C243" s="11" t="s">
        <v>229</v>
      </c>
      <c r="D243" s="2" t="s">
        <v>230</v>
      </c>
      <c r="E243" s="1" t="s">
        <v>14</v>
      </c>
      <c r="F243" s="3" t="s">
        <v>231</v>
      </c>
      <c r="G243" s="3" t="s">
        <v>137</v>
      </c>
      <c r="H243" s="3">
        <f>'22-31'!AC243</f>
        <v>272</v>
      </c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>
        <f t="shared" si="6"/>
        <v>272</v>
      </c>
    </row>
    <row r="244" spans="1:29" s="12" customFormat="1" ht="37.35" customHeight="1">
      <c r="A244" s="1">
        <v>239</v>
      </c>
      <c r="B244" s="1" t="s">
        <v>232</v>
      </c>
      <c r="C244" s="11" t="s">
        <v>233</v>
      </c>
      <c r="D244" s="2" t="s">
        <v>234</v>
      </c>
      <c r="E244" s="1" t="s">
        <v>14</v>
      </c>
      <c r="F244" s="3" t="s">
        <v>231</v>
      </c>
      <c r="G244" s="3" t="s">
        <v>137</v>
      </c>
      <c r="H244" s="3">
        <f>'22-31'!AC244</f>
        <v>188</v>
      </c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>
        <f t="shared" si="6"/>
        <v>188</v>
      </c>
    </row>
    <row r="245" spans="1:29" s="12" customFormat="1" ht="37.35" customHeight="1">
      <c r="A245" s="1">
        <v>240</v>
      </c>
      <c r="B245" s="1" t="s">
        <v>224</v>
      </c>
      <c r="C245" s="11" t="s">
        <v>225</v>
      </c>
      <c r="D245" s="2" t="s">
        <v>226</v>
      </c>
      <c r="E245" s="1" t="s">
        <v>14</v>
      </c>
      <c r="F245" s="3" t="s">
        <v>227</v>
      </c>
      <c r="G245" s="3" t="s">
        <v>158</v>
      </c>
      <c r="H245" s="3">
        <f>'22-31'!AC245</f>
        <v>294</v>
      </c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>
        <f t="shared" si="6"/>
        <v>294</v>
      </c>
    </row>
    <row r="246" spans="1:29" s="12" customFormat="1" ht="37.35" customHeight="1">
      <c r="A246" s="1">
        <v>241</v>
      </c>
      <c r="B246" s="1" t="s">
        <v>138</v>
      </c>
      <c r="C246" s="11" t="s">
        <v>139</v>
      </c>
      <c r="D246" s="2" t="s">
        <v>140</v>
      </c>
      <c r="E246" s="1" t="s">
        <v>54</v>
      </c>
      <c r="F246" s="3" t="s">
        <v>141</v>
      </c>
      <c r="G246" s="3" t="s">
        <v>30</v>
      </c>
      <c r="H246" s="3">
        <f>'22-31'!AC246</f>
        <v>0</v>
      </c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>
        <f t="shared" si="6"/>
        <v>0</v>
      </c>
    </row>
    <row r="247" spans="1:29" s="12" customFormat="1" ht="37.35" customHeight="1">
      <c r="A247" s="1">
        <v>242</v>
      </c>
      <c r="B247" s="1" t="s">
        <v>142</v>
      </c>
      <c r="C247" s="11" t="s">
        <v>143</v>
      </c>
      <c r="D247" s="2" t="s">
        <v>140</v>
      </c>
      <c r="E247" s="1" t="s">
        <v>54</v>
      </c>
      <c r="F247" s="3" t="s">
        <v>141</v>
      </c>
      <c r="G247" s="3" t="s">
        <v>30</v>
      </c>
      <c r="H247" s="3">
        <f>'22-31'!AC247</f>
        <v>0</v>
      </c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>
        <f t="shared" si="6"/>
        <v>0</v>
      </c>
    </row>
    <row r="248" spans="1:29" s="12" customFormat="1" ht="37.35" customHeight="1">
      <c r="A248" s="1">
        <v>243</v>
      </c>
      <c r="B248" s="1" t="s">
        <v>1602</v>
      </c>
      <c r="C248" s="11" t="s">
        <v>1603</v>
      </c>
      <c r="D248" s="2" t="s">
        <v>1604</v>
      </c>
      <c r="E248" s="1" t="s">
        <v>54</v>
      </c>
      <c r="F248" s="3" t="s">
        <v>1605</v>
      </c>
      <c r="G248" s="3" t="s">
        <v>16</v>
      </c>
      <c r="H248" s="3">
        <f>'22-31'!AC248</f>
        <v>475.5</v>
      </c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>
        <f>-25-25-25-25-25-28-28</f>
        <v>-181</v>
      </c>
      <c r="T248" s="10">
        <v>2</v>
      </c>
      <c r="U248" s="10"/>
      <c r="V248" s="10"/>
      <c r="W248" s="10"/>
      <c r="X248" s="10"/>
      <c r="Y248" s="10"/>
      <c r="Z248" s="10"/>
      <c r="AA248" s="10"/>
      <c r="AB248" s="10"/>
      <c r="AC248" s="10">
        <f t="shared" si="6"/>
        <v>296.5</v>
      </c>
    </row>
    <row r="249" spans="1:29" s="12" customFormat="1" ht="37.35" customHeight="1">
      <c r="A249" s="1">
        <v>244</v>
      </c>
      <c r="B249" s="1" t="s">
        <v>133</v>
      </c>
      <c r="C249" s="11" t="s">
        <v>134</v>
      </c>
      <c r="D249" s="2" t="s">
        <v>135</v>
      </c>
      <c r="E249" s="1" t="s">
        <v>54</v>
      </c>
      <c r="F249" s="3" t="s">
        <v>136</v>
      </c>
      <c r="G249" s="3" t="s">
        <v>137</v>
      </c>
      <c r="H249" s="3">
        <f>'22-31'!AC249</f>
        <v>18</v>
      </c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>
        <f t="shared" si="6"/>
        <v>18</v>
      </c>
    </row>
    <row r="250" spans="1:29" s="12" customFormat="1" ht="37.35" customHeight="1">
      <c r="A250" s="1">
        <v>245</v>
      </c>
      <c r="B250" s="1" t="s">
        <v>193</v>
      </c>
      <c r="C250" s="11" t="s">
        <v>194</v>
      </c>
      <c r="D250" s="2" t="s">
        <v>179</v>
      </c>
      <c r="E250" s="1" t="s">
        <v>14</v>
      </c>
      <c r="F250" s="3" t="s">
        <v>187</v>
      </c>
      <c r="G250" s="3" t="s">
        <v>181</v>
      </c>
      <c r="H250" s="3">
        <f>'22-31'!AC250</f>
        <v>16</v>
      </c>
      <c r="I250" s="10"/>
      <c r="J250" s="10"/>
      <c r="K250" s="10"/>
      <c r="L250" s="10"/>
      <c r="M250" s="10"/>
      <c r="N250" s="10">
        <v>0.5</v>
      </c>
      <c r="O250" s="10"/>
      <c r="P250" s="10"/>
      <c r="Q250" s="10"/>
      <c r="R250" s="10"/>
      <c r="S250" s="10"/>
      <c r="T250" s="10">
        <v>0.5</v>
      </c>
      <c r="U250" s="10"/>
      <c r="V250" s="10"/>
      <c r="W250" s="10"/>
      <c r="X250" s="10"/>
      <c r="Y250" s="10"/>
      <c r="Z250" s="10"/>
      <c r="AA250" s="10"/>
      <c r="AB250" s="10"/>
      <c r="AC250" s="10">
        <f t="shared" si="6"/>
        <v>17</v>
      </c>
    </row>
    <row r="251" spans="1:29" s="12" customFormat="1" ht="37.35" customHeight="1">
      <c r="A251" s="1">
        <v>246</v>
      </c>
      <c r="B251" s="1" t="s">
        <v>191</v>
      </c>
      <c r="C251" s="11" t="s">
        <v>192</v>
      </c>
      <c r="D251" s="2" t="s">
        <v>179</v>
      </c>
      <c r="E251" s="1" t="s">
        <v>14</v>
      </c>
      <c r="F251" s="3" t="s">
        <v>187</v>
      </c>
      <c r="G251" s="3" t="s">
        <v>181</v>
      </c>
      <c r="H251" s="3">
        <f>'22-31'!AC251</f>
        <v>2</v>
      </c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>
        <f t="shared" si="6"/>
        <v>2</v>
      </c>
    </row>
    <row r="252" spans="1:29" s="12" customFormat="1" ht="37.35" customHeight="1">
      <c r="A252" s="1">
        <v>247</v>
      </c>
      <c r="B252" s="1" t="s">
        <v>195</v>
      </c>
      <c r="C252" s="11" t="s">
        <v>196</v>
      </c>
      <c r="D252" s="2" t="s">
        <v>197</v>
      </c>
      <c r="E252" s="1" t="s">
        <v>14</v>
      </c>
      <c r="F252" s="3" t="s">
        <v>190</v>
      </c>
      <c r="G252" s="3" t="s">
        <v>181</v>
      </c>
      <c r="H252" s="3">
        <f>'22-31'!AC252</f>
        <v>10</v>
      </c>
      <c r="I252" s="10"/>
      <c r="J252" s="10"/>
      <c r="K252" s="10"/>
      <c r="L252" s="10"/>
      <c r="M252" s="10"/>
      <c r="N252" s="10">
        <f>1+1</f>
        <v>2</v>
      </c>
      <c r="O252" s="10"/>
      <c r="P252" s="10"/>
      <c r="Q252" s="10"/>
      <c r="R252" s="10"/>
      <c r="S252" s="10"/>
      <c r="T252" s="10">
        <v>1.5</v>
      </c>
      <c r="U252" s="10"/>
      <c r="V252" s="10"/>
      <c r="W252" s="10"/>
      <c r="X252" s="10"/>
      <c r="Y252" s="10"/>
      <c r="Z252" s="10"/>
      <c r="AA252" s="10"/>
      <c r="AB252" s="10"/>
      <c r="AC252" s="10">
        <f t="shared" si="6"/>
        <v>13.5</v>
      </c>
    </row>
    <row r="253" spans="1:29" s="12" customFormat="1" ht="37.35" customHeight="1">
      <c r="A253" s="1">
        <v>248</v>
      </c>
      <c r="B253" s="1" t="s">
        <v>177</v>
      </c>
      <c r="C253" s="11" t="s">
        <v>178</v>
      </c>
      <c r="D253" s="2" t="s">
        <v>179</v>
      </c>
      <c r="E253" s="1" t="s">
        <v>14</v>
      </c>
      <c r="F253" s="3" t="s">
        <v>180</v>
      </c>
      <c r="G253" s="3" t="s">
        <v>181</v>
      </c>
      <c r="H253" s="3">
        <f>'22-31'!AC253</f>
        <v>19</v>
      </c>
      <c r="I253" s="10"/>
      <c r="J253" s="10"/>
      <c r="K253" s="10"/>
      <c r="L253" s="10"/>
      <c r="M253" s="10"/>
      <c r="N253" s="10">
        <f>1+2+1</f>
        <v>4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>
        <f t="shared" si="6"/>
        <v>23</v>
      </c>
    </row>
    <row r="254" spans="1:29" s="12" customFormat="1" ht="37.35" customHeight="1">
      <c r="A254" s="1">
        <v>249</v>
      </c>
      <c r="B254" s="1" t="s">
        <v>185</v>
      </c>
      <c r="C254" s="11" t="s">
        <v>186</v>
      </c>
      <c r="D254" s="2" t="s">
        <v>179</v>
      </c>
      <c r="E254" s="1" t="s">
        <v>14</v>
      </c>
      <c r="F254" s="3" t="s">
        <v>187</v>
      </c>
      <c r="G254" s="3" t="s">
        <v>181</v>
      </c>
      <c r="H254" s="3">
        <f>'22-31'!AC254</f>
        <v>3.5</v>
      </c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>
        <v>0.5</v>
      </c>
      <c r="U254" s="10"/>
      <c r="V254" s="10"/>
      <c r="W254" s="10"/>
      <c r="X254" s="10"/>
      <c r="Y254" s="10"/>
      <c r="Z254" s="10"/>
      <c r="AA254" s="10"/>
      <c r="AB254" s="10"/>
      <c r="AC254" s="10">
        <f t="shared" si="6"/>
        <v>4</v>
      </c>
    </row>
    <row r="255" spans="1:29" s="12" customFormat="1" ht="37.35" customHeight="1">
      <c r="A255" s="1">
        <v>250</v>
      </c>
      <c r="B255" s="1" t="s">
        <v>188</v>
      </c>
      <c r="C255" s="11" t="s">
        <v>189</v>
      </c>
      <c r="D255" s="2" t="s">
        <v>179</v>
      </c>
      <c r="E255" s="1" t="s">
        <v>14</v>
      </c>
      <c r="F255" s="3" t="s">
        <v>190</v>
      </c>
      <c r="G255" s="3" t="s">
        <v>181</v>
      </c>
      <c r="H255" s="3">
        <f>'22-31'!AC255</f>
        <v>28.5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>
        <f t="shared" si="6"/>
        <v>28.5</v>
      </c>
    </row>
    <row r="256" spans="1:29" s="12" customFormat="1" ht="37.35" customHeight="1">
      <c r="A256" s="1">
        <v>251</v>
      </c>
      <c r="B256" s="1" t="s">
        <v>182</v>
      </c>
      <c r="C256" s="11" t="s">
        <v>183</v>
      </c>
      <c r="D256" s="2" t="s">
        <v>179</v>
      </c>
      <c r="E256" s="1" t="s">
        <v>14</v>
      </c>
      <c r="F256" s="3" t="s">
        <v>184</v>
      </c>
      <c r="G256" s="3" t="s">
        <v>181</v>
      </c>
      <c r="H256" s="3">
        <f>'22-31'!AC256</f>
        <v>27</v>
      </c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>
        <f t="shared" si="6"/>
        <v>27</v>
      </c>
    </row>
    <row r="257" spans="1:29" s="12" customFormat="1" ht="37.35" customHeight="1">
      <c r="A257" s="1">
        <v>252</v>
      </c>
      <c r="B257" s="1" t="s">
        <v>168</v>
      </c>
      <c r="C257" s="11" t="s">
        <v>169</v>
      </c>
      <c r="D257" s="2" t="s">
        <v>170</v>
      </c>
      <c r="E257" s="1" t="s">
        <v>14</v>
      </c>
      <c r="F257" s="3" t="s">
        <v>171</v>
      </c>
      <c r="G257" s="3" t="s">
        <v>158</v>
      </c>
      <c r="H257" s="3">
        <f>'22-31'!AC257</f>
        <v>24</v>
      </c>
      <c r="I257" s="10"/>
      <c r="J257" s="10"/>
      <c r="K257" s="10"/>
      <c r="L257" s="10"/>
      <c r="M257" s="10"/>
      <c r="N257" s="10"/>
      <c r="O257" s="10"/>
      <c r="P257" s="10"/>
      <c r="Q257" s="10"/>
      <c r="R257" s="10">
        <v>7</v>
      </c>
      <c r="S257" s="10">
        <v>-7</v>
      </c>
      <c r="T257" s="10"/>
      <c r="U257" s="10"/>
      <c r="V257" s="10"/>
      <c r="W257" s="10"/>
      <c r="X257" s="10"/>
      <c r="Y257" s="10"/>
      <c r="Z257" s="10"/>
      <c r="AA257" s="10"/>
      <c r="AB257" s="10"/>
      <c r="AC257" s="10">
        <f t="shared" si="6"/>
        <v>24</v>
      </c>
    </row>
    <row r="258" spans="1:29" s="12" customFormat="1" ht="37.35" customHeight="1">
      <c r="A258" s="1">
        <v>253</v>
      </c>
      <c r="B258" s="1" t="s">
        <v>172</v>
      </c>
      <c r="C258" s="11" t="s">
        <v>173</v>
      </c>
      <c r="D258" s="2" t="s">
        <v>174</v>
      </c>
      <c r="E258" s="1" t="s">
        <v>14</v>
      </c>
      <c r="F258" s="3" t="s">
        <v>175</v>
      </c>
      <c r="G258" s="3" t="s">
        <v>176</v>
      </c>
      <c r="H258" s="3">
        <f>'22-31'!AC258</f>
        <v>91</v>
      </c>
      <c r="I258" s="10"/>
      <c r="J258" s="10">
        <v>1</v>
      </c>
      <c r="K258" s="10"/>
      <c r="L258" s="10"/>
      <c r="M258" s="10"/>
      <c r="N258" s="10">
        <v>1</v>
      </c>
      <c r="O258" s="10"/>
      <c r="P258" s="10"/>
      <c r="Q258" s="10"/>
      <c r="R258" s="10">
        <v>42</v>
      </c>
      <c r="S258" s="10">
        <f>-6-6-6-6-7-7-6</f>
        <v>-44</v>
      </c>
      <c r="T258" s="10"/>
      <c r="U258" s="10"/>
      <c r="V258" s="10"/>
      <c r="W258" s="10"/>
      <c r="X258" s="10"/>
      <c r="Y258" s="10"/>
      <c r="Z258" s="10"/>
      <c r="AA258" s="10"/>
      <c r="AB258" s="10"/>
      <c r="AC258" s="10">
        <f t="shared" si="6"/>
        <v>91</v>
      </c>
    </row>
    <row r="259" spans="1:29" s="12" customFormat="1" ht="37.35" customHeight="1">
      <c r="A259" s="1">
        <v>254</v>
      </c>
      <c r="B259" s="1" t="s">
        <v>159</v>
      </c>
      <c r="C259" s="11" t="s">
        <v>160</v>
      </c>
      <c r="D259" s="2" t="s">
        <v>161</v>
      </c>
      <c r="E259" s="1" t="s">
        <v>14</v>
      </c>
      <c r="F259" s="3" t="s">
        <v>162</v>
      </c>
      <c r="G259" s="3" t="s">
        <v>137</v>
      </c>
      <c r="H259" s="3">
        <f>'22-31'!AC259</f>
        <v>80.5</v>
      </c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>
        <f>-3-3-3-2-2-4-2</f>
        <v>-19</v>
      </c>
      <c r="T259" s="10"/>
      <c r="U259" s="10"/>
      <c r="V259" s="10"/>
      <c r="W259" s="10"/>
      <c r="X259" s="10"/>
      <c r="Y259" s="10"/>
      <c r="Z259" s="10"/>
      <c r="AA259" s="10"/>
      <c r="AB259" s="10"/>
      <c r="AC259" s="10">
        <f t="shared" si="6"/>
        <v>61.5</v>
      </c>
    </row>
    <row r="260" spans="1:29" s="12" customFormat="1" ht="37.35" customHeight="1">
      <c r="A260" s="1">
        <v>255</v>
      </c>
      <c r="B260" s="1" t="s">
        <v>163</v>
      </c>
      <c r="C260" s="11" t="s">
        <v>164</v>
      </c>
      <c r="D260" s="2" t="s">
        <v>161</v>
      </c>
      <c r="E260" s="1" t="s">
        <v>14</v>
      </c>
      <c r="F260" s="3" t="s">
        <v>162</v>
      </c>
      <c r="G260" s="3" t="s">
        <v>137</v>
      </c>
      <c r="H260" s="3">
        <f>'22-31'!AC260</f>
        <v>46</v>
      </c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>
        <f>-2</f>
        <v>-2</v>
      </c>
      <c r="T260" s="10"/>
      <c r="U260" s="10"/>
      <c r="V260" s="10"/>
      <c r="W260" s="10"/>
      <c r="X260" s="10"/>
      <c r="Y260" s="10"/>
      <c r="Z260" s="10"/>
      <c r="AA260" s="10"/>
      <c r="AB260" s="10"/>
      <c r="AC260" s="10">
        <f t="shared" si="6"/>
        <v>44</v>
      </c>
    </row>
    <row r="261" spans="1:29" s="12" customFormat="1" ht="37.35" customHeight="1">
      <c r="A261" s="1">
        <v>256</v>
      </c>
      <c r="B261" s="1" t="s">
        <v>154</v>
      </c>
      <c r="C261" s="11" t="s">
        <v>155</v>
      </c>
      <c r="D261" s="2" t="s">
        <v>156</v>
      </c>
      <c r="E261" s="1" t="s">
        <v>151</v>
      </c>
      <c r="F261" s="3" t="s">
        <v>157</v>
      </c>
      <c r="G261" s="3" t="s">
        <v>158</v>
      </c>
      <c r="H261" s="3">
        <f>'22-31'!AC261</f>
        <v>49</v>
      </c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>
        <v>-7</v>
      </c>
      <c r="T261" s="10"/>
      <c r="U261" s="10"/>
      <c r="V261" s="10"/>
      <c r="W261" s="10"/>
      <c r="X261" s="10"/>
      <c r="Y261" s="10"/>
      <c r="Z261" s="10"/>
      <c r="AA261" s="10"/>
      <c r="AB261" s="10"/>
      <c r="AC261" s="10">
        <f t="shared" si="6"/>
        <v>42</v>
      </c>
    </row>
    <row r="262" spans="1:29" s="12" customFormat="1" ht="37.35" customHeight="1">
      <c r="A262" s="1">
        <v>257</v>
      </c>
      <c r="B262" s="1" t="s">
        <v>1725</v>
      </c>
      <c r="C262" s="11" t="s">
        <v>1726</v>
      </c>
      <c r="D262" s="2" t="s">
        <v>1727</v>
      </c>
      <c r="E262" s="1"/>
      <c r="F262" s="3" t="s">
        <v>1728</v>
      </c>
      <c r="G262" s="3" t="s">
        <v>153</v>
      </c>
      <c r="H262" s="3">
        <f>'22-31'!AC262</f>
        <v>8</v>
      </c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>
        <v>-7</v>
      </c>
      <c r="T262" s="10"/>
      <c r="U262" s="10"/>
      <c r="V262" s="10"/>
      <c r="W262" s="10"/>
      <c r="X262" s="10"/>
      <c r="Y262" s="10"/>
      <c r="Z262" s="10"/>
      <c r="AA262" s="10"/>
      <c r="AB262" s="10"/>
      <c r="AC262" s="10">
        <f t="shared" si="6"/>
        <v>1</v>
      </c>
    </row>
    <row r="263" spans="1:29" s="12" customFormat="1" ht="37.35" customHeight="1">
      <c r="A263" s="1">
        <v>258</v>
      </c>
      <c r="B263" s="1" t="s">
        <v>148</v>
      </c>
      <c r="C263" s="11" t="s">
        <v>149</v>
      </c>
      <c r="D263" s="2" t="s">
        <v>150</v>
      </c>
      <c r="E263" s="1" t="s">
        <v>151</v>
      </c>
      <c r="F263" s="3" t="s">
        <v>152</v>
      </c>
      <c r="G263" s="3" t="s">
        <v>153</v>
      </c>
      <c r="H263" s="3">
        <f>'22-31'!AC263</f>
        <v>11</v>
      </c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>
        <f t="shared" si="6"/>
        <v>11</v>
      </c>
    </row>
    <row r="264" spans="1:29" s="12" customFormat="1" ht="37.35" customHeight="1">
      <c r="A264" s="1">
        <v>259</v>
      </c>
      <c r="B264" s="1" t="s">
        <v>1748</v>
      </c>
      <c r="C264" s="11" t="s">
        <v>1749</v>
      </c>
      <c r="D264" s="2" t="s">
        <v>1750</v>
      </c>
      <c r="E264" s="1"/>
      <c r="F264" s="3" t="s">
        <v>1751</v>
      </c>
      <c r="G264" s="3" t="s">
        <v>718</v>
      </c>
      <c r="H264" s="3">
        <f>'22-31'!AC264</f>
        <v>2</v>
      </c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>
        <f t="shared" si="6"/>
        <v>2</v>
      </c>
    </row>
    <row r="265" spans="1:29" s="12" customFormat="1" ht="37.35" customHeight="1">
      <c r="A265" s="1">
        <v>260</v>
      </c>
      <c r="B265" s="1" t="s">
        <v>1745</v>
      </c>
      <c r="C265" s="11" t="s">
        <v>1746</v>
      </c>
      <c r="D265" s="2" t="s">
        <v>1074</v>
      </c>
      <c r="E265" s="1" t="s">
        <v>707</v>
      </c>
      <c r="F265" s="3" t="s">
        <v>1747</v>
      </c>
      <c r="G265" s="3" t="s">
        <v>718</v>
      </c>
      <c r="H265" s="3">
        <f>'22-31'!AC265</f>
        <v>1</v>
      </c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>
        <f t="shared" si="6"/>
        <v>1</v>
      </c>
    </row>
    <row r="266" spans="1:29" s="12" customFormat="1" ht="37.35" customHeight="1">
      <c r="A266" s="1">
        <v>261</v>
      </c>
      <c r="B266" s="1" t="s">
        <v>1081</v>
      </c>
      <c r="C266" s="11" t="s">
        <v>1082</v>
      </c>
      <c r="D266" s="2" t="s">
        <v>1080</v>
      </c>
      <c r="E266" s="1" t="s">
        <v>567</v>
      </c>
      <c r="F266" s="3" t="s">
        <v>1083</v>
      </c>
      <c r="G266" s="3" t="s">
        <v>718</v>
      </c>
      <c r="H266" s="3">
        <f>'22-31'!AC266</f>
        <v>0</v>
      </c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>
        <f t="shared" si="6"/>
        <v>0</v>
      </c>
    </row>
    <row r="267" spans="1:29" s="12" customFormat="1" ht="37.35" customHeight="1">
      <c r="A267" s="1">
        <v>262</v>
      </c>
      <c r="B267" s="1" t="s">
        <v>1078</v>
      </c>
      <c r="C267" s="11" t="s">
        <v>1079</v>
      </c>
      <c r="D267" s="2" t="s">
        <v>1080</v>
      </c>
      <c r="E267" s="1" t="s">
        <v>567</v>
      </c>
      <c r="F267" s="3" t="s">
        <v>372</v>
      </c>
      <c r="G267" s="3" t="s">
        <v>718</v>
      </c>
      <c r="H267" s="3">
        <f>'22-31'!AC267</f>
        <v>0</v>
      </c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>
        <f t="shared" si="6"/>
        <v>0</v>
      </c>
    </row>
    <row r="268" spans="1:29" s="12" customFormat="1" ht="37.35" customHeight="1">
      <c r="A268" s="1">
        <v>263</v>
      </c>
      <c r="B268" s="1" t="s">
        <v>1419</v>
      </c>
      <c r="C268" s="11" t="s">
        <v>1420</v>
      </c>
      <c r="D268" s="2" t="s">
        <v>1421</v>
      </c>
      <c r="E268" s="1" t="s">
        <v>151</v>
      </c>
      <c r="F268" s="3" t="s">
        <v>1422</v>
      </c>
      <c r="G268" s="3" t="s">
        <v>60</v>
      </c>
      <c r="H268" s="3">
        <f>'22-31'!AC268</f>
        <v>0</v>
      </c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>
        <f t="shared" si="6"/>
        <v>0</v>
      </c>
    </row>
    <row r="269" spans="1:29" s="12" customFormat="1" ht="37.35" customHeight="1">
      <c r="A269" s="1">
        <v>264</v>
      </c>
      <c r="B269" s="1" t="s">
        <v>1415</v>
      </c>
      <c r="C269" s="11" t="s">
        <v>1416</v>
      </c>
      <c r="D269" s="2" t="s">
        <v>1417</v>
      </c>
      <c r="E269" s="1" t="s">
        <v>151</v>
      </c>
      <c r="F269" s="3" t="s">
        <v>1418</v>
      </c>
      <c r="G269" s="3" t="s">
        <v>60</v>
      </c>
      <c r="H269" s="3">
        <f>'22-31'!AC269</f>
        <v>16</v>
      </c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>
        <f t="shared" si="6"/>
        <v>16</v>
      </c>
    </row>
    <row r="270" spans="1:29" s="12" customFormat="1" ht="37.35" customHeight="1">
      <c r="A270" s="1">
        <v>265</v>
      </c>
      <c r="B270" s="1" t="s">
        <v>1220</v>
      </c>
      <c r="C270" s="11" t="s">
        <v>1221</v>
      </c>
      <c r="D270" s="2" t="s">
        <v>1222</v>
      </c>
      <c r="E270" s="1" t="s">
        <v>1038</v>
      </c>
      <c r="F270" s="3" t="s">
        <v>1223</v>
      </c>
      <c r="G270" s="3" t="s">
        <v>904</v>
      </c>
      <c r="H270" s="3">
        <f>'22-31'!AC270</f>
        <v>0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>
        <f t="shared" si="6"/>
        <v>0</v>
      </c>
    </row>
    <row r="271" spans="1:29" s="12" customFormat="1" ht="37.35" customHeight="1">
      <c r="A271" s="1">
        <v>266</v>
      </c>
      <c r="B271" s="1" t="s">
        <v>1209</v>
      </c>
      <c r="C271" s="11" t="s">
        <v>1210</v>
      </c>
      <c r="D271" s="2" t="s">
        <v>1211</v>
      </c>
      <c r="E271" s="1" t="s">
        <v>1038</v>
      </c>
      <c r="F271" s="3" t="s">
        <v>958</v>
      </c>
      <c r="G271" s="3" t="s">
        <v>904</v>
      </c>
      <c r="H271" s="3">
        <f>'22-31'!AC271</f>
        <v>1</v>
      </c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>
        <f t="shared" si="6"/>
        <v>1</v>
      </c>
    </row>
    <row r="272" spans="1:29" s="12" customFormat="1" ht="37.35" customHeight="1">
      <c r="A272" s="1">
        <v>267</v>
      </c>
      <c r="B272" s="1" t="s">
        <v>1156</v>
      </c>
      <c r="C272" s="11" t="s">
        <v>1157</v>
      </c>
      <c r="D272" s="2" t="s">
        <v>1158</v>
      </c>
      <c r="E272" s="1" t="s">
        <v>1038</v>
      </c>
      <c r="F272" s="3" t="s">
        <v>958</v>
      </c>
      <c r="G272" s="3" t="s">
        <v>904</v>
      </c>
      <c r="H272" s="3">
        <f>'22-31'!AC272</f>
        <v>0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>
        <f t="shared" si="6"/>
        <v>0</v>
      </c>
    </row>
    <row r="273" spans="1:29" s="12" customFormat="1" ht="37.35" customHeight="1">
      <c r="A273" s="1">
        <v>268</v>
      </c>
      <c r="B273" s="1" t="s">
        <v>1216</v>
      </c>
      <c r="C273" s="11" t="s">
        <v>1217</v>
      </c>
      <c r="D273" s="2" t="s">
        <v>1218</v>
      </c>
      <c r="E273" s="1" t="s">
        <v>1038</v>
      </c>
      <c r="F273" s="3" t="s">
        <v>1219</v>
      </c>
      <c r="G273" s="3" t="s">
        <v>904</v>
      </c>
      <c r="H273" s="3">
        <f>'22-31'!AC273</f>
        <v>1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>
        <f t="shared" si="6"/>
        <v>1</v>
      </c>
    </row>
    <row r="274" spans="1:29" s="12" customFormat="1" ht="37.35" customHeight="1">
      <c r="A274" s="1">
        <v>269</v>
      </c>
      <c r="B274" s="1" t="s">
        <v>1212</v>
      </c>
      <c r="C274" s="11" t="s">
        <v>1213</v>
      </c>
      <c r="D274" s="2" t="s">
        <v>1214</v>
      </c>
      <c r="E274" s="1" t="s">
        <v>1038</v>
      </c>
      <c r="F274" s="3" t="s">
        <v>1215</v>
      </c>
      <c r="G274" s="3" t="s">
        <v>904</v>
      </c>
      <c r="H274" s="3">
        <f>'22-31'!AC274</f>
        <v>1</v>
      </c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>
        <f t="shared" si="6"/>
        <v>1</v>
      </c>
    </row>
    <row r="275" spans="1:29" s="12" customFormat="1" ht="37.35" customHeight="1">
      <c r="A275" s="1">
        <v>270</v>
      </c>
      <c r="B275" s="1" t="s">
        <v>1170</v>
      </c>
      <c r="C275" s="11" t="s">
        <v>1171</v>
      </c>
      <c r="D275" s="2" t="s">
        <v>1172</v>
      </c>
      <c r="E275" s="1" t="s">
        <v>1038</v>
      </c>
      <c r="F275" s="3" t="s">
        <v>1173</v>
      </c>
      <c r="G275" s="3" t="s">
        <v>904</v>
      </c>
      <c r="H275" s="3">
        <f>'22-31'!AC275</f>
        <v>0</v>
      </c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>
        <f t="shared" si="6"/>
        <v>0</v>
      </c>
    </row>
    <row r="276" spans="1:29" s="12" customFormat="1" ht="37.35" customHeight="1">
      <c r="A276" s="1">
        <v>271</v>
      </c>
      <c r="B276" s="1" t="s">
        <v>1076</v>
      </c>
      <c r="C276" s="11" t="s">
        <v>1077</v>
      </c>
      <c r="D276" s="2" t="s">
        <v>1074</v>
      </c>
      <c r="E276" s="1" t="s">
        <v>707</v>
      </c>
      <c r="F276" s="3" t="s">
        <v>1027</v>
      </c>
      <c r="G276" s="3" t="s">
        <v>718</v>
      </c>
      <c r="H276" s="3">
        <f>'22-31'!AC276</f>
        <v>1</v>
      </c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>
        <f t="shared" si="6"/>
        <v>1</v>
      </c>
    </row>
    <row r="277" spans="1:29" s="12" customFormat="1" ht="37.35" customHeight="1">
      <c r="A277" s="1">
        <v>272</v>
      </c>
      <c r="B277" s="1" t="s">
        <v>1072</v>
      </c>
      <c r="C277" s="11" t="s">
        <v>1073</v>
      </c>
      <c r="D277" s="2" t="s">
        <v>1074</v>
      </c>
      <c r="E277" s="1" t="s">
        <v>707</v>
      </c>
      <c r="F277" s="3" t="s">
        <v>1075</v>
      </c>
      <c r="G277" s="3" t="s">
        <v>718</v>
      </c>
      <c r="H277" s="3">
        <f>'22-31'!AC277</f>
        <v>1</v>
      </c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>
        <f t="shared" si="6"/>
        <v>1</v>
      </c>
    </row>
    <row r="278" spans="1:29" s="12" customFormat="1" ht="37.35" customHeight="1">
      <c r="A278" s="1">
        <v>273</v>
      </c>
      <c r="B278" s="1" t="s">
        <v>852</v>
      </c>
      <c r="C278" s="11" t="s">
        <v>853</v>
      </c>
      <c r="D278" s="2" t="s">
        <v>854</v>
      </c>
      <c r="E278" s="1" t="s">
        <v>707</v>
      </c>
      <c r="F278" s="3" t="s">
        <v>855</v>
      </c>
      <c r="G278" s="3" t="s">
        <v>60</v>
      </c>
      <c r="H278" s="3">
        <f>'22-31'!AC278</f>
        <v>-1</v>
      </c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>
        <f t="shared" si="6"/>
        <v>-1</v>
      </c>
    </row>
    <row r="279" spans="1:29" s="12" customFormat="1" ht="37.35" customHeight="1">
      <c r="A279" s="1">
        <v>274</v>
      </c>
      <c r="B279" s="1" t="s">
        <v>1378</v>
      </c>
      <c r="C279" s="11" t="s">
        <v>1379</v>
      </c>
      <c r="D279" s="2" t="s">
        <v>1380</v>
      </c>
      <c r="E279" s="1" t="s">
        <v>565</v>
      </c>
      <c r="F279" s="3" t="s">
        <v>1381</v>
      </c>
      <c r="G279" s="3" t="s">
        <v>298</v>
      </c>
      <c r="H279" s="3">
        <f>'22-31'!AC279</f>
        <v>0</v>
      </c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>
        <f t="shared" si="6"/>
        <v>0</v>
      </c>
    </row>
    <row r="280" spans="1:29" s="12" customFormat="1" ht="37.35" customHeight="1">
      <c r="A280" s="1">
        <v>275</v>
      </c>
      <c r="B280" s="1" t="s">
        <v>880</v>
      </c>
      <c r="C280" s="11" t="s">
        <v>881</v>
      </c>
      <c r="D280" s="2" t="s">
        <v>882</v>
      </c>
      <c r="E280" s="1" t="s">
        <v>707</v>
      </c>
      <c r="F280" s="3" t="s">
        <v>883</v>
      </c>
      <c r="G280" s="3" t="s">
        <v>60</v>
      </c>
      <c r="H280" s="3">
        <f>'22-31'!AC280</f>
        <v>-1</v>
      </c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>
        <f t="shared" ref="AC280:AC343" si="9">SUM(H280:AB280)</f>
        <v>-1</v>
      </c>
    </row>
    <row r="281" spans="1:29" s="12" customFormat="1" ht="37.35" customHeight="1">
      <c r="A281" s="1">
        <v>276</v>
      </c>
      <c r="B281" s="1" t="s">
        <v>876</v>
      </c>
      <c r="C281" s="11" t="s">
        <v>877</v>
      </c>
      <c r="D281" s="2" t="s">
        <v>878</v>
      </c>
      <c r="E281" s="1" t="s">
        <v>707</v>
      </c>
      <c r="F281" s="3" t="s">
        <v>879</v>
      </c>
      <c r="G281" s="3" t="s">
        <v>60</v>
      </c>
      <c r="H281" s="3">
        <f>'22-31'!AC281</f>
        <v>0</v>
      </c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>
        <f t="shared" si="9"/>
        <v>0</v>
      </c>
    </row>
    <row r="282" spans="1:29" s="12" customFormat="1" ht="37.35" customHeight="1">
      <c r="A282" s="1">
        <v>277</v>
      </c>
      <c r="B282" s="1" t="s">
        <v>873</v>
      </c>
      <c r="C282" s="11" t="s">
        <v>874</v>
      </c>
      <c r="D282" s="2" t="s">
        <v>871</v>
      </c>
      <c r="E282" s="1" t="s">
        <v>707</v>
      </c>
      <c r="F282" s="3" t="s">
        <v>875</v>
      </c>
      <c r="G282" s="3" t="s">
        <v>60</v>
      </c>
      <c r="H282" s="3">
        <f>'22-31'!AC282</f>
        <v>1</v>
      </c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>
        <f t="shared" si="9"/>
        <v>1</v>
      </c>
    </row>
    <row r="283" spans="1:29" s="12" customFormat="1" ht="37.35" customHeight="1">
      <c r="A283" s="1">
        <v>278</v>
      </c>
      <c r="B283" s="1" t="s">
        <v>869</v>
      </c>
      <c r="C283" s="11" t="s">
        <v>870</v>
      </c>
      <c r="D283" s="2" t="s">
        <v>871</v>
      </c>
      <c r="E283" s="1" t="s">
        <v>707</v>
      </c>
      <c r="F283" s="3" t="s">
        <v>872</v>
      </c>
      <c r="G283" s="3" t="s">
        <v>60</v>
      </c>
      <c r="H283" s="3">
        <f>'22-31'!AC283</f>
        <v>6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>
        <f t="shared" si="9"/>
        <v>6</v>
      </c>
    </row>
    <row r="284" spans="1:29" s="12" customFormat="1" ht="37.35" customHeight="1">
      <c r="A284" s="1">
        <v>279</v>
      </c>
      <c r="B284" s="1" t="s">
        <v>865</v>
      </c>
      <c r="C284" s="11" t="s">
        <v>866</v>
      </c>
      <c r="D284" s="2" t="s">
        <v>867</v>
      </c>
      <c r="E284" s="1" t="s">
        <v>707</v>
      </c>
      <c r="F284" s="3" t="s">
        <v>868</v>
      </c>
      <c r="G284" s="3" t="s">
        <v>60</v>
      </c>
      <c r="H284" s="3">
        <f>'22-31'!AC284</f>
        <v>1</v>
      </c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>
        <f t="shared" si="9"/>
        <v>1</v>
      </c>
    </row>
    <row r="285" spans="1:29" s="12" customFormat="1" ht="37.35" customHeight="1">
      <c r="A285" s="1">
        <v>280</v>
      </c>
      <c r="B285" s="1" t="s">
        <v>860</v>
      </c>
      <c r="C285" s="11" t="s">
        <v>861</v>
      </c>
      <c r="D285" s="2" t="s">
        <v>862</v>
      </c>
      <c r="E285" s="1" t="s">
        <v>707</v>
      </c>
      <c r="F285" s="3" t="s">
        <v>863</v>
      </c>
      <c r="G285" s="3" t="s">
        <v>864</v>
      </c>
      <c r="H285" s="3">
        <f>'22-31'!AC285</f>
        <v>-1</v>
      </c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>
        <f t="shared" si="9"/>
        <v>-1</v>
      </c>
    </row>
    <row r="286" spans="1:29" s="12" customFormat="1" ht="37.35" customHeight="1">
      <c r="A286" s="1">
        <v>281</v>
      </c>
      <c r="B286" s="1" t="s">
        <v>1006</v>
      </c>
      <c r="C286" s="11" t="s">
        <v>1007</v>
      </c>
      <c r="D286" s="2" t="s">
        <v>1008</v>
      </c>
      <c r="E286" s="1" t="s">
        <v>707</v>
      </c>
      <c r="F286" s="3" t="s">
        <v>1009</v>
      </c>
      <c r="G286" s="3" t="s">
        <v>60</v>
      </c>
      <c r="H286" s="3">
        <f>'22-31'!AC286</f>
        <v>2</v>
      </c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>
        <f t="shared" si="9"/>
        <v>2</v>
      </c>
    </row>
    <row r="287" spans="1:29" s="12" customFormat="1" ht="37.35" customHeight="1">
      <c r="A287" s="1">
        <v>282</v>
      </c>
      <c r="B287" s="1" t="s">
        <v>891</v>
      </c>
      <c r="C287" s="11" t="s">
        <v>892</v>
      </c>
      <c r="D287" s="2" t="s">
        <v>893</v>
      </c>
      <c r="E287" s="1" t="s">
        <v>707</v>
      </c>
      <c r="F287" s="3" t="s">
        <v>204</v>
      </c>
      <c r="G287" s="3" t="s">
        <v>894</v>
      </c>
      <c r="H287" s="3">
        <f>'22-31'!AC287</f>
        <v>73</v>
      </c>
      <c r="I287" s="10">
        <f>-2-4</f>
        <v>-6</v>
      </c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>
        <f t="shared" si="9"/>
        <v>67</v>
      </c>
    </row>
    <row r="288" spans="1:29" s="12" customFormat="1" ht="37.35" customHeight="1">
      <c r="A288" s="1">
        <v>283</v>
      </c>
      <c r="B288" s="1" t="s">
        <v>887</v>
      </c>
      <c r="C288" s="11" t="s">
        <v>888</v>
      </c>
      <c r="D288" s="2" t="s">
        <v>889</v>
      </c>
      <c r="E288" s="1" t="s">
        <v>707</v>
      </c>
      <c r="F288" s="3" t="s">
        <v>890</v>
      </c>
      <c r="G288" s="3" t="s">
        <v>16</v>
      </c>
      <c r="H288" s="3">
        <f>'22-31'!AC288</f>
        <v>8</v>
      </c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>
        <f t="shared" si="9"/>
        <v>8</v>
      </c>
    </row>
    <row r="289" spans="1:29" s="12" customFormat="1" ht="37.35" customHeight="1">
      <c r="A289" s="1">
        <v>284</v>
      </c>
      <c r="B289" s="1" t="s">
        <v>723</v>
      </c>
      <c r="C289" s="11" t="s">
        <v>724</v>
      </c>
      <c r="D289" s="2" t="s">
        <v>725</v>
      </c>
      <c r="E289" s="1" t="s">
        <v>707</v>
      </c>
      <c r="F289" s="3" t="s">
        <v>726</v>
      </c>
      <c r="G289" s="3" t="s">
        <v>60</v>
      </c>
      <c r="H289" s="3">
        <f>'22-31'!AC289</f>
        <v>8</v>
      </c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>
        <f t="shared" si="9"/>
        <v>8</v>
      </c>
    </row>
    <row r="290" spans="1:29" s="12" customFormat="1" ht="37.35" customHeight="1">
      <c r="A290" s="1">
        <v>285</v>
      </c>
      <c r="B290" s="1" t="s">
        <v>884</v>
      </c>
      <c r="C290" s="11" t="s">
        <v>724</v>
      </c>
      <c r="D290" s="2" t="s">
        <v>885</v>
      </c>
      <c r="E290" s="1" t="s">
        <v>707</v>
      </c>
      <c r="F290" s="3" t="s">
        <v>606</v>
      </c>
      <c r="G290" s="3" t="s">
        <v>886</v>
      </c>
      <c r="H290" s="3">
        <f>'22-31'!AC290</f>
        <v>0</v>
      </c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>
        <f t="shared" si="9"/>
        <v>0</v>
      </c>
    </row>
    <row r="291" spans="1:29" s="12" customFormat="1" ht="37.35" customHeight="1">
      <c r="A291" s="1">
        <v>286</v>
      </c>
      <c r="B291" s="1" t="s">
        <v>1068</v>
      </c>
      <c r="C291" s="11" t="s">
        <v>1069</v>
      </c>
      <c r="D291" s="2" t="s">
        <v>1070</v>
      </c>
      <c r="E291" s="1" t="s">
        <v>707</v>
      </c>
      <c r="F291" s="3" t="s">
        <v>1071</v>
      </c>
      <c r="G291" s="3" t="s">
        <v>904</v>
      </c>
      <c r="H291" s="3">
        <f>'22-31'!AC291</f>
        <v>1</v>
      </c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>
        <f t="shared" si="9"/>
        <v>1</v>
      </c>
    </row>
    <row r="292" spans="1:29" s="12" customFormat="1" ht="37.35" customHeight="1">
      <c r="A292" s="1">
        <v>287</v>
      </c>
      <c r="B292" s="1" t="s">
        <v>1084</v>
      </c>
      <c r="C292" s="11" t="s">
        <v>1085</v>
      </c>
      <c r="D292" s="2" t="s">
        <v>1086</v>
      </c>
      <c r="E292" s="1" t="s">
        <v>707</v>
      </c>
      <c r="F292" s="3" t="s">
        <v>1087</v>
      </c>
      <c r="G292" s="3" t="s">
        <v>904</v>
      </c>
      <c r="H292" s="3">
        <f>'22-31'!AC292</f>
        <v>1</v>
      </c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>
        <f t="shared" si="9"/>
        <v>1</v>
      </c>
    </row>
    <row r="293" spans="1:29" s="12" customFormat="1" ht="37.35" customHeight="1">
      <c r="A293" s="1">
        <v>288</v>
      </c>
      <c r="B293" s="1" t="s">
        <v>1445</v>
      </c>
      <c r="C293" s="11" t="s">
        <v>1446</v>
      </c>
      <c r="D293" s="2" t="s">
        <v>1008</v>
      </c>
      <c r="E293" s="1" t="s">
        <v>707</v>
      </c>
      <c r="F293" s="3" t="s">
        <v>1447</v>
      </c>
      <c r="G293" s="3" t="s">
        <v>60</v>
      </c>
      <c r="H293" s="3">
        <f>'22-31'!AC293</f>
        <v>1</v>
      </c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>
        <f t="shared" si="9"/>
        <v>1</v>
      </c>
    </row>
    <row r="294" spans="1:29" s="12" customFormat="1" ht="37.35" customHeight="1">
      <c r="A294" s="1">
        <v>289</v>
      </c>
      <c r="B294" s="1" t="s">
        <v>856</v>
      </c>
      <c r="C294" s="11" t="s">
        <v>857</v>
      </c>
      <c r="D294" s="2" t="s">
        <v>858</v>
      </c>
      <c r="E294" s="1" t="s">
        <v>707</v>
      </c>
      <c r="F294" s="3" t="s">
        <v>859</v>
      </c>
      <c r="G294" s="3" t="s">
        <v>60</v>
      </c>
      <c r="H294" s="3">
        <f>'22-31'!AC294</f>
        <v>2</v>
      </c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>
        <f t="shared" si="9"/>
        <v>2</v>
      </c>
    </row>
    <row r="295" spans="1:29" s="12" customFormat="1" ht="37.35" customHeight="1">
      <c r="A295" s="1">
        <v>290</v>
      </c>
      <c r="B295" s="1" t="s">
        <v>91</v>
      </c>
      <c r="C295" s="11" t="s">
        <v>92</v>
      </c>
      <c r="D295" s="2" t="s">
        <v>86</v>
      </c>
      <c r="E295" s="1" t="s">
        <v>54</v>
      </c>
      <c r="F295" s="3" t="s">
        <v>78</v>
      </c>
      <c r="G295" s="3" t="s">
        <v>75</v>
      </c>
      <c r="H295" s="3">
        <f>'22-31'!AC295</f>
        <v>0</v>
      </c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>
        <f t="shared" si="9"/>
        <v>0</v>
      </c>
    </row>
    <row r="296" spans="1:29" s="12" customFormat="1" ht="37.35" customHeight="1">
      <c r="A296" s="1">
        <v>291</v>
      </c>
      <c r="B296" s="1" t="s">
        <v>144</v>
      </c>
      <c r="C296" s="11" t="s">
        <v>145</v>
      </c>
      <c r="D296" s="2" t="s">
        <v>146</v>
      </c>
      <c r="E296" s="1" t="s">
        <v>14</v>
      </c>
      <c r="F296" s="3" t="s">
        <v>147</v>
      </c>
      <c r="G296" s="3" t="s">
        <v>16</v>
      </c>
      <c r="H296" s="3">
        <f>'22-31'!AC296</f>
        <v>57</v>
      </c>
      <c r="I296" s="10"/>
      <c r="J296" s="10">
        <v>1</v>
      </c>
      <c r="K296" s="10"/>
      <c r="L296" s="10"/>
      <c r="M296" s="10"/>
      <c r="N296" s="10"/>
      <c r="O296" s="10"/>
      <c r="P296" s="10"/>
      <c r="Q296" s="10"/>
      <c r="R296" s="10"/>
      <c r="S296" s="10">
        <v>-9</v>
      </c>
      <c r="T296" s="10"/>
      <c r="U296" s="10"/>
      <c r="V296" s="10"/>
      <c r="W296" s="10"/>
      <c r="X296" s="10"/>
      <c r="Y296" s="10"/>
      <c r="Z296" s="10"/>
      <c r="AA296" s="10"/>
      <c r="AB296" s="10"/>
      <c r="AC296" s="10">
        <f t="shared" si="9"/>
        <v>49</v>
      </c>
    </row>
    <row r="297" spans="1:29" s="12" customFormat="1" ht="37.35" customHeight="1">
      <c r="A297" s="1">
        <v>292</v>
      </c>
      <c r="B297" s="1" t="s">
        <v>88</v>
      </c>
      <c r="C297" s="11" t="s">
        <v>89</v>
      </c>
      <c r="D297" s="2" t="s">
        <v>86</v>
      </c>
      <c r="E297" s="1" t="s">
        <v>54</v>
      </c>
      <c r="F297" s="3" t="s">
        <v>90</v>
      </c>
      <c r="G297" s="3" t="s">
        <v>75</v>
      </c>
      <c r="H297" s="3">
        <f>'22-31'!AC297</f>
        <v>1</v>
      </c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>
        <f t="shared" si="9"/>
        <v>1</v>
      </c>
    </row>
    <row r="298" spans="1:29" s="12" customFormat="1" ht="37.35" customHeight="1">
      <c r="A298" s="1">
        <v>293</v>
      </c>
      <c r="B298" s="1" t="s">
        <v>84</v>
      </c>
      <c r="C298" s="11" t="s">
        <v>85</v>
      </c>
      <c r="D298" s="2" t="s">
        <v>86</v>
      </c>
      <c r="E298" s="1" t="s">
        <v>54</v>
      </c>
      <c r="F298" s="3" t="s">
        <v>87</v>
      </c>
      <c r="G298" s="3" t="s">
        <v>75</v>
      </c>
      <c r="H298" s="3">
        <f>'22-31'!AC298</f>
        <v>1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>
        <f t="shared" si="9"/>
        <v>1</v>
      </c>
    </row>
    <row r="299" spans="1:29" s="12" customFormat="1" ht="37.35" customHeight="1">
      <c r="A299" s="1">
        <v>294</v>
      </c>
      <c r="B299" s="1" t="s">
        <v>71</v>
      </c>
      <c r="C299" s="11" t="s">
        <v>72</v>
      </c>
      <c r="D299" s="2" t="s">
        <v>73</v>
      </c>
      <c r="E299" s="1" t="s">
        <v>54</v>
      </c>
      <c r="F299" s="3" t="s">
        <v>74</v>
      </c>
      <c r="G299" s="3" t="s">
        <v>75</v>
      </c>
      <c r="H299" s="3">
        <f>'22-31'!AC299</f>
        <v>4</v>
      </c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>
        <f t="shared" si="9"/>
        <v>4</v>
      </c>
    </row>
    <row r="300" spans="1:29" s="12" customFormat="1" ht="37.35" customHeight="1">
      <c r="A300" s="1">
        <v>295</v>
      </c>
      <c r="B300" s="1" t="s">
        <v>113</v>
      </c>
      <c r="C300" s="11" t="s">
        <v>114</v>
      </c>
      <c r="D300" s="2" t="s">
        <v>115</v>
      </c>
      <c r="E300" s="1" t="s">
        <v>54</v>
      </c>
      <c r="F300" s="3" t="s">
        <v>116</v>
      </c>
      <c r="G300" s="3" t="s">
        <v>75</v>
      </c>
      <c r="H300" s="3">
        <f>'22-31'!AC300</f>
        <v>7</v>
      </c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>
        <f t="shared" si="9"/>
        <v>7</v>
      </c>
    </row>
    <row r="301" spans="1:29" s="12" customFormat="1" ht="37.35" customHeight="1">
      <c r="A301" s="1">
        <v>296</v>
      </c>
      <c r="B301" s="1" t="s">
        <v>76</v>
      </c>
      <c r="C301" s="11" t="s">
        <v>77</v>
      </c>
      <c r="D301" s="2" t="s">
        <v>73</v>
      </c>
      <c r="E301" s="1" t="s">
        <v>54</v>
      </c>
      <c r="F301" s="3" t="s">
        <v>78</v>
      </c>
      <c r="G301" s="3" t="s">
        <v>75</v>
      </c>
      <c r="H301" s="3">
        <f>'22-31'!AC301</f>
        <v>2</v>
      </c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>
        <f t="shared" si="9"/>
        <v>2</v>
      </c>
    </row>
    <row r="302" spans="1:29" s="12" customFormat="1" ht="37.35" customHeight="1">
      <c r="A302" s="1">
        <v>297</v>
      </c>
      <c r="B302" s="1" t="s">
        <v>1617</v>
      </c>
      <c r="C302" s="11" t="s">
        <v>1618</v>
      </c>
      <c r="D302" s="2" t="s">
        <v>1619</v>
      </c>
      <c r="E302" s="1" t="s">
        <v>151</v>
      </c>
      <c r="F302" s="3" t="s">
        <v>1620</v>
      </c>
      <c r="G302" s="3" t="s">
        <v>16</v>
      </c>
      <c r="H302" s="3">
        <f>'22-31'!AC302</f>
        <v>2</v>
      </c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>
        <f t="shared" si="9"/>
        <v>2</v>
      </c>
    </row>
    <row r="303" spans="1:29" s="12" customFormat="1" ht="37.35" customHeight="1">
      <c r="A303" s="1">
        <v>298</v>
      </c>
      <c r="B303" s="1" t="s">
        <v>1621</v>
      </c>
      <c r="C303" s="11" t="s">
        <v>1622</v>
      </c>
      <c r="D303" s="2" t="s">
        <v>1619</v>
      </c>
      <c r="E303" s="1" t="s">
        <v>151</v>
      </c>
      <c r="F303" s="3" t="s">
        <v>1623</v>
      </c>
      <c r="G303" s="3" t="s">
        <v>16</v>
      </c>
      <c r="H303" s="3">
        <f>'22-31'!AC303</f>
        <v>2</v>
      </c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>
        <f t="shared" si="9"/>
        <v>2</v>
      </c>
    </row>
    <row r="304" spans="1:29" s="12" customFormat="1" ht="37.35" customHeight="1">
      <c r="A304" s="1">
        <v>299</v>
      </c>
      <c r="B304" s="1" t="s">
        <v>1613</v>
      </c>
      <c r="C304" s="11" t="s">
        <v>1614</v>
      </c>
      <c r="D304" s="2" t="s">
        <v>1615</v>
      </c>
      <c r="E304" s="1" t="s">
        <v>28</v>
      </c>
      <c r="F304" s="3" t="s">
        <v>1616</v>
      </c>
      <c r="G304" s="3" t="s">
        <v>153</v>
      </c>
      <c r="H304" s="3">
        <f>'22-31'!AC304</f>
        <v>3</v>
      </c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>
        <f t="shared" si="9"/>
        <v>3</v>
      </c>
    </row>
    <row r="305" spans="1:29" s="12" customFormat="1" ht="37.35" customHeight="1">
      <c r="A305" s="1">
        <v>300</v>
      </c>
      <c r="B305" s="1" t="s">
        <v>1729</v>
      </c>
      <c r="C305" s="11" t="s">
        <v>1730</v>
      </c>
      <c r="D305" s="2" t="s">
        <v>1619</v>
      </c>
      <c r="E305" s="1" t="s">
        <v>151</v>
      </c>
      <c r="F305" s="3" t="s">
        <v>1731</v>
      </c>
      <c r="G305" s="3" t="s">
        <v>16</v>
      </c>
      <c r="H305" s="3">
        <f>'22-31'!AC305</f>
        <v>1</v>
      </c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>
        <f t="shared" si="9"/>
        <v>1</v>
      </c>
    </row>
    <row r="306" spans="1:29" s="12" customFormat="1" ht="37.35" customHeight="1">
      <c r="A306" s="1">
        <v>301</v>
      </c>
      <c r="B306" s="1" t="s">
        <v>38</v>
      </c>
      <c r="C306" s="11" t="s">
        <v>39</v>
      </c>
      <c r="D306" s="2" t="s">
        <v>40</v>
      </c>
      <c r="E306" s="1" t="s">
        <v>14</v>
      </c>
      <c r="F306" s="3" t="s">
        <v>41</v>
      </c>
      <c r="G306" s="3" t="s">
        <v>16</v>
      </c>
      <c r="H306" s="3">
        <f>'22-31'!AC306</f>
        <v>34</v>
      </c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>
        <f>-18</f>
        <v>-18</v>
      </c>
      <c r="T306" s="10">
        <v>8</v>
      </c>
      <c r="U306" s="10"/>
      <c r="V306" s="10"/>
      <c r="W306" s="10"/>
      <c r="X306" s="10"/>
      <c r="Y306" s="10"/>
      <c r="Z306" s="10"/>
      <c r="AA306" s="10"/>
      <c r="AB306" s="10"/>
      <c r="AC306" s="10">
        <f t="shared" si="9"/>
        <v>24</v>
      </c>
    </row>
    <row r="307" spans="1:29" s="12" customFormat="1" ht="37.35" customHeight="1">
      <c r="A307" s="1">
        <v>302</v>
      </c>
      <c r="B307" s="1" t="s">
        <v>42</v>
      </c>
      <c r="C307" s="11" t="s">
        <v>43</v>
      </c>
      <c r="D307" s="2" t="s">
        <v>44</v>
      </c>
      <c r="E307" s="1" t="s">
        <v>14</v>
      </c>
      <c r="F307" s="3" t="s">
        <v>45</v>
      </c>
      <c r="G307" s="3" t="s">
        <v>16</v>
      </c>
      <c r="H307" s="3">
        <f>'22-31'!AC307</f>
        <v>28</v>
      </c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>
        <f>-18</f>
        <v>-18</v>
      </c>
      <c r="T307" s="10">
        <v>4</v>
      </c>
      <c r="U307" s="10"/>
      <c r="V307" s="10"/>
      <c r="W307" s="10"/>
      <c r="X307" s="10"/>
      <c r="Y307" s="10"/>
      <c r="Z307" s="10"/>
      <c r="AA307" s="10"/>
      <c r="AB307" s="10"/>
      <c r="AC307" s="10">
        <f t="shared" si="9"/>
        <v>14</v>
      </c>
    </row>
    <row r="308" spans="1:29" s="12" customFormat="1" ht="37.35" customHeight="1">
      <c r="A308" s="1">
        <v>303</v>
      </c>
      <c r="B308" s="1" t="s">
        <v>61</v>
      </c>
      <c r="C308" s="11" t="s">
        <v>62</v>
      </c>
      <c r="D308" s="2" t="s">
        <v>44</v>
      </c>
      <c r="E308" s="1" t="s">
        <v>14</v>
      </c>
      <c r="F308" s="3" t="s">
        <v>63</v>
      </c>
      <c r="G308" s="3" t="s">
        <v>16</v>
      </c>
      <c r="H308" s="3">
        <f>'22-31'!AC308</f>
        <v>19</v>
      </c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>
        <f t="shared" si="9"/>
        <v>19</v>
      </c>
    </row>
    <row r="309" spans="1:29" s="12" customFormat="1" ht="37.35" customHeight="1">
      <c r="A309" s="1">
        <v>304</v>
      </c>
      <c r="B309" s="1" t="s">
        <v>25</v>
      </c>
      <c r="C309" s="11" t="s">
        <v>26</v>
      </c>
      <c r="D309" s="2" t="s">
        <v>27</v>
      </c>
      <c r="E309" s="1" t="s">
        <v>28</v>
      </c>
      <c r="F309" s="3" t="s">
        <v>29</v>
      </c>
      <c r="G309" s="3" t="s">
        <v>30</v>
      </c>
      <c r="H309" s="3">
        <f>'22-31'!AC309</f>
        <v>17</v>
      </c>
      <c r="I309" s="10"/>
      <c r="J309" s="10"/>
      <c r="K309" s="10"/>
      <c r="L309" s="10"/>
      <c r="M309" s="10"/>
      <c r="N309" s="10">
        <f>1+2</f>
        <v>3</v>
      </c>
      <c r="O309" s="10"/>
      <c r="P309" s="10"/>
      <c r="Q309" s="10">
        <f>-2</f>
        <v>-2</v>
      </c>
      <c r="R309" s="10"/>
      <c r="S309" s="10">
        <v>-18</v>
      </c>
      <c r="T309" s="10"/>
      <c r="U309" s="10"/>
      <c r="V309" s="10"/>
      <c r="W309" s="10"/>
      <c r="X309" s="10"/>
      <c r="Y309" s="10"/>
      <c r="Z309" s="10"/>
      <c r="AA309" s="10"/>
      <c r="AB309" s="10"/>
      <c r="AC309" s="10">
        <f t="shared" si="9"/>
        <v>0</v>
      </c>
    </row>
    <row r="310" spans="1:29" s="12" customFormat="1" ht="37.35" customHeight="1">
      <c r="A310" s="1">
        <v>305</v>
      </c>
      <c r="B310" s="1" t="s">
        <v>31</v>
      </c>
      <c r="C310" s="11" t="s">
        <v>32</v>
      </c>
      <c r="D310" s="2" t="s">
        <v>27</v>
      </c>
      <c r="E310" s="1" t="s">
        <v>28</v>
      </c>
      <c r="F310" s="3" t="s">
        <v>33</v>
      </c>
      <c r="G310" s="3" t="s">
        <v>34</v>
      </c>
      <c r="H310" s="3">
        <f>'22-31'!AC310</f>
        <v>8.5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>
        <v>-9</v>
      </c>
      <c r="T310" s="10">
        <v>1</v>
      </c>
      <c r="U310" s="10"/>
      <c r="V310" s="10"/>
      <c r="W310" s="10"/>
      <c r="X310" s="10"/>
      <c r="Y310" s="10"/>
      <c r="Z310" s="10"/>
      <c r="AA310" s="10"/>
      <c r="AB310" s="10"/>
      <c r="AC310" s="10">
        <f t="shared" si="9"/>
        <v>0.5</v>
      </c>
    </row>
    <row r="311" spans="1:29" s="12" customFormat="1" ht="37.35" customHeight="1">
      <c r="A311" s="1">
        <v>306</v>
      </c>
      <c r="B311" s="1" t="s">
        <v>35</v>
      </c>
      <c r="C311" s="11" t="s">
        <v>36</v>
      </c>
      <c r="D311" s="2" t="s">
        <v>27</v>
      </c>
      <c r="E311" s="1" t="s">
        <v>28</v>
      </c>
      <c r="F311" s="3" t="s">
        <v>37</v>
      </c>
      <c r="G311" s="3" t="s">
        <v>34</v>
      </c>
      <c r="H311" s="3">
        <f>'22-31'!AC311</f>
        <v>44</v>
      </c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>
        <f>-18</f>
        <v>-18</v>
      </c>
      <c r="T311" s="10">
        <v>8</v>
      </c>
      <c r="U311" s="10"/>
      <c r="V311" s="10"/>
      <c r="W311" s="10"/>
      <c r="X311" s="10"/>
      <c r="Y311" s="10"/>
      <c r="Z311" s="10"/>
      <c r="AA311" s="10"/>
      <c r="AB311" s="10"/>
      <c r="AC311" s="10">
        <f t="shared" si="9"/>
        <v>34</v>
      </c>
    </row>
    <row r="312" spans="1:29" s="12" customFormat="1" ht="37.35" customHeight="1">
      <c r="A312" s="1">
        <v>307</v>
      </c>
      <c r="B312" s="1" t="s">
        <v>46</v>
      </c>
      <c r="C312" s="11" t="s">
        <v>47</v>
      </c>
      <c r="D312" s="2" t="s">
        <v>48</v>
      </c>
      <c r="E312" s="1" t="s">
        <v>49</v>
      </c>
      <c r="F312" s="3" t="s">
        <v>50</v>
      </c>
      <c r="G312" s="3" t="s">
        <v>16</v>
      </c>
      <c r="H312" s="3">
        <f>'22-31'!AC312</f>
        <v>24</v>
      </c>
      <c r="I312" s="10"/>
      <c r="J312" s="10">
        <v>1</v>
      </c>
      <c r="K312" s="10"/>
      <c r="L312" s="10"/>
      <c r="M312" s="10"/>
      <c r="N312" s="10"/>
      <c r="O312" s="10"/>
      <c r="P312" s="10"/>
      <c r="Q312" s="10"/>
      <c r="R312" s="10"/>
      <c r="S312" s="10">
        <f>-23</f>
        <v>-23</v>
      </c>
      <c r="T312" s="10"/>
      <c r="U312" s="10"/>
      <c r="V312" s="10"/>
      <c r="W312" s="10"/>
      <c r="X312" s="10"/>
      <c r="Y312" s="10"/>
      <c r="Z312" s="10"/>
      <c r="AA312" s="10"/>
      <c r="AB312" s="10"/>
      <c r="AC312" s="10">
        <f t="shared" si="9"/>
        <v>2</v>
      </c>
    </row>
    <row r="313" spans="1:29" s="12" customFormat="1" ht="37.35" customHeight="1">
      <c r="A313" s="1">
        <v>308</v>
      </c>
      <c r="B313" s="1" t="s">
        <v>64</v>
      </c>
      <c r="C313" s="11" t="s">
        <v>65</v>
      </c>
      <c r="D313" s="2" t="s">
        <v>66</v>
      </c>
      <c r="E313" s="1" t="s">
        <v>49</v>
      </c>
      <c r="F313" s="3" t="s">
        <v>67</v>
      </c>
      <c r="G313" s="3" t="s">
        <v>16</v>
      </c>
      <c r="H313" s="3">
        <f>'22-31'!AC313</f>
        <v>7</v>
      </c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>
        <f t="shared" si="9"/>
        <v>7</v>
      </c>
    </row>
    <row r="314" spans="1:29" s="12" customFormat="1" ht="37.35" customHeight="1">
      <c r="A314" s="1">
        <v>309</v>
      </c>
      <c r="B314" s="1" t="s">
        <v>21</v>
      </c>
      <c r="C314" s="11" t="s">
        <v>22</v>
      </c>
      <c r="D314" s="2" t="s">
        <v>23</v>
      </c>
      <c r="E314" s="1" t="s">
        <v>24</v>
      </c>
      <c r="F314" s="3" t="s">
        <v>15</v>
      </c>
      <c r="G314" s="3" t="s">
        <v>16</v>
      </c>
      <c r="H314" s="3">
        <f>'22-31'!AC314</f>
        <v>134</v>
      </c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>
        <f>-4-4-2-3-2-2-5-2</f>
        <v>-24</v>
      </c>
      <c r="T314" s="10"/>
      <c r="U314" s="10"/>
      <c r="V314" s="10"/>
      <c r="W314" s="10"/>
      <c r="X314" s="10"/>
      <c r="Y314" s="10"/>
      <c r="Z314" s="10"/>
      <c r="AA314" s="10"/>
      <c r="AB314" s="10"/>
      <c r="AC314" s="10">
        <f t="shared" si="9"/>
        <v>110</v>
      </c>
    </row>
    <row r="315" spans="1:29" s="12" customFormat="1" ht="37.35" customHeight="1">
      <c r="A315" s="1">
        <v>310</v>
      </c>
      <c r="B315" s="1" t="s">
        <v>17</v>
      </c>
      <c r="C315" s="11" t="s">
        <v>18</v>
      </c>
      <c r="D315" s="2" t="s">
        <v>19</v>
      </c>
      <c r="E315" s="1" t="s">
        <v>14</v>
      </c>
      <c r="F315" s="3" t="s">
        <v>20</v>
      </c>
      <c r="G315" s="3" t="s">
        <v>16</v>
      </c>
      <c r="H315" s="3">
        <f>'22-31'!AC315</f>
        <v>279</v>
      </c>
      <c r="I315" s="10"/>
      <c r="J315" s="10">
        <v>2</v>
      </c>
      <c r="K315" s="10"/>
      <c r="L315" s="10"/>
      <c r="M315" s="10"/>
      <c r="N315" s="10"/>
      <c r="O315" s="10"/>
      <c r="P315" s="10"/>
      <c r="Q315" s="10"/>
      <c r="R315" s="10"/>
      <c r="S315" s="10">
        <f>10-10-10-10-10-10-16</f>
        <v>-56</v>
      </c>
      <c r="T315" s="10"/>
      <c r="U315" s="10"/>
      <c r="V315" s="10"/>
      <c r="W315" s="10"/>
      <c r="X315" s="10"/>
      <c r="Y315" s="10"/>
      <c r="Z315" s="10"/>
      <c r="AA315" s="10"/>
      <c r="AB315" s="10"/>
      <c r="AC315" s="10">
        <f t="shared" si="9"/>
        <v>225</v>
      </c>
    </row>
    <row r="316" spans="1:29" s="12" customFormat="1" ht="37.35" customHeight="1">
      <c r="A316" s="1">
        <v>311</v>
      </c>
      <c r="B316" s="1" t="s">
        <v>11</v>
      </c>
      <c r="C316" s="11" t="s">
        <v>12</v>
      </c>
      <c r="D316" s="2" t="s">
        <v>13</v>
      </c>
      <c r="E316" s="1" t="s">
        <v>14</v>
      </c>
      <c r="F316" s="3" t="s">
        <v>15</v>
      </c>
      <c r="G316" s="3" t="s">
        <v>16</v>
      </c>
      <c r="H316" s="3">
        <f>'22-31'!AC316</f>
        <v>208</v>
      </c>
      <c r="I316" s="10"/>
      <c r="J316" s="10">
        <v>1</v>
      </c>
      <c r="K316" s="10"/>
      <c r="L316" s="10"/>
      <c r="M316" s="10"/>
      <c r="N316" s="10"/>
      <c r="O316" s="10"/>
      <c r="P316" s="10"/>
      <c r="Q316" s="10"/>
      <c r="R316" s="10"/>
      <c r="S316" s="10">
        <f>-8-4-4-5-4-4-4-10</f>
        <v>-43</v>
      </c>
      <c r="T316" s="10"/>
      <c r="U316" s="10"/>
      <c r="V316" s="10"/>
      <c r="W316" s="10"/>
      <c r="X316" s="10"/>
      <c r="Y316" s="10"/>
      <c r="Z316" s="10"/>
      <c r="AA316" s="10"/>
      <c r="AB316" s="10"/>
      <c r="AC316" s="10">
        <f t="shared" si="9"/>
        <v>166</v>
      </c>
    </row>
    <row r="317" spans="1:29" s="12" customFormat="1" ht="37.35" customHeight="1">
      <c r="A317" s="1">
        <v>312</v>
      </c>
      <c r="B317" s="1" t="s">
        <v>1699</v>
      </c>
      <c r="C317" s="11" t="s">
        <v>1700</v>
      </c>
      <c r="D317" s="2" t="s">
        <v>1701</v>
      </c>
      <c r="E317" s="1"/>
      <c r="F317" s="3" t="s">
        <v>1702</v>
      </c>
      <c r="G317" s="3" t="s">
        <v>1612</v>
      </c>
      <c r="H317" s="3">
        <f>'22-31'!AC317</f>
        <v>0</v>
      </c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>
        <f t="shared" si="9"/>
        <v>0</v>
      </c>
    </row>
    <row r="318" spans="1:29" s="12" customFormat="1" ht="37.35" customHeight="1">
      <c r="A318" s="1">
        <v>313</v>
      </c>
      <c r="B318" s="1" t="s">
        <v>1667</v>
      </c>
      <c r="C318" s="11" t="s">
        <v>1668</v>
      </c>
      <c r="D318" s="2" t="s">
        <v>1669</v>
      </c>
      <c r="E318" s="1" t="s">
        <v>203</v>
      </c>
      <c r="F318" s="3" t="s">
        <v>1670</v>
      </c>
      <c r="G318" s="3" t="s">
        <v>60</v>
      </c>
      <c r="H318" s="3">
        <f>'22-31'!AC318</f>
        <v>8</v>
      </c>
      <c r="I318" s="10"/>
      <c r="J318" s="10"/>
      <c r="K318" s="10">
        <v>-1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>
        <f t="shared" si="9"/>
        <v>7</v>
      </c>
    </row>
    <row r="319" spans="1:29" s="12" customFormat="1" ht="37.35" customHeight="1">
      <c r="A319" s="1">
        <v>314</v>
      </c>
      <c r="B319" s="1" t="s">
        <v>1671</v>
      </c>
      <c r="C319" s="11" t="s">
        <v>1672</v>
      </c>
      <c r="D319" s="2" t="s">
        <v>1669</v>
      </c>
      <c r="E319" s="1" t="s">
        <v>203</v>
      </c>
      <c r="F319" s="3" t="s">
        <v>1673</v>
      </c>
      <c r="G319" s="3" t="s">
        <v>60</v>
      </c>
      <c r="H319" s="3">
        <f>'22-31'!AC319</f>
        <v>3</v>
      </c>
      <c r="I319" s="10"/>
      <c r="J319" s="10">
        <v>2</v>
      </c>
      <c r="K319" s="10">
        <v>-2</v>
      </c>
      <c r="L319" s="10"/>
      <c r="M319" s="10"/>
      <c r="N319" s="10"/>
      <c r="O319" s="10"/>
      <c r="P319" s="10"/>
      <c r="Q319" s="10"/>
      <c r="R319" s="10">
        <v>4</v>
      </c>
      <c r="S319" s="10"/>
      <c r="T319" s="10">
        <v>1</v>
      </c>
      <c r="U319" s="10"/>
      <c r="V319" s="10"/>
      <c r="W319" s="10"/>
      <c r="X319" s="10"/>
      <c r="Y319" s="10"/>
      <c r="Z319" s="10"/>
      <c r="AA319" s="10"/>
      <c r="AB319" s="10"/>
      <c r="AC319" s="10">
        <f t="shared" si="9"/>
        <v>8</v>
      </c>
    </row>
    <row r="320" spans="1:29" s="12" customFormat="1" ht="37.35" customHeight="1">
      <c r="A320" s="1">
        <v>315</v>
      </c>
      <c r="B320" s="1" t="s">
        <v>1606</v>
      </c>
      <c r="C320" s="11" t="s">
        <v>1607</v>
      </c>
      <c r="D320" s="2" t="s">
        <v>202</v>
      </c>
      <c r="E320" s="1" t="s">
        <v>203</v>
      </c>
      <c r="F320" s="3" t="s">
        <v>205</v>
      </c>
      <c r="G320" s="3" t="s">
        <v>16</v>
      </c>
      <c r="H320" s="3">
        <f>'22-31'!AC320</f>
        <v>4</v>
      </c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>
        <f t="shared" si="9"/>
        <v>4</v>
      </c>
    </row>
    <row r="321" spans="1:29" s="12" customFormat="1" ht="37.35" customHeight="1">
      <c r="A321" s="1">
        <v>316</v>
      </c>
      <c r="B321" s="1" t="s">
        <v>200</v>
      </c>
      <c r="C321" s="11" t="s">
        <v>201</v>
      </c>
      <c r="D321" s="2" t="s">
        <v>202</v>
      </c>
      <c r="E321" s="1" t="s">
        <v>203</v>
      </c>
      <c r="F321" s="3" t="s">
        <v>205</v>
      </c>
      <c r="G321" s="3" t="s">
        <v>16</v>
      </c>
      <c r="H321" s="3">
        <f>'22-31'!AC321</f>
        <v>13</v>
      </c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>
        <f t="shared" si="9"/>
        <v>13</v>
      </c>
    </row>
    <row r="322" spans="1:29" s="12" customFormat="1" ht="37.35" customHeight="1">
      <c r="A322" s="1">
        <v>317</v>
      </c>
      <c r="B322" s="1" t="s">
        <v>51</v>
      </c>
      <c r="C322" s="11" t="s">
        <v>52</v>
      </c>
      <c r="D322" s="2" t="s">
        <v>53</v>
      </c>
      <c r="E322" s="1" t="s">
        <v>54</v>
      </c>
      <c r="F322" s="3" t="s">
        <v>55</v>
      </c>
      <c r="G322" s="3" t="s">
        <v>16</v>
      </c>
      <c r="H322" s="3">
        <f>'22-31'!AC322</f>
        <v>42.5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>
        <f t="shared" si="9"/>
        <v>42.5</v>
      </c>
    </row>
    <row r="323" spans="1:29" s="12" customFormat="1" ht="37.35" customHeight="1">
      <c r="A323" s="1">
        <v>318</v>
      </c>
      <c r="B323" s="1" t="s">
        <v>56</v>
      </c>
      <c r="C323" s="11" t="s">
        <v>57</v>
      </c>
      <c r="D323" s="2" t="s">
        <v>58</v>
      </c>
      <c r="E323" s="1" t="s">
        <v>54</v>
      </c>
      <c r="F323" s="3" t="s">
        <v>59</v>
      </c>
      <c r="G323" s="3" t="s">
        <v>60</v>
      </c>
      <c r="H323" s="3">
        <f>'22-31'!AC323</f>
        <v>25</v>
      </c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>
        <f t="shared" si="9"/>
        <v>25</v>
      </c>
    </row>
    <row r="324" spans="1:29" s="12" customFormat="1" ht="37.35" customHeight="1">
      <c r="A324" s="1">
        <v>319</v>
      </c>
      <c r="B324" s="1" t="s">
        <v>102</v>
      </c>
      <c r="C324" s="11" t="s">
        <v>103</v>
      </c>
      <c r="D324" s="2" t="s">
        <v>86</v>
      </c>
      <c r="E324" s="1" t="s">
        <v>54</v>
      </c>
      <c r="F324" s="3" t="s">
        <v>104</v>
      </c>
      <c r="G324" s="3" t="s">
        <v>75</v>
      </c>
      <c r="H324" s="3">
        <f>'22-31'!AC324</f>
        <v>5</v>
      </c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>
        <f t="shared" si="9"/>
        <v>5</v>
      </c>
    </row>
    <row r="325" spans="1:29" s="12" customFormat="1" ht="37.35" customHeight="1">
      <c r="A325" s="1">
        <v>320</v>
      </c>
      <c r="B325" s="1" t="s">
        <v>110</v>
      </c>
      <c r="C325" s="11" t="s">
        <v>111</v>
      </c>
      <c r="D325" s="2" t="s">
        <v>1772</v>
      </c>
      <c r="E325" s="1" t="s">
        <v>54</v>
      </c>
      <c r="F325" s="3" t="s">
        <v>112</v>
      </c>
      <c r="G325" s="3" t="s">
        <v>75</v>
      </c>
      <c r="H325" s="3">
        <f>'22-31'!AC325</f>
        <v>1</v>
      </c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>
        <f t="shared" si="9"/>
        <v>1</v>
      </c>
    </row>
    <row r="326" spans="1:29" s="12" customFormat="1" ht="37.35" customHeight="1">
      <c r="A326" s="1">
        <v>321</v>
      </c>
      <c r="B326" s="1" t="s">
        <v>96</v>
      </c>
      <c r="C326" s="11" t="s">
        <v>97</v>
      </c>
      <c r="D326" s="2" t="s">
        <v>86</v>
      </c>
      <c r="E326" s="1" t="s">
        <v>54</v>
      </c>
      <c r="F326" s="3" t="s">
        <v>98</v>
      </c>
      <c r="G326" s="3" t="s">
        <v>75</v>
      </c>
      <c r="H326" s="3">
        <f>'22-31'!AC326</f>
        <v>4</v>
      </c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>
        <f t="shared" si="9"/>
        <v>4</v>
      </c>
    </row>
    <row r="327" spans="1:29" s="12" customFormat="1" ht="37.35" customHeight="1">
      <c r="A327" s="1">
        <v>322</v>
      </c>
      <c r="B327" s="1" t="s">
        <v>99</v>
      </c>
      <c r="C327" s="11" t="s">
        <v>100</v>
      </c>
      <c r="D327" s="2" t="s">
        <v>86</v>
      </c>
      <c r="E327" s="1" t="s">
        <v>54</v>
      </c>
      <c r="F327" s="3" t="s">
        <v>101</v>
      </c>
      <c r="G327" s="3" t="s">
        <v>75</v>
      </c>
      <c r="H327" s="3">
        <f>'22-31'!AC327</f>
        <v>3</v>
      </c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>
        <f t="shared" si="9"/>
        <v>3</v>
      </c>
    </row>
    <row r="328" spans="1:29" s="12" customFormat="1" ht="37.35" customHeight="1">
      <c r="A328" s="1">
        <v>323</v>
      </c>
      <c r="B328" s="1" t="s">
        <v>93</v>
      </c>
      <c r="C328" s="11" t="s">
        <v>94</v>
      </c>
      <c r="D328" s="2" t="s">
        <v>86</v>
      </c>
      <c r="E328" s="1" t="s">
        <v>54</v>
      </c>
      <c r="F328" s="3" t="s">
        <v>95</v>
      </c>
      <c r="G328" s="3" t="s">
        <v>75</v>
      </c>
      <c r="H328" s="3">
        <f>'22-31'!AC328</f>
        <v>1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>
        <f t="shared" si="9"/>
        <v>1</v>
      </c>
    </row>
    <row r="329" spans="1:29" s="12" customFormat="1" ht="37.35" customHeight="1">
      <c r="A329" s="1">
        <v>324</v>
      </c>
      <c r="B329" s="1" t="s">
        <v>761</v>
      </c>
      <c r="C329" s="11" t="s">
        <v>762</v>
      </c>
      <c r="D329" s="2" t="s">
        <v>763</v>
      </c>
      <c r="E329" s="1" t="s">
        <v>567</v>
      </c>
      <c r="F329" s="3" t="s">
        <v>764</v>
      </c>
      <c r="G329" s="3" t="s">
        <v>718</v>
      </c>
      <c r="H329" s="3">
        <f>'22-31'!AC329</f>
        <v>3</v>
      </c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>
        <f t="shared" si="9"/>
        <v>3</v>
      </c>
    </row>
    <row r="330" spans="1:29" s="12" customFormat="1" ht="37.35" customHeight="1">
      <c r="A330" s="1">
        <v>325</v>
      </c>
      <c r="B330" s="1" t="s">
        <v>765</v>
      </c>
      <c r="C330" s="11" t="s">
        <v>766</v>
      </c>
      <c r="D330" s="2" t="s">
        <v>767</v>
      </c>
      <c r="E330" s="1" t="s">
        <v>567</v>
      </c>
      <c r="F330" s="3" t="s">
        <v>768</v>
      </c>
      <c r="G330" s="3" t="s">
        <v>718</v>
      </c>
      <c r="H330" s="3">
        <f>'22-31'!AC330</f>
        <v>5</v>
      </c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>
        <f t="shared" si="9"/>
        <v>5</v>
      </c>
    </row>
    <row r="331" spans="1:29" s="12" customFormat="1" ht="37.35" customHeight="1">
      <c r="A331" s="1">
        <v>326</v>
      </c>
      <c r="B331" s="1" t="s">
        <v>769</v>
      </c>
      <c r="C331" s="11" t="s">
        <v>770</v>
      </c>
      <c r="D331" s="2" t="s">
        <v>771</v>
      </c>
      <c r="E331" s="1" t="s">
        <v>567</v>
      </c>
      <c r="F331" s="3" t="s">
        <v>302</v>
      </c>
      <c r="G331" s="3" t="s">
        <v>718</v>
      </c>
      <c r="H331" s="3">
        <f>'22-31'!AC331</f>
        <v>2</v>
      </c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>
        <f t="shared" si="9"/>
        <v>2</v>
      </c>
    </row>
    <row r="332" spans="1:29" s="12" customFormat="1" ht="37.35" customHeight="1">
      <c r="A332" s="1">
        <v>327</v>
      </c>
      <c r="B332" s="1" t="s">
        <v>772</v>
      </c>
      <c r="C332" s="11" t="s">
        <v>773</v>
      </c>
      <c r="D332" s="2" t="s">
        <v>774</v>
      </c>
      <c r="E332" s="1" t="s">
        <v>567</v>
      </c>
      <c r="F332" s="3" t="s">
        <v>775</v>
      </c>
      <c r="G332" s="3" t="s">
        <v>718</v>
      </c>
      <c r="H332" s="3">
        <f>'22-31'!AC332</f>
        <v>3</v>
      </c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>
        <f t="shared" si="9"/>
        <v>3</v>
      </c>
    </row>
    <row r="333" spans="1:29" s="12" customFormat="1" ht="37.35" customHeight="1">
      <c r="A333" s="1">
        <v>328</v>
      </c>
      <c r="B333" s="1" t="s">
        <v>714</v>
      </c>
      <c r="C333" s="11" t="s">
        <v>715</v>
      </c>
      <c r="D333" s="2" t="s">
        <v>716</v>
      </c>
      <c r="E333" s="1" t="s">
        <v>567</v>
      </c>
      <c r="F333" s="3" t="s">
        <v>717</v>
      </c>
      <c r="G333" s="3" t="s">
        <v>718</v>
      </c>
      <c r="H333" s="3">
        <f>'22-31'!AC333</f>
        <v>2</v>
      </c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>
        <f t="shared" si="9"/>
        <v>2</v>
      </c>
    </row>
    <row r="334" spans="1:29" s="12" customFormat="1" ht="37.35" customHeight="1">
      <c r="A334" s="1">
        <v>329</v>
      </c>
      <c r="B334" s="1" t="s">
        <v>719</v>
      </c>
      <c r="C334" s="11" t="s">
        <v>720</v>
      </c>
      <c r="D334" s="2" t="s">
        <v>721</v>
      </c>
      <c r="E334" s="1" t="s">
        <v>567</v>
      </c>
      <c r="F334" s="3" t="s">
        <v>722</v>
      </c>
      <c r="G334" s="3" t="s">
        <v>718</v>
      </c>
      <c r="H334" s="3">
        <f>'22-31'!AC334</f>
        <v>0</v>
      </c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>
        <f t="shared" si="9"/>
        <v>0</v>
      </c>
    </row>
    <row r="335" spans="1:29" s="12" customFormat="1" ht="37.35" customHeight="1">
      <c r="A335" s="1">
        <v>330</v>
      </c>
      <c r="B335" s="1" t="s">
        <v>812</v>
      </c>
      <c r="C335" s="11" t="s">
        <v>813</v>
      </c>
      <c r="D335" s="2" t="s">
        <v>814</v>
      </c>
      <c r="E335" s="1" t="s">
        <v>567</v>
      </c>
      <c r="F335" s="3" t="s">
        <v>815</v>
      </c>
      <c r="G335" s="3" t="s">
        <v>718</v>
      </c>
      <c r="H335" s="3">
        <f>'22-31'!AC335</f>
        <v>3</v>
      </c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>
        <f t="shared" si="9"/>
        <v>3</v>
      </c>
    </row>
    <row r="336" spans="1:29" s="12" customFormat="1" ht="37.35" customHeight="1">
      <c r="A336" s="1">
        <v>331</v>
      </c>
      <c r="B336" s="1" t="s">
        <v>1021</v>
      </c>
      <c r="C336" s="11" t="s">
        <v>1022</v>
      </c>
      <c r="D336" s="2" t="s">
        <v>1023</v>
      </c>
      <c r="E336" s="1" t="s">
        <v>567</v>
      </c>
      <c r="F336" s="3" t="s">
        <v>1024</v>
      </c>
      <c r="G336" s="3" t="s">
        <v>718</v>
      </c>
      <c r="H336" s="3">
        <f>'22-31'!AC336</f>
        <v>2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>
        <f t="shared" si="9"/>
        <v>2</v>
      </c>
    </row>
    <row r="337" spans="1:29" s="12" customFormat="1" ht="37.35" customHeight="1">
      <c r="A337" s="1">
        <v>332</v>
      </c>
      <c r="B337" s="1" t="s">
        <v>1317</v>
      </c>
      <c r="C337" s="11" t="s">
        <v>1318</v>
      </c>
      <c r="D337" s="2" t="s">
        <v>1319</v>
      </c>
      <c r="E337" s="1" t="s">
        <v>565</v>
      </c>
      <c r="F337" s="3" t="s">
        <v>1320</v>
      </c>
      <c r="G337" s="3" t="s">
        <v>60</v>
      </c>
      <c r="H337" s="3">
        <f>'22-31'!AC337</f>
        <v>6</v>
      </c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>
        <f t="shared" si="9"/>
        <v>6</v>
      </c>
    </row>
    <row r="338" spans="1:29" s="12" customFormat="1" ht="37.35" customHeight="1">
      <c r="A338" s="1">
        <v>333</v>
      </c>
      <c r="B338" s="1" t="s">
        <v>1321</v>
      </c>
      <c r="C338" s="11" t="s">
        <v>1322</v>
      </c>
      <c r="D338" s="2" t="s">
        <v>1323</v>
      </c>
      <c r="E338" s="1" t="s">
        <v>565</v>
      </c>
      <c r="F338" s="3" t="s">
        <v>1324</v>
      </c>
      <c r="G338" s="3" t="s">
        <v>298</v>
      </c>
      <c r="H338" s="3">
        <f>'22-31'!AC338</f>
        <v>2</v>
      </c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>
        <f t="shared" si="9"/>
        <v>2</v>
      </c>
    </row>
    <row r="339" spans="1:29" s="12" customFormat="1" ht="37.35" customHeight="1">
      <c r="A339" s="1">
        <v>334</v>
      </c>
      <c r="B339" s="1" t="s">
        <v>1325</v>
      </c>
      <c r="C339" s="11" t="s">
        <v>1326</v>
      </c>
      <c r="D339" s="2" t="s">
        <v>1327</v>
      </c>
      <c r="E339" s="1" t="s">
        <v>565</v>
      </c>
      <c r="F339" s="3" t="s">
        <v>1328</v>
      </c>
      <c r="G339" s="3" t="s">
        <v>259</v>
      </c>
      <c r="H339" s="3">
        <f>'22-31'!AC339</f>
        <v>5</v>
      </c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>
        <f t="shared" si="9"/>
        <v>5</v>
      </c>
    </row>
    <row r="340" spans="1:29" s="12" customFormat="1" ht="37.35" customHeight="1">
      <c r="A340" s="1">
        <v>335</v>
      </c>
      <c r="B340" s="1" t="s">
        <v>1106</v>
      </c>
      <c r="C340" s="11" t="s">
        <v>1107</v>
      </c>
      <c r="D340" s="2" t="s">
        <v>1108</v>
      </c>
      <c r="E340" s="1" t="s">
        <v>567</v>
      </c>
      <c r="F340" s="3" t="s">
        <v>803</v>
      </c>
      <c r="G340" s="3" t="s">
        <v>60</v>
      </c>
      <c r="H340" s="3">
        <f>'22-31'!AC340</f>
        <v>4</v>
      </c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>
        <f t="shared" si="9"/>
        <v>4</v>
      </c>
    </row>
    <row r="341" spans="1:29" s="12" customFormat="1" ht="37.35" customHeight="1">
      <c r="A341" s="1">
        <v>336</v>
      </c>
      <c r="B341" s="1" t="s">
        <v>1100</v>
      </c>
      <c r="C341" s="11" t="s">
        <v>1101</v>
      </c>
      <c r="D341" s="2" t="s">
        <v>1097</v>
      </c>
      <c r="E341" s="1" t="s">
        <v>567</v>
      </c>
      <c r="F341" s="3" t="s">
        <v>958</v>
      </c>
      <c r="G341" s="3" t="s">
        <v>718</v>
      </c>
      <c r="H341" s="3">
        <f>'22-31'!AC341</f>
        <v>2</v>
      </c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>
        <f t="shared" si="9"/>
        <v>2</v>
      </c>
    </row>
    <row r="342" spans="1:29" s="12" customFormat="1" ht="37.35" customHeight="1">
      <c r="A342" s="1">
        <v>337</v>
      </c>
      <c r="B342" s="1" t="s">
        <v>1102</v>
      </c>
      <c r="C342" s="11" t="s">
        <v>1103</v>
      </c>
      <c r="D342" s="2" t="s">
        <v>1097</v>
      </c>
      <c r="E342" s="1" t="s">
        <v>567</v>
      </c>
      <c r="F342" s="3" t="s">
        <v>803</v>
      </c>
      <c r="G342" s="3" t="s">
        <v>718</v>
      </c>
      <c r="H342" s="3">
        <f>'22-31'!AC342</f>
        <v>3</v>
      </c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>
        <f t="shared" si="9"/>
        <v>3</v>
      </c>
    </row>
    <row r="343" spans="1:29" s="12" customFormat="1" ht="37.35" customHeight="1">
      <c r="A343" s="1">
        <v>338</v>
      </c>
      <c r="B343" s="1" t="s">
        <v>1104</v>
      </c>
      <c r="C343" s="11" t="s">
        <v>1105</v>
      </c>
      <c r="D343" s="2" t="s">
        <v>1097</v>
      </c>
      <c r="E343" s="1" t="s">
        <v>567</v>
      </c>
      <c r="F343" s="3" t="s">
        <v>399</v>
      </c>
      <c r="G343" s="3" t="s">
        <v>718</v>
      </c>
      <c r="H343" s="3">
        <f>'22-31'!AC343</f>
        <v>5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>
        <f t="shared" si="9"/>
        <v>5</v>
      </c>
    </row>
    <row r="344" spans="1:29" s="12" customFormat="1" ht="37.35" customHeight="1">
      <c r="A344" s="1">
        <v>339</v>
      </c>
      <c r="B344" s="1" t="s">
        <v>1109</v>
      </c>
      <c r="C344" s="11" t="s">
        <v>1110</v>
      </c>
      <c r="D344" s="2" t="s">
        <v>1097</v>
      </c>
      <c r="E344" s="1" t="s">
        <v>567</v>
      </c>
      <c r="F344" s="3" t="s">
        <v>315</v>
      </c>
      <c r="G344" s="3" t="s">
        <v>718</v>
      </c>
      <c r="H344" s="3">
        <f>'22-31'!AC344</f>
        <v>1</v>
      </c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>
        <f t="shared" ref="AC344:AC407" si="10">SUM(H344:AB344)</f>
        <v>1</v>
      </c>
    </row>
    <row r="345" spans="1:29" s="12" customFormat="1" ht="37.35" customHeight="1">
      <c r="A345" s="1">
        <v>340</v>
      </c>
      <c r="B345" s="1" t="s">
        <v>1088</v>
      </c>
      <c r="C345" s="11" t="s">
        <v>1089</v>
      </c>
      <c r="D345" s="2" t="s">
        <v>1090</v>
      </c>
      <c r="E345" s="1" t="s">
        <v>567</v>
      </c>
      <c r="F345" s="3" t="s">
        <v>811</v>
      </c>
      <c r="G345" s="3" t="s">
        <v>60</v>
      </c>
      <c r="H345" s="3">
        <f>'22-31'!AC345</f>
        <v>2</v>
      </c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>
        <f t="shared" si="10"/>
        <v>2</v>
      </c>
    </row>
    <row r="346" spans="1:29" s="12" customFormat="1" ht="37.35" customHeight="1">
      <c r="A346" s="1">
        <v>341</v>
      </c>
      <c r="B346" s="1" t="s">
        <v>1091</v>
      </c>
      <c r="C346" s="11" t="s">
        <v>1092</v>
      </c>
      <c r="D346" s="2" t="s">
        <v>1093</v>
      </c>
      <c r="E346" s="1" t="s">
        <v>567</v>
      </c>
      <c r="F346" s="3" t="s">
        <v>1094</v>
      </c>
      <c r="G346" s="3" t="s">
        <v>60</v>
      </c>
      <c r="H346" s="3">
        <f>'22-31'!AC346</f>
        <v>0</v>
      </c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>
        <f t="shared" si="10"/>
        <v>0</v>
      </c>
    </row>
    <row r="347" spans="1:29" s="12" customFormat="1" ht="37.35" customHeight="1">
      <c r="A347" s="1">
        <v>342</v>
      </c>
      <c r="B347" s="1" t="s">
        <v>1095</v>
      </c>
      <c r="C347" s="11" t="s">
        <v>1096</v>
      </c>
      <c r="D347" s="2" t="s">
        <v>1097</v>
      </c>
      <c r="E347" s="1" t="s">
        <v>567</v>
      </c>
      <c r="F347" s="3" t="s">
        <v>315</v>
      </c>
      <c r="G347" s="3" t="s">
        <v>718</v>
      </c>
      <c r="H347" s="3">
        <f>'22-31'!AC347</f>
        <v>3</v>
      </c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>
        <f t="shared" si="10"/>
        <v>3</v>
      </c>
    </row>
    <row r="348" spans="1:29" s="12" customFormat="1" ht="37.35" customHeight="1">
      <c r="A348" s="1">
        <v>343</v>
      </c>
      <c r="B348" s="1" t="s">
        <v>1098</v>
      </c>
      <c r="C348" s="11" t="s">
        <v>1099</v>
      </c>
      <c r="D348" s="2" t="s">
        <v>1097</v>
      </c>
      <c r="E348" s="1" t="s">
        <v>567</v>
      </c>
      <c r="F348" s="3" t="s">
        <v>302</v>
      </c>
      <c r="G348" s="3" t="s">
        <v>718</v>
      </c>
      <c r="H348" s="3">
        <f>'22-31'!AC348</f>
        <v>2</v>
      </c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>
        <f t="shared" si="10"/>
        <v>2</v>
      </c>
    </row>
    <row r="349" spans="1:29" s="12" customFormat="1" ht="37.35" customHeight="1">
      <c r="A349" s="1">
        <v>344</v>
      </c>
      <c r="B349" s="1" t="s">
        <v>1201</v>
      </c>
      <c r="C349" s="11" t="s">
        <v>1202</v>
      </c>
      <c r="D349" s="2" t="s">
        <v>1203</v>
      </c>
      <c r="E349" s="1" t="s">
        <v>567</v>
      </c>
      <c r="F349" s="3" t="s">
        <v>1204</v>
      </c>
      <c r="G349" s="3" t="s">
        <v>60</v>
      </c>
      <c r="H349" s="3">
        <f>'22-31'!AC349</f>
        <v>2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>
        <f t="shared" si="10"/>
        <v>2</v>
      </c>
    </row>
    <row r="350" spans="1:29" s="12" customFormat="1" ht="37.35" customHeight="1">
      <c r="A350" s="1">
        <v>345</v>
      </c>
      <c r="B350" s="1" t="s">
        <v>1721</v>
      </c>
      <c r="C350" s="11" t="s">
        <v>1722</v>
      </c>
      <c r="D350" s="2" t="s">
        <v>1723</v>
      </c>
      <c r="E350" s="1"/>
      <c r="F350" s="3" t="s">
        <v>1724</v>
      </c>
      <c r="G350" s="3" t="s">
        <v>1612</v>
      </c>
      <c r="H350" s="3">
        <f>'22-31'!AC350</f>
        <v>2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>
        <f t="shared" si="10"/>
        <v>2</v>
      </c>
    </row>
    <row r="351" spans="1:29" s="12" customFormat="1" ht="37.35" customHeight="1">
      <c r="A351" s="1">
        <v>346</v>
      </c>
      <c r="B351" s="1" t="s">
        <v>1205</v>
      </c>
      <c r="C351" s="11" t="s">
        <v>1206</v>
      </c>
      <c r="D351" s="2" t="s">
        <v>1207</v>
      </c>
      <c r="E351" s="1" t="s">
        <v>567</v>
      </c>
      <c r="F351" s="3" t="s">
        <v>1208</v>
      </c>
      <c r="G351" s="3" t="s">
        <v>60</v>
      </c>
      <c r="H351" s="3">
        <f>'22-31'!AC351</f>
        <v>2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>
        <f t="shared" si="10"/>
        <v>2</v>
      </c>
    </row>
    <row r="352" spans="1:29" s="12" customFormat="1" ht="37.35" customHeight="1">
      <c r="A352" s="1">
        <v>347</v>
      </c>
      <c r="B352" s="1" t="s">
        <v>776</v>
      </c>
      <c r="C352" s="11" t="s">
        <v>777</v>
      </c>
      <c r="D352" s="2" t="s">
        <v>778</v>
      </c>
      <c r="E352" s="1" t="s">
        <v>567</v>
      </c>
      <c r="F352" s="3" t="s">
        <v>779</v>
      </c>
      <c r="G352" s="3" t="s">
        <v>718</v>
      </c>
      <c r="H352" s="3">
        <f>'22-31'!AC352</f>
        <v>2</v>
      </c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>
        <f t="shared" si="10"/>
        <v>2</v>
      </c>
    </row>
    <row r="353" spans="1:29" s="12" customFormat="1" ht="37.35" customHeight="1">
      <c r="A353" s="1">
        <v>348</v>
      </c>
      <c r="B353" s="1" t="s">
        <v>780</v>
      </c>
      <c r="C353" s="11" t="s">
        <v>781</v>
      </c>
      <c r="D353" s="2" t="s">
        <v>782</v>
      </c>
      <c r="E353" s="1" t="s">
        <v>567</v>
      </c>
      <c r="F353" s="3" t="s">
        <v>783</v>
      </c>
      <c r="G353" s="3" t="s">
        <v>718</v>
      </c>
      <c r="H353" s="3">
        <f>'22-31'!AC353</f>
        <v>3</v>
      </c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>
        <f t="shared" si="10"/>
        <v>3</v>
      </c>
    </row>
    <row r="354" spans="1:29" s="12" customFormat="1" ht="37.35" customHeight="1">
      <c r="A354" s="1">
        <v>349</v>
      </c>
      <c r="B354" s="1" t="s">
        <v>827</v>
      </c>
      <c r="C354" s="11" t="s">
        <v>828</v>
      </c>
      <c r="D354" s="2" t="s">
        <v>829</v>
      </c>
      <c r="E354" s="1" t="s">
        <v>567</v>
      </c>
      <c r="F354" s="3" t="s">
        <v>830</v>
      </c>
      <c r="G354" s="3" t="s">
        <v>60</v>
      </c>
      <c r="H354" s="3">
        <f>'22-31'!AC354</f>
        <v>4</v>
      </c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>
        <f t="shared" si="10"/>
        <v>4</v>
      </c>
    </row>
    <row r="355" spans="1:29" s="12" customFormat="1" ht="37.35" customHeight="1">
      <c r="A355" s="1">
        <v>350</v>
      </c>
      <c r="B355" s="1" t="s">
        <v>831</v>
      </c>
      <c r="C355" s="11" t="s">
        <v>832</v>
      </c>
      <c r="D355" s="2" t="s">
        <v>829</v>
      </c>
      <c r="E355" s="1" t="s">
        <v>567</v>
      </c>
      <c r="F355" s="3" t="s">
        <v>760</v>
      </c>
      <c r="G355" s="3" t="s">
        <v>60</v>
      </c>
      <c r="H355" s="3">
        <f>'22-31'!AC355</f>
        <v>7</v>
      </c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>
        <f t="shared" si="10"/>
        <v>7</v>
      </c>
    </row>
    <row r="356" spans="1:29" s="12" customFormat="1" ht="37.35" customHeight="1">
      <c r="A356" s="1">
        <v>351</v>
      </c>
      <c r="B356" s="1" t="s">
        <v>784</v>
      </c>
      <c r="C356" s="11" t="s">
        <v>785</v>
      </c>
      <c r="D356" s="2" t="s">
        <v>786</v>
      </c>
      <c r="E356" s="1" t="s">
        <v>567</v>
      </c>
      <c r="F356" s="3" t="s">
        <v>787</v>
      </c>
      <c r="G356" s="3" t="s">
        <v>60</v>
      </c>
      <c r="H356" s="3">
        <f>'22-31'!AC356</f>
        <v>2</v>
      </c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>
        <f t="shared" si="10"/>
        <v>2</v>
      </c>
    </row>
    <row r="357" spans="1:29" s="12" customFormat="1" ht="37.35" customHeight="1">
      <c r="A357" s="1">
        <v>352</v>
      </c>
      <c r="B357" s="1" t="s">
        <v>788</v>
      </c>
      <c r="C357" s="11" t="s">
        <v>789</v>
      </c>
      <c r="D357" s="2" t="s">
        <v>790</v>
      </c>
      <c r="E357" s="1" t="s">
        <v>567</v>
      </c>
      <c r="F357" s="3" t="s">
        <v>791</v>
      </c>
      <c r="G357" s="3" t="s">
        <v>718</v>
      </c>
      <c r="H357" s="3">
        <f>'22-31'!AC357</f>
        <v>3</v>
      </c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>
        <f t="shared" si="10"/>
        <v>3</v>
      </c>
    </row>
    <row r="358" spans="1:29" s="12" customFormat="1" ht="37.35" customHeight="1">
      <c r="A358" s="1">
        <v>353</v>
      </c>
      <c r="B358" s="1" t="s">
        <v>792</v>
      </c>
      <c r="C358" s="11" t="s">
        <v>793</v>
      </c>
      <c r="D358" s="2" t="s">
        <v>794</v>
      </c>
      <c r="E358" s="1" t="s">
        <v>567</v>
      </c>
      <c r="F358" s="3" t="s">
        <v>795</v>
      </c>
      <c r="G358" s="3" t="s">
        <v>718</v>
      </c>
      <c r="H358" s="3">
        <f>'22-31'!AC358</f>
        <v>3</v>
      </c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>
        <f t="shared" si="10"/>
        <v>3</v>
      </c>
    </row>
    <row r="359" spans="1:29" s="12" customFormat="1" ht="37.35" customHeight="1">
      <c r="A359" s="1">
        <v>354</v>
      </c>
      <c r="B359" s="1" t="s">
        <v>841</v>
      </c>
      <c r="C359" s="11" t="s">
        <v>842</v>
      </c>
      <c r="D359" s="2" t="s">
        <v>843</v>
      </c>
      <c r="E359" s="1" t="s">
        <v>567</v>
      </c>
      <c r="F359" s="3" t="s">
        <v>844</v>
      </c>
      <c r="G359" s="3" t="s">
        <v>718</v>
      </c>
      <c r="H359" s="3">
        <f>'22-31'!AC359</f>
        <v>2</v>
      </c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>
        <f t="shared" si="10"/>
        <v>2</v>
      </c>
    </row>
    <row r="360" spans="1:29" s="12" customFormat="1" ht="37.35" customHeight="1">
      <c r="A360" s="1">
        <v>355</v>
      </c>
      <c r="B360" s="1" t="s">
        <v>796</v>
      </c>
      <c r="C360" s="11" t="s">
        <v>797</v>
      </c>
      <c r="D360" s="2" t="s">
        <v>798</v>
      </c>
      <c r="E360" s="1" t="s">
        <v>567</v>
      </c>
      <c r="F360" s="3" t="s">
        <v>799</v>
      </c>
      <c r="G360" s="3" t="s">
        <v>60</v>
      </c>
      <c r="H360" s="3">
        <f>'22-31'!AC360</f>
        <v>2</v>
      </c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>
        <f t="shared" si="10"/>
        <v>2</v>
      </c>
    </row>
    <row r="361" spans="1:29" s="12" customFormat="1" ht="37.35" customHeight="1">
      <c r="A361" s="1">
        <v>356</v>
      </c>
      <c r="B361" s="1" t="s">
        <v>800</v>
      </c>
      <c r="C361" s="11" t="s">
        <v>801</v>
      </c>
      <c r="D361" s="2" t="s">
        <v>802</v>
      </c>
      <c r="E361" s="1" t="s">
        <v>567</v>
      </c>
      <c r="F361" s="3" t="s">
        <v>803</v>
      </c>
      <c r="G361" s="3" t="s">
        <v>60</v>
      </c>
      <c r="H361" s="3">
        <f>'22-31'!AC361</f>
        <v>5</v>
      </c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>
        <f t="shared" si="10"/>
        <v>5</v>
      </c>
    </row>
    <row r="362" spans="1:29" s="12" customFormat="1" ht="37.35" customHeight="1">
      <c r="A362" s="1">
        <v>357</v>
      </c>
      <c r="B362" s="1" t="s">
        <v>808</v>
      </c>
      <c r="C362" s="11" t="s">
        <v>809</v>
      </c>
      <c r="D362" s="2" t="s">
        <v>810</v>
      </c>
      <c r="E362" s="1" t="s">
        <v>567</v>
      </c>
      <c r="F362" s="3" t="s">
        <v>811</v>
      </c>
      <c r="G362" s="3" t="s">
        <v>718</v>
      </c>
      <c r="H362" s="3">
        <f>'22-31'!AC362</f>
        <v>1</v>
      </c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>
        <f t="shared" si="10"/>
        <v>1</v>
      </c>
    </row>
    <row r="363" spans="1:29" s="12" customFormat="1" ht="37.35" customHeight="1">
      <c r="A363" s="1">
        <v>358</v>
      </c>
      <c r="B363" s="1" t="s">
        <v>1178</v>
      </c>
      <c r="C363" s="11" t="s">
        <v>1179</v>
      </c>
      <c r="D363" s="2" t="s">
        <v>1180</v>
      </c>
      <c r="E363" s="1" t="s">
        <v>567</v>
      </c>
      <c r="F363" s="3" t="s">
        <v>1181</v>
      </c>
      <c r="G363" s="3" t="s">
        <v>718</v>
      </c>
      <c r="H363" s="3">
        <f>'22-31'!AC363</f>
        <v>2</v>
      </c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>
        <f t="shared" si="10"/>
        <v>2</v>
      </c>
    </row>
    <row r="364" spans="1:29" s="12" customFormat="1" ht="37.35" customHeight="1">
      <c r="A364" s="1">
        <v>359</v>
      </c>
      <c r="B364" s="1" t="s">
        <v>816</v>
      </c>
      <c r="C364" s="11" t="s">
        <v>817</v>
      </c>
      <c r="D364" s="2" t="s">
        <v>818</v>
      </c>
      <c r="E364" s="1" t="s">
        <v>567</v>
      </c>
      <c r="F364" s="3" t="s">
        <v>431</v>
      </c>
      <c r="G364" s="3" t="s">
        <v>60</v>
      </c>
      <c r="H364" s="3">
        <f>'22-31'!AC364</f>
        <v>3</v>
      </c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>
        <f t="shared" si="10"/>
        <v>3</v>
      </c>
    </row>
    <row r="365" spans="1:29" s="12" customFormat="1" ht="37.35" customHeight="1">
      <c r="A365" s="1">
        <v>360</v>
      </c>
      <c r="B365" s="1" t="s">
        <v>819</v>
      </c>
      <c r="C365" s="11" t="s">
        <v>820</v>
      </c>
      <c r="D365" s="2" t="s">
        <v>821</v>
      </c>
      <c r="E365" s="1" t="s">
        <v>567</v>
      </c>
      <c r="F365" s="3" t="s">
        <v>822</v>
      </c>
      <c r="G365" s="3" t="s">
        <v>718</v>
      </c>
      <c r="H365" s="3">
        <f>'22-31'!AC365</f>
        <v>3</v>
      </c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>
        <f t="shared" si="10"/>
        <v>3</v>
      </c>
    </row>
    <row r="366" spans="1:29" s="12" customFormat="1" ht="37.35" customHeight="1">
      <c r="A366" s="1">
        <v>361</v>
      </c>
      <c r="B366" s="1" t="s">
        <v>823</v>
      </c>
      <c r="C366" s="11" t="s">
        <v>824</v>
      </c>
      <c r="D366" s="2" t="s">
        <v>825</v>
      </c>
      <c r="E366" s="1" t="s">
        <v>567</v>
      </c>
      <c r="F366" s="3" t="s">
        <v>826</v>
      </c>
      <c r="G366" s="3" t="s">
        <v>298</v>
      </c>
      <c r="H366" s="3">
        <f>'22-31'!AC366</f>
        <v>3</v>
      </c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>
        <f t="shared" si="10"/>
        <v>3</v>
      </c>
    </row>
    <row r="367" spans="1:29" s="12" customFormat="1" ht="37.35" customHeight="1">
      <c r="A367" s="1">
        <v>362</v>
      </c>
      <c r="B367" s="1" t="s">
        <v>804</v>
      </c>
      <c r="C367" s="11" t="s">
        <v>805</v>
      </c>
      <c r="D367" s="2" t="s">
        <v>806</v>
      </c>
      <c r="E367" s="1" t="s">
        <v>567</v>
      </c>
      <c r="F367" s="3" t="s">
        <v>807</v>
      </c>
      <c r="G367" s="3" t="s">
        <v>60</v>
      </c>
      <c r="H367" s="3">
        <f>'22-31'!AC367</f>
        <v>2</v>
      </c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>
        <f t="shared" si="10"/>
        <v>2</v>
      </c>
    </row>
    <row r="368" spans="1:29" s="12" customFormat="1" ht="37.35" customHeight="1">
      <c r="A368" s="1">
        <v>363</v>
      </c>
      <c r="B368" s="1" t="s">
        <v>833</v>
      </c>
      <c r="C368" s="11" t="s">
        <v>834</v>
      </c>
      <c r="D368" s="2" t="s">
        <v>835</v>
      </c>
      <c r="E368" s="1" t="s">
        <v>567</v>
      </c>
      <c r="F368" s="3" t="s">
        <v>836</v>
      </c>
      <c r="G368" s="3" t="s">
        <v>718</v>
      </c>
      <c r="H368" s="3">
        <f>'22-31'!AC368</f>
        <v>5</v>
      </c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>
        <f t="shared" si="10"/>
        <v>5</v>
      </c>
    </row>
    <row r="369" spans="1:29" s="12" customFormat="1" ht="37.35" customHeight="1">
      <c r="A369" s="1">
        <v>364</v>
      </c>
      <c r="B369" s="1" t="s">
        <v>837</v>
      </c>
      <c r="C369" s="11" t="s">
        <v>838</v>
      </c>
      <c r="D369" s="2" t="s">
        <v>839</v>
      </c>
      <c r="E369" s="1" t="s">
        <v>567</v>
      </c>
      <c r="F369" s="3" t="s">
        <v>840</v>
      </c>
      <c r="G369" s="3" t="s">
        <v>298</v>
      </c>
      <c r="H369" s="3">
        <f>'22-31'!AC369</f>
        <v>2</v>
      </c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>
        <f t="shared" si="10"/>
        <v>2</v>
      </c>
    </row>
    <row r="370" spans="1:29" s="12" customFormat="1" ht="37.35" customHeight="1">
      <c r="A370" s="1">
        <v>365</v>
      </c>
      <c r="B370" s="1" t="s">
        <v>845</v>
      </c>
      <c r="C370" s="11" t="s">
        <v>846</v>
      </c>
      <c r="D370" s="2" t="s">
        <v>847</v>
      </c>
      <c r="E370" s="1" t="s">
        <v>567</v>
      </c>
      <c r="F370" s="3" t="s">
        <v>848</v>
      </c>
      <c r="G370" s="3" t="s">
        <v>60</v>
      </c>
      <c r="H370" s="3">
        <f>'22-31'!AC370</f>
        <v>3</v>
      </c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>
        <f t="shared" si="10"/>
        <v>3</v>
      </c>
    </row>
    <row r="371" spans="1:29" s="12" customFormat="1" ht="37.35" customHeight="1">
      <c r="A371" s="1">
        <v>366</v>
      </c>
      <c r="B371" s="1" t="s">
        <v>849</v>
      </c>
      <c r="C371" s="11" t="s">
        <v>850</v>
      </c>
      <c r="D371" s="2" t="s">
        <v>851</v>
      </c>
      <c r="E371" s="1" t="s">
        <v>567</v>
      </c>
      <c r="F371" s="3" t="s">
        <v>427</v>
      </c>
      <c r="G371" s="3" t="s">
        <v>60</v>
      </c>
      <c r="H371" s="3">
        <f>'22-31'!AC371</f>
        <v>1</v>
      </c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>
        <f t="shared" si="10"/>
        <v>1</v>
      </c>
    </row>
    <row r="372" spans="1:29" s="12" customFormat="1" ht="37.35" customHeight="1">
      <c r="A372" s="1">
        <v>367</v>
      </c>
      <c r="B372" s="1" t="s">
        <v>727</v>
      </c>
      <c r="C372" s="11" t="s">
        <v>728</v>
      </c>
      <c r="D372" s="2" t="s">
        <v>729</v>
      </c>
      <c r="E372" s="1" t="s">
        <v>567</v>
      </c>
      <c r="F372" s="3" t="s">
        <v>457</v>
      </c>
      <c r="G372" s="3" t="s">
        <v>718</v>
      </c>
      <c r="H372" s="3">
        <f>'22-31'!AC372</f>
        <v>3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>
        <f t="shared" si="10"/>
        <v>3</v>
      </c>
    </row>
    <row r="373" spans="1:29" s="12" customFormat="1" ht="37.35" customHeight="1">
      <c r="A373" s="1">
        <v>368</v>
      </c>
      <c r="B373" s="1" t="s">
        <v>730</v>
      </c>
      <c r="C373" s="11" t="s">
        <v>731</v>
      </c>
      <c r="D373" s="2" t="s">
        <v>732</v>
      </c>
      <c r="E373" s="1" t="s">
        <v>567</v>
      </c>
      <c r="F373" s="3" t="s">
        <v>733</v>
      </c>
      <c r="G373" s="3" t="s">
        <v>60</v>
      </c>
      <c r="H373" s="3">
        <f>'22-31'!AC373</f>
        <v>2</v>
      </c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>
        <f t="shared" si="10"/>
        <v>2</v>
      </c>
    </row>
    <row r="374" spans="1:29" s="12" customFormat="1" ht="37.35" customHeight="1">
      <c r="A374" s="1">
        <v>369</v>
      </c>
      <c r="B374" s="1" t="s">
        <v>734</v>
      </c>
      <c r="C374" s="11" t="s">
        <v>735</v>
      </c>
      <c r="D374" s="2" t="s">
        <v>736</v>
      </c>
      <c r="E374" s="1" t="s">
        <v>567</v>
      </c>
      <c r="F374" s="3" t="s">
        <v>737</v>
      </c>
      <c r="G374" s="3" t="s">
        <v>60</v>
      </c>
      <c r="H374" s="3">
        <f>'22-31'!AC374</f>
        <v>1</v>
      </c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>
        <f t="shared" si="10"/>
        <v>1</v>
      </c>
    </row>
    <row r="375" spans="1:29" s="12" customFormat="1" ht="37.35" customHeight="1">
      <c r="A375" s="1">
        <v>370</v>
      </c>
      <c r="B375" s="1" t="s">
        <v>738</v>
      </c>
      <c r="C375" s="11" t="s">
        <v>739</v>
      </c>
      <c r="D375" s="2" t="s">
        <v>740</v>
      </c>
      <c r="E375" s="1" t="s">
        <v>567</v>
      </c>
      <c r="F375" s="3" t="s">
        <v>741</v>
      </c>
      <c r="G375" s="3" t="s">
        <v>60</v>
      </c>
      <c r="H375" s="3">
        <f>'22-31'!AC375</f>
        <v>4</v>
      </c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>
        <f t="shared" si="10"/>
        <v>4</v>
      </c>
    </row>
    <row r="376" spans="1:29" s="12" customFormat="1" ht="37.35" customHeight="1">
      <c r="A376" s="1">
        <v>371</v>
      </c>
      <c r="B376" s="1" t="s">
        <v>742</v>
      </c>
      <c r="C376" s="11" t="s">
        <v>743</v>
      </c>
      <c r="D376" s="2" t="s">
        <v>744</v>
      </c>
      <c r="E376" s="1" t="s">
        <v>567</v>
      </c>
      <c r="F376" s="3" t="s">
        <v>745</v>
      </c>
      <c r="G376" s="3" t="s">
        <v>60</v>
      </c>
      <c r="H376" s="3">
        <f>'22-31'!AC376</f>
        <v>8</v>
      </c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>
        <f t="shared" si="10"/>
        <v>8</v>
      </c>
    </row>
    <row r="377" spans="1:29" s="12" customFormat="1" ht="37.35" customHeight="1">
      <c r="A377" s="1">
        <v>372</v>
      </c>
      <c r="B377" s="1" t="s">
        <v>1145</v>
      </c>
      <c r="C377" s="11" t="s">
        <v>1146</v>
      </c>
      <c r="D377" s="2" t="s">
        <v>1147</v>
      </c>
      <c r="E377" s="1" t="s">
        <v>567</v>
      </c>
      <c r="F377" s="3" t="s">
        <v>1148</v>
      </c>
      <c r="G377" s="3" t="s">
        <v>60</v>
      </c>
      <c r="H377" s="3">
        <f>'22-31'!AC377</f>
        <v>2</v>
      </c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>
        <f t="shared" si="10"/>
        <v>2</v>
      </c>
    </row>
    <row r="378" spans="1:29" s="12" customFormat="1" ht="37.35" customHeight="1">
      <c r="A378" s="1">
        <v>373</v>
      </c>
      <c r="B378" s="1" t="s">
        <v>1149</v>
      </c>
      <c r="C378" s="11" t="s">
        <v>1150</v>
      </c>
      <c r="D378" s="2" t="s">
        <v>1151</v>
      </c>
      <c r="E378" s="1" t="s">
        <v>567</v>
      </c>
      <c r="F378" s="3" t="s">
        <v>1152</v>
      </c>
      <c r="G378" s="3" t="s">
        <v>718</v>
      </c>
      <c r="H378" s="3">
        <f>'22-31'!AC378</f>
        <v>2</v>
      </c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>
        <f t="shared" si="10"/>
        <v>2</v>
      </c>
    </row>
    <row r="379" spans="1:29" s="12" customFormat="1" ht="37.35" customHeight="1">
      <c r="A379" s="1">
        <v>374</v>
      </c>
      <c r="B379" s="1" t="s">
        <v>1153</v>
      </c>
      <c r="C379" s="11" t="s">
        <v>1154</v>
      </c>
      <c r="D379" s="2" t="s">
        <v>1155</v>
      </c>
      <c r="E379" s="1" t="s">
        <v>567</v>
      </c>
      <c r="F379" s="3" t="s">
        <v>1024</v>
      </c>
      <c r="G379" s="3" t="s">
        <v>60</v>
      </c>
      <c r="H379" s="3">
        <f>'22-31'!AC379</f>
        <v>5</v>
      </c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>
        <f t="shared" si="10"/>
        <v>5</v>
      </c>
    </row>
    <row r="380" spans="1:29" s="12" customFormat="1" ht="37.35" customHeight="1">
      <c r="A380" s="1">
        <v>375</v>
      </c>
      <c r="B380" s="1" t="s">
        <v>746</v>
      </c>
      <c r="C380" s="11" t="s">
        <v>747</v>
      </c>
      <c r="D380" s="2" t="s">
        <v>748</v>
      </c>
      <c r="E380" s="1" t="s">
        <v>567</v>
      </c>
      <c r="F380" s="3" t="s">
        <v>749</v>
      </c>
      <c r="G380" s="3" t="s">
        <v>718</v>
      </c>
      <c r="H380" s="3">
        <f>'22-31'!AC380</f>
        <v>2</v>
      </c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>
        <f t="shared" si="10"/>
        <v>2</v>
      </c>
    </row>
    <row r="381" spans="1:29" s="12" customFormat="1" ht="37.35" customHeight="1">
      <c r="A381" s="1">
        <v>376</v>
      </c>
      <c r="B381" s="1" t="s">
        <v>750</v>
      </c>
      <c r="C381" s="11" t="s">
        <v>751</v>
      </c>
      <c r="D381" s="2" t="s">
        <v>752</v>
      </c>
      <c r="E381" s="1" t="s">
        <v>567</v>
      </c>
      <c r="F381" s="3" t="s">
        <v>753</v>
      </c>
      <c r="G381" s="3" t="s">
        <v>718</v>
      </c>
      <c r="H381" s="3">
        <f>'22-31'!AC381</f>
        <v>2</v>
      </c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>
        <f t="shared" si="10"/>
        <v>2</v>
      </c>
    </row>
    <row r="382" spans="1:29" s="12" customFormat="1" ht="37.35" customHeight="1">
      <c r="A382" s="1">
        <v>377</v>
      </c>
      <c r="B382" s="1" t="s">
        <v>754</v>
      </c>
      <c r="C382" s="11" t="s">
        <v>755</v>
      </c>
      <c r="D382" s="2" t="s">
        <v>756</v>
      </c>
      <c r="E382" s="1" t="s">
        <v>567</v>
      </c>
      <c r="F382" s="3" t="s">
        <v>753</v>
      </c>
      <c r="G382" s="3" t="s">
        <v>718</v>
      </c>
      <c r="H382" s="3">
        <f>'22-31'!AC382</f>
        <v>3</v>
      </c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>
        <f t="shared" si="10"/>
        <v>3</v>
      </c>
    </row>
    <row r="383" spans="1:29" s="12" customFormat="1" ht="37.35" customHeight="1">
      <c r="A383" s="1">
        <v>378</v>
      </c>
      <c r="B383" s="1" t="s">
        <v>757</v>
      </c>
      <c r="C383" s="11" t="s">
        <v>758</v>
      </c>
      <c r="D383" s="2" t="s">
        <v>759</v>
      </c>
      <c r="E383" s="1" t="s">
        <v>567</v>
      </c>
      <c r="F383" s="3" t="s">
        <v>760</v>
      </c>
      <c r="G383" s="3" t="s">
        <v>718</v>
      </c>
      <c r="H383" s="3">
        <f>'22-31'!AC383</f>
        <v>3</v>
      </c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>
        <f t="shared" si="10"/>
        <v>3</v>
      </c>
    </row>
    <row r="384" spans="1:29" s="12" customFormat="1" ht="37.35" customHeight="1">
      <c r="A384" s="1">
        <v>379</v>
      </c>
      <c r="B384" s="1" t="s">
        <v>1197</v>
      </c>
      <c r="C384" s="11" t="s">
        <v>1198</v>
      </c>
      <c r="D384" s="2" t="s">
        <v>1199</v>
      </c>
      <c r="E384" s="1" t="s">
        <v>567</v>
      </c>
      <c r="F384" s="3" t="s">
        <v>1200</v>
      </c>
      <c r="G384" s="3" t="s">
        <v>60</v>
      </c>
      <c r="H384" s="3">
        <f>'22-31'!AC384</f>
        <v>2</v>
      </c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>
        <f t="shared" si="10"/>
        <v>2</v>
      </c>
    </row>
    <row r="385" spans="1:29" s="12" customFormat="1" ht="37.35" customHeight="1">
      <c r="A385" s="1">
        <v>380</v>
      </c>
      <c r="B385" s="1" t="s">
        <v>1441</v>
      </c>
      <c r="C385" s="11" t="s">
        <v>1442</v>
      </c>
      <c r="D385" s="2" t="s">
        <v>1443</v>
      </c>
      <c r="E385" s="1" t="s">
        <v>567</v>
      </c>
      <c r="F385" s="3" t="s">
        <v>1444</v>
      </c>
      <c r="G385" s="3" t="s">
        <v>60</v>
      </c>
      <c r="H385" s="3">
        <f>'22-31'!AC385</f>
        <v>5</v>
      </c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>
        <f t="shared" si="10"/>
        <v>5</v>
      </c>
    </row>
    <row r="386" spans="1:29" s="12" customFormat="1" ht="37.35" customHeight="1">
      <c r="A386" s="1">
        <v>381</v>
      </c>
      <c r="B386" s="1" t="s">
        <v>1141</v>
      </c>
      <c r="C386" s="11" t="s">
        <v>1142</v>
      </c>
      <c r="D386" s="2" t="s">
        <v>1143</v>
      </c>
      <c r="E386" s="1" t="s">
        <v>1038</v>
      </c>
      <c r="F386" s="3" t="s">
        <v>1144</v>
      </c>
      <c r="G386" s="3" t="s">
        <v>60</v>
      </c>
      <c r="H386" s="3">
        <f>'22-31'!AC386</f>
        <v>3</v>
      </c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>
        <f t="shared" si="10"/>
        <v>3</v>
      </c>
    </row>
    <row r="387" spans="1:29" s="12" customFormat="1" ht="37.35" customHeight="1">
      <c r="A387" s="1">
        <v>382</v>
      </c>
      <c r="B387" s="1" t="s">
        <v>1118</v>
      </c>
      <c r="C387" s="11" t="s">
        <v>1119</v>
      </c>
      <c r="D387" s="2" t="s">
        <v>1120</v>
      </c>
      <c r="E387" s="1" t="s">
        <v>1038</v>
      </c>
      <c r="F387" s="3" t="s">
        <v>1121</v>
      </c>
      <c r="G387" s="3" t="s">
        <v>904</v>
      </c>
      <c r="H387" s="3">
        <f>'22-31'!AC387</f>
        <v>2</v>
      </c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>
        <f t="shared" si="10"/>
        <v>2</v>
      </c>
    </row>
    <row r="388" spans="1:29" s="12" customFormat="1" ht="37.35" customHeight="1">
      <c r="A388" s="1">
        <v>383</v>
      </c>
      <c r="B388" s="1" t="s">
        <v>1035</v>
      </c>
      <c r="C388" s="11" t="s">
        <v>1036</v>
      </c>
      <c r="D388" s="2" t="s">
        <v>1037</v>
      </c>
      <c r="E388" s="1" t="s">
        <v>1038</v>
      </c>
      <c r="F388" s="3" t="s">
        <v>994</v>
      </c>
      <c r="G388" s="3" t="s">
        <v>904</v>
      </c>
      <c r="H388" s="3">
        <f>'22-31'!AC388</f>
        <v>1</v>
      </c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>
        <f t="shared" si="10"/>
        <v>1</v>
      </c>
    </row>
    <row r="389" spans="1:29" s="12" customFormat="1" ht="37.35" customHeight="1">
      <c r="A389" s="1">
        <v>384</v>
      </c>
      <c r="B389" s="1" t="s">
        <v>1122</v>
      </c>
      <c r="C389" s="11" t="s">
        <v>1123</v>
      </c>
      <c r="D389" s="2" t="s">
        <v>1124</v>
      </c>
      <c r="E389" s="1" t="s">
        <v>1038</v>
      </c>
      <c r="F389" s="3" t="s">
        <v>319</v>
      </c>
      <c r="G389" s="3" t="s">
        <v>904</v>
      </c>
      <c r="H389" s="3">
        <f>'22-31'!AC389</f>
        <v>2</v>
      </c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>
        <f t="shared" si="10"/>
        <v>2</v>
      </c>
    </row>
    <row r="390" spans="1:29" s="12" customFormat="1" ht="37.35" customHeight="1">
      <c r="A390" s="1">
        <v>385</v>
      </c>
      <c r="B390" s="1" t="s">
        <v>1125</v>
      </c>
      <c r="C390" s="11" t="s">
        <v>1126</v>
      </c>
      <c r="D390" s="2" t="s">
        <v>1127</v>
      </c>
      <c r="E390" s="1" t="s">
        <v>1038</v>
      </c>
      <c r="F390" s="3" t="s">
        <v>1128</v>
      </c>
      <c r="G390" s="3" t="s">
        <v>904</v>
      </c>
      <c r="H390" s="3">
        <f>'22-31'!AC390</f>
        <v>1</v>
      </c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>
        <f t="shared" si="10"/>
        <v>1</v>
      </c>
    </row>
    <row r="391" spans="1:29" s="12" customFormat="1" ht="37.35" customHeight="1">
      <c r="A391" s="1">
        <v>386</v>
      </c>
      <c r="B391" s="1" t="s">
        <v>1129</v>
      </c>
      <c r="C391" s="11" t="s">
        <v>1130</v>
      </c>
      <c r="D391" s="2" t="s">
        <v>1131</v>
      </c>
      <c r="E391" s="1" t="s">
        <v>1038</v>
      </c>
      <c r="F391" s="3" t="s">
        <v>1132</v>
      </c>
      <c r="G391" s="3" t="s">
        <v>904</v>
      </c>
      <c r="H391" s="3">
        <f>'22-31'!AC391</f>
        <v>1</v>
      </c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>
        <f t="shared" si="10"/>
        <v>1</v>
      </c>
    </row>
    <row r="392" spans="1:29" s="12" customFormat="1" ht="37.35" customHeight="1">
      <c r="A392" s="1">
        <v>387</v>
      </c>
      <c r="B392" s="1" t="s">
        <v>1133</v>
      </c>
      <c r="C392" s="11" t="s">
        <v>1134</v>
      </c>
      <c r="D392" s="2" t="s">
        <v>1135</v>
      </c>
      <c r="E392" s="1" t="s">
        <v>1038</v>
      </c>
      <c r="F392" s="3" t="s">
        <v>1136</v>
      </c>
      <c r="G392" s="3" t="s">
        <v>904</v>
      </c>
      <c r="H392" s="3">
        <f>'22-31'!AC392</f>
        <v>1</v>
      </c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>
        <f t="shared" si="10"/>
        <v>1</v>
      </c>
    </row>
    <row r="393" spans="1:29" s="12" customFormat="1" ht="37.35" customHeight="1">
      <c r="A393" s="1">
        <v>388</v>
      </c>
      <c r="B393" s="1" t="s">
        <v>1137</v>
      </c>
      <c r="C393" s="11" t="s">
        <v>1138</v>
      </c>
      <c r="D393" s="2" t="s">
        <v>1139</v>
      </c>
      <c r="E393" s="1" t="s">
        <v>1038</v>
      </c>
      <c r="F393" s="3" t="s">
        <v>1140</v>
      </c>
      <c r="G393" s="3" t="s">
        <v>904</v>
      </c>
      <c r="H393" s="3">
        <f>'22-31'!AC393</f>
        <v>5</v>
      </c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>
        <f t="shared" si="10"/>
        <v>5</v>
      </c>
    </row>
    <row r="394" spans="1:29" s="12" customFormat="1" ht="37.35" customHeight="1">
      <c r="A394" s="1">
        <v>389</v>
      </c>
      <c r="B394" s="1" t="s">
        <v>1162</v>
      </c>
      <c r="C394" s="11" t="s">
        <v>1163</v>
      </c>
      <c r="D394" s="2" t="s">
        <v>1164</v>
      </c>
      <c r="E394" s="1" t="s">
        <v>1038</v>
      </c>
      <c r="F394" s="3" t="s">
        <v>1165</v>
      </c>
      <c r="G394" s="3" t="s">
        <v>904</v>
      </c>
      <c r="H394" s="3">
        <f>'22-31'!AC394</f>
        <v>1</v>
      </c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>
        <f t="shared" si="10"/>
        <v>1</v>
      </c>
    </row>
    <row r="395" spans="1:29" s="12" customFormat="1" ht="37.35" customHeight="1">
      <c r="A395" s="1">
        <v>390</v>
      </c>
      <c r="B395" s="1" t="s">
        <v>1039</v>
      </c>
      <c r="C395" s="11" t="s">
        <v>1040</v>
      </c>
      <c r="D395" s="2" t="s">
        <v>1041</v>
      </c>
      <c r="E395" s="1" t="s">
        <v>1038</v>
      </c>
      <c r="F395" s="3" t="s">
        <v>584</v>
      </c>
      <c r="G395" s="3" t="s">
        <v>904</v>
      </c>
      <c r="H395" s="3">
        <f>'22-31'!AC395</f>
        <v>1</v>
      </c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>
        <f t="shared" si="10"/>
        <v>1</v>
      </c>
    </row>
    <row r="396" spans="1:29" s="12" customFormat="1" ht="37.35" customHeight="1">
      <c r="A396" s="1">
        <v>391</v>
      </c>
      <c r="B396" s="1" t="s">
        <v>1042</v>
      </c>
      <c r="C396" s="11" t="s">
        <v>1043</v>
      </c>
      <c r="D396" s="2" t="s">
        <v>1044</v>
      </c>
      <c r="E396" s="1" t="s">
        <v>1038</v>
      </c>
      <c r="F396" s="3" t="s">
        <v>1024</v>
      </c>
      <c r="G396" s="3" t="s">
        <v>904</v>
      </c>
      <c r="H396" s="3">
        <f>'22-31'!AC396</f>
        <v>0</v>
      </c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>
        <f t="shared" si="10"/>
        <v>0</v>
      </c>
    </row>
    <row r="397" spans="1:29" s="12" customFormat="1" ht="37.35" customHeight="1">
      <c r="A397" s="1">
        <v>392</v>
      </c>
      <c r="B397" s="1" t="s">
        <v>1045</v>
      </c>
      <c r="C397" s="11" t="s">
        <v>1046</v>
      </c>
      <c r="D397" s="2" t="s">
        <v>1047</v>
      </c>
      <c r="E397" s="1" t="s">
        <v>1038</v>
      </c>
      <c r="F397" s="3" t="s">
        <v>1048</v>
      </c>
      <c r="G397" s="3" t="s">
        <v>298</v>
      </c>
      <c r="H397" s="3">
        <f>'22-31'!AC397</f>
        <v>0</v>
      </c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>
        <f t="shared" si="10"/>
        <v>0</v>
      </c>
    </row>
    <row r="398" spans="1:29" s="12" customFormat="1" ht="37.35" customHeight="1">
      <c r="A398" s="1">
        <v>393</v>
      </c>
      <c r="B398" s="1" t="s">
        <v>1049</v>
      </c>
      <c r="C398" s="11" t="s">
        <v>1050</v>
      </c>
      <c r="D398" s="2" t="s">
        <v>1051</v>
      </c>
      <c r="E398" s="1" t="s">
        <v>1038</v>
      </c>
      <c r="F398" s="3" t="s">
        <v>1052</v>
      </c>
      <c r="G398" s="3" t="s">
        <v>904</v>
      </c>
      <c r="H398" s="3">
        <f>'22-31'!AC398</f>
        <v>1</v>
      </c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>
        <f t="shared" si="10"/>
        <v>1</v>
      </c>
    </row>
    <row r="399" spans="1:29" s="12" customFormat="1" ht="37.35" customHeight="1">
      <c r="A399" s="1">
        <v>394</v>
      </c>
      <c r="B399" s="1" t="s">
        <v>1053</v>
      </c>
      <c r="C399" s="11" t="s">
        <v>1054</v>
      </c>
      <c r="D399" s="2" t="s">
        <v>1055</v>
      </c>
      <c r="E399" s="1" t="s">
        <v>1038</v>
      </c>
      <c r="F399" s="3" t="s">
        <v>1056</v>
      </c>
      <c r="G399" s="3" t="s">
        <v>904</v>
      </c>
      <c r="H399" s="3">
        <f>'22-31'!AC399</f>
        <v>1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>
        <f t="shared" si="10"/>
        <v>1</v>
      </c>
    </row>
    <row r="400" spans="1:29" s="12" customFormat="1" ht="37.35" customHeight="1">
      <c r="A400" s="1">
        <v>395</v>
      </c>
      <c r="B400" s="1" t="s">
        <v>1057</v>
      </c>
      <c r="C400" s="11" t="s">
        <v>1058</v>
      </c>
      <c r="D400" s="2" t="s">
        <v>1059</v>
      </c>
      <c r="E400" s="1" t="s">
        <v>1038</v>
      </c>
      <c r="F400" s="3" t="s">
        <v>958</v>
      </c>
      <c r="G400" s="3" t="s">
        <v>904</v>
      </c>
      <c r="H400" s="3">
        <f>'22-31'!AC400</f>
        <v>1</v>
      </c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>
        <f t="shared" si="10"/>
        <v>1</v>
      </c>
    </row>
    <row r="401" spans="1:29" s="12" customFormat="1" ht="37.35" customHeight="1">
      <c r="A401" s="1">
        <v>396</v>
      </c>
      <c r="B401" s="1" t="s">
        <v>1060</v>
      </c>
      <c r="C401" s="11" t="s">
        <v>1061</v>
      </c>
      <c r="D401" s="2" t="s">
        <v>1062</v>
      </c>
      <c r="E401" s="1" t="s">
        <v>1038</v>
      </c>
      <c r="F401" s="3" t="s">
        <v>1063</v>
      </c>
      <c r="G401" s="3" t="s">
        <v>904</v>
      </c>
      <c r="H401" s="3">
        <f>'22-31'!AC401</f>
        <v>1</v>
      </c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>
        <f t="shared" si="10"/>
        <v>1</v>
      </c>
    </row>
    <row r="402" spans="1:29" s="12" customFormat="1" ht="37.35" customHeight="1">
      <c r="A402" s="1">
        <v>397</v>
      </c>
      <c r="B402" s="1" t="s">
        <v>1064</v>
      </c>
      <c r="C402" s="11" t="s">
        <v>1065</v>
      </c>
      <c r="D402" s="2" t="s">
        <v>1066</v>
      </c>
      <c r="E402" s="1" t="s">
        <v>1038</v>
      </c>
      <c r="F402" s="3" t="s">
        <v>1067</v>
      </c>
      <c r="G402" s="3" t="s">
        <v>904</v>
      </c>
      <c r="H402" s="3">
        <f>'22-31'!AC402</f>
        <v>1</v>
      </c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>
        <f t="shared" si="10"/>
        <v>1</v>
      </c>
    </row>
    <row r="403" spans="1:29" s="12" customFormat="1" ht="37.35" customHeight="1">
      <c r="A403" s="1">
        <v>398</v>
      </c>
      <c r="B403" s="1" t="s">
        <v>1111</v>
      </c>
      <c r="C403" s="11" t="s">
        <v>1112</v>
      </c>
      <c r="D403" s="2" t="s">
        <v>1113</v>
      </c>
      <c r="E403" s="1" t="s">
        <v>1038</v>
      </c>
      <c r="F403" s="3" t="s">
        <v>1114</v>
      </c>
      <c r="G403" s="3" t="s">
        <v>904</v>
      </c>
      <c r="H403" s="3">
        <f>'22-31'!AC403</f>
        <v>1</v>
      </c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>
        <f t="shared" si="10"/>
        <v>1</v>
      </c>
    </row>
    <row r="404" spans="1:29" s="12" customFormat="1" ht="37.35" customHeight="1">
      <c r="A404" s="1">
        <v>399</v>
      </c>
      <c r="B404" s="1" t="s">
        <v>1115</v>
      </c>
      <c r="C404" s="11" t="s">
        <v>1116</v>
      </c>
      <c r="D404" s="2" t="s">
        <v>1117</v>
      </c>
      <c r="E404" s="1" t="s">
        <v>1038</v>
      </c>
      <c r="F404" s="3" t="s">
        <v>1114</v>
      </c>
      <c r="G404" s="3" t="s">
        <v>904</v>
      </c>
      <c r="H404" s="3">
        <f>'22-31'!AC404</f>
        <v>4</v>
      </c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>
        <f t="shared" si="10"/>
        <v>4</v>
      </c>
    </row>
    <row r="405" spans="1:29" s="12" customFormat="1" ht="37.35" customHeight="1">
      <c r="A405" s="1">
        <v>400</v>
      </c>
      <c r="B405" s="1" t="s">
        <v>1159</v>
      </c>
      <c r="C405" s="11" t="s">
        <v>1160</v>
      </c>
      <c r="D405" s="2" t="s">
        <v>1161</v>
      </c>
      <c r="E405" s="1" t="s">
        <v>1038</v>
      </c>
      <c r="F405" s="3" t="s">
        <v>962</v>
      </c>
      <c r="G405" s="3" t="s">
        <v>904</v>
      </c>
      <c r="H405" s="3">
        <f>'22-31'!AC405</f>
        <v>2</v>
      </c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>
        <f t="shared" si="10"/>
        <v>2</v>
      </c>
    </row>
    <row r="406" spans="1:29" s="12" customFormat="1" ht="37.35" customHeight="1">
      <c r="A406" s="1">
        <v>401</v>
      </c>
      <c r="B406" s="1" t="s">
        <v>1166</v>
      </c>
      <c r="C406" s="11" t="s">
        <v>1167</v>
      </c>
      <c r="D406" s="2" t="s">
        <v>1168</v>
      </c>
      <c r="E406" s="1" t="s">
        <v>1038</v>
      </c>
      <c r="F406" s="3" t="s">
        <v>1169</v>
      </c>
      <c r="G406" s="3" t="s">
        <v>904</v>
      </c>
      <c r="H406" s="3">
        <f>'22-31'!AC406</f>
        <v>1</v>
      </c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>
        <f t="shared" si="10"/>
        <v>1</v>
      </c>
    </row>
    <row r="407" spans="1:29" s="12" customFormat="1" ht="37.35" customHeight="1">
      <c r="A407" s="1">
        <v>402</v>
      </c>
      <c r="B407" s="1" t="s">
        <v>1189</v>
      </c>
      <c r="C407" s="11" t="s">
        <v>1190</v>
      </c>
      <c r="D407" s="2" t="s">
        <v>1191</v>
      </c>
      <c r="E407" s="1" t="s">
        <v>1038</v>
      </c>
      <c r="F407" s="3" t="s">
        <v>1192</v>
      </c>
      <c r="G407" s="3" t="s">
        <v>904</v>
      </c>
      <c r="H407" s="3">
        <f>'22-31'!AC407</f>
        <v>2</v>
      </c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>
        <f t="shared" si="10"/>
        <v>2</v>
      </c>
    </row>
    <row r="408" spans="1:29" s="12" customFormat="1" ht="37.35" customHeight="1">
      <c r="A408" s="1">
        <v>403</v>
      </c>
      <c r="B408" s="1" t="s">
        <v>1193</v>
      </c>
      <c r="C408" s="11" t="s">
        <v>1194</v>
      </c>
      <c r="D408" s="2" t="s">
        <v>1195</v>
      </c>
      <c r="E408" s="1" t="s">
        <v>1038</v>
      </c>
      <c r="F408" s="3" t="s">
        <v>1196</v>
      </c>
      <c r="G408" s="3" t="s">
        <v>904</v>
      </c>
      <c r="H408" s="3">
        <f>'22-31'!AC408</f>
        <v>1</v>
      </c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>
        <f t="shared" ref="AC408:AC470" si="11">SUM(H408:AB408)</f>
        <v>1</v>
      </c>
    </row>
    <row r="409" spans="1:29" s="12" customFormat="1" ht="37.35" customHeight="1">
      <c r="A409" s="1">
        <v>404</v>
      </c>
      <c r="B409" s="1" t="s">
        <v>1462</v>
      </c>
      <c r="C409" s="11" t="s">
        <v>1463</v>
      </c>
      <c r="D409" s="2" t="s">
        <v>1464</v>
      </c>
      <c r="E409" s="1" t="s">
        <v>1038</v>
      </c>
      <c r="F409" s="3" t="s">
        <v>1465</v>
      </c>
      <c r="G409" s="3" t="s">
        <v>60</v>
      </c>
      <c r="H409" s="3">
        <f>'22-31'!AC409</f>
        <v>0</v>
      </c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>
        <f t="shared" si="11"/>
        <v>0</v>
      </c>
    </row>
    <row r="410" spans="1:29" s="12" customFormat="1" ht="37.35" customHeight="1">
      <c r="A410" s="1">
        <v>405</v>
      </c>
      <c r="B410" s="1" t="s">
        <v>1185</v>
      </c>
      <c r="C410" s="11" t="s">
        <v>1186</v>
      </c>
      <c r="D410" s="2" t="s">
        <v>1187</v>
      </c>
      <c r="E410" s="1" t="s">
        <v>567</v>
      </c>
      <c r="F410" s="3" t="s">
        <v>1188</v>
      </c>
      <c r="G410" s="3" t="s">
        <v>904</v>
      </c>
      <c r="H410" s="3">
        <f>'22-31'!AC410</f>
        <v>0</v>
      </c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>
        <f t="shared" si="11"/>
        <v>0</v>
      </c>
    </row>
    <row r="411" spans="1:29" s="12" customFormat="1" ht="37.35" customHeight="1">
      <c r="A411" s="1">
        <v>406</v>
      </c>
      <c r="B411" s="1" t="s">
        <v>977</v>
      </c>
      <c r="C411" s="11" t="s">
        <v>978</v>
      </c>
      <c r="D411" s="2" t="s">
        <v>979</v>
      </c>
      <c r="E411" s="1" t="s">
        <v>898</v>
      </c>
      <c r="F411" s="3" t="s">
        <v>980</v>
      </c>
      <c r="G411" s="3" t="s">
        <v>718</v>
      </c>
      <c r="H411" s="3">
        <f>'22-31'!AC411</f>
        <v>1</v>
      </c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>
        <f t="shared" si="11"/>
        <v>1</v>
      </c>
    </row>
    <row r="412" spans="1:29" s="12" customFormat="1" ht="37.35" customHeight="1">
      <c r="A412" s="1">
        <v>407</v>
      </c>
      <c r="B412" s="1" t="s">
        <v>981</v>
      </c>
      <c r="C412" s="11" t="s">
        <v>982</v>
      </c>
      <c r="D412" s="2" t="s">
        <v>983</v>
      </c>
      <c r="E412" s="1" t="s">
        <v>898</v>
      </c>
      <c r="F412" s="3" t="s">
        <v>962</v>
      </c>
      <c r="G412" s="3" t="s">
        <v>60</v>
      </c>
      <c r="H412" s="3">
        <f>'22-31'!AC412</f>
        <v>2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>
        <f t="shared" si="11"/>
        <v>2</v>
      </c>
    </row>
    <row r="413" spans="1:29" s="12" customFormat="1" ht="37.35" customHeight="1">
      <c r="A413" s="1">
        <v>408</v>
      </c>
      <c r="B413" s="1" t="s">
        <v>984</v>
      </c>
      <c r="C413" s="11" t="s">
        <v>985</v>
      </c>
      <c r="D413" s="2" t="s">
        <v>983</v>
      </c>
      <c r="E413" s="1" t="s">
        <v>898</v>
      </c>
      <c r="F413" s="3" t="s">
        <v>986</v>
      </c>
      <c r="G413" s="3" t="s">
        <v>60</v>
      </c>
      <c r="H413" s="3">
        <f>'22-31'!AC413</f>
        <v>2</v>
      </c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>
        <f t="shared" si="11"/>
        <v>2</v>
      </c>
    </row>
    <row r="414" spans="1:29" s="12" customFormat="1" ht="37.35" customHeight="1">
      <c r="A414" s="1">
        <v>409</v>
      </c>
      <c r="B414" s="1" t="s">
        <v>987</v>
      </c>
      <c r="C414" s="11" t="s">
        <v>988</v>
      </c>
      <c r="D414" s="2" t="s">
        <v>989</v>
      </c>
      <c r="E414" s="1" t="s">
        <v>898</v>
      </c>
      <c r="F414" s="3" t="s">
        <v>990</v>
      </c>
      <c r="G414" s="3" t="s">
        <v>60</v>
      </c>
      <c r="H414" s="3">
        <f>'22-31'!AC414</f>
        <v>6</v>
      </c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>
        <f t="shared" si="11"/>
        <v>6</v>
      </c>
    </row>
    <row r="415" spans="1:29" s="12" customFormat="1" ht="37.35" customHeight="1">
      <c r="A415" s="1">
        <v>410</v>
      </c>
      <c r="B415" s="1" t="s">
        <v>900</v>
      </c>
      <c r="C415" s="11" t="s">
        <v>901</v>
      </c>
      <c r="D415" s="2" t="s">
        <v>902</v>
      </c>
      <c r="E415" s="1" t="s">
        <v>898</v>
      </c>
      <c r="F415" s="3" t="s">
        <v>903</v>
      </c>
      <c r="G415" s="3" t="s">
        <v>904</v>
      </c>
      <c r="H415" s="3">
        <f>'22-31'!AC415</f>
        <v>1</v>
      </c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>
        <f t="shared" si="11"/>
        <v>1</v>
      </c>
    </row>
    <row r="416" spans="1:29" s="12" customFormat="1" ht="37.35" customHeight="1">
      <c r="A416" s="1">
        <v>411</v>
      </c>
      <c r="B416" s="1" t="s">
        <v>991</v>
      </c>
      <c r="C416" s="11" t="s">
        <v>992</v>
      </c>
      <c r="D416" s="2" t="s">
        <v>993</v>
      </c>
      <c r="E416" s="1" t="s">
        <v>898</v>
      </c>
      <c r="F416" s="3" t="s">
        <v>315</v>
      </c>
      <c r="G416" s="3" t="s">
        <v>718</v>
      </c>
      <c r="H416" s="3">
        <f>'22-31'!AC416</f>
        <v>4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>
        <f t="shared" si="11"/>
        <v>4</v>
      </c>
    </row>
    <row r="417" spans="1:29" s="12" customFormat="1" ht="37.35" customHeight="1">
      <c r="A417" s="1">
        <v>412</v>
      </c>
      <c r="B417" s="1" t="s">
        <v>995</v>
      </c>
      <c r="C417" s="11" t="s">
        <v>996</v>
      </c>
      <c r="D417" s="2" t="s">
        <v>993</v>
      </c>
      <c r="E417" s="1" t="s">
        <v>898</v>
      </c>
      <c r="F417" s="3" t="s">
        <v>997</v>
      </c>
      <c r="G417" s="3" t="s">
        <v>718</v>
      </c>
      <c r="H417" s="3">
        <f>'22-31'!AC417</f>
        <v>3</v>
      </c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>
        <f t="shared" si="11"/>
        <v>3</v>
      </c>
    </row>
    <row r="418" spans="1:29" s="12" customFormat="1" ht="37.35" customHeight="1">
      <c r="A418" s="1">
        <v>413</v>
      </c>
      <c r="B418" s="1" t="s">
        <v>998</v>
      </c>
      <c r="C418" s="11" t="s">
        <v>999</v>
      </c>
      <c r="D418" s="2" t="s">
        <v>1000</v>
      </c>
      <c r="E418" s="1" t="s">
        <v>898</v>
      </c>
      <c r="F418" s="3" t="s">
        <v>1001</v>
      </c>
      <c r="G418" s="3" t="s">
        <v>60</v>
      </c>
      <c r="H418" s="3">
        <f>'22-31'!AC418</f>
        <v>2</v>
      </c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>
        <f t="shared" si="11"/>
        <v>2</v>
      </c>
    </row>
    <row r="419" spans="1:29" s="12" customFormat="1" ht="37.35" customHeight="1">
      <c r="A419" s="1">
        <v>414</v>
      </c>
      <c r="B419" s="1" t="s">
        <v>905</v>
      </c>
      <c r="C419" s="11" t="s">
        <v>906</v>
      </c>
      <c r="D419" s="2" t="s">
        <v>907</v>
      </c>
      <c r="E419" s="1" t="s">
        <v>898</v>
      </c>
      <c r="F419" s="3" t="s">
        <v>908</v>
      </c>
      <c r="G419" s="3" t="s">
        <v>904</v>
      </c>
      <c r="H419" s="3">
        <f>'22-31'!AC419</f>
        <v>1</v>
      </c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>
        <f t="shared" si="11"/>
        <v>1</v>
      </c>
    </row>
    <row r="420" spans="1:29" s="12" customFormat="1" ht="37.35" customHeight="1">
      <c r="A420" s="1">
        <v>415</v>
      </c>
      <c r="B420" s="1" t="s">
        <v>909</v>
      </c>
      <c r="C420" s="11" t="s">
        <v>910</v>
      </c>
      <c r="D420" s="2" t="s">
        <v>911</v>
      </c>
      <c r="E420" s="1" t="s">
        <v>898</v>
      </c>
      <c r="F420" s="3" t="s">
        <v>912</v>
      </c>
      <c r="G420" s="3" t="s">
        <v>904</v>
      </c>
      <c r="H420" s="3">
        <f>'22-31'!AC420</f>
        <v>2</v>
      </c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>
        <f t="shared" si="11"/>
        <v>2</v>
      </c>
    </row>
    <row r="421" spans="1:29" s="12" customFormat="1" ht="37.35" customHeight="1">
      <c r="A421" s="1">
        <v>416</v>
      </c>
      <c r="B421" s="1" t="s">
        <v>913</v>
      </c>
      <c r="C421" s="11" t="s">
        <v>914</v>
      </c>
      <c r="D421" s="2" t="s">
        <v>915</v>
      </c>
      <c r="E421" s="1" t="s">
        <v>898</v>
      </c>
      <c r="F421" s="3" t="s">
        <v>916</v>
      </c>
      <c r="G421" s="3" t="s">
        <v>904</v>
      </c>
      <c r="H421" s="3">
        <f>'22-31'!AC421</f>
        <v>3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>
        <f t="shared" si="11"/>
        <v>3</v>
      </c>
    </row>
    <row r="422" spans="1:29" s="12" customFormat="1" ht="37.35" customHeight="1">
      <c r="A422" s="1">
        <v>417</v>
      </c>
      <c r="B422" s="1" t="s">
        <v>917</v>
      </c>
      <c r="C422" s="11" t="s">
        <v>918</v>
      </c>
      <c r="D422" s="2" t="s">
        <v>919</v>
      </c>
      <c r="E422" s="1" t="s">
        <v>898</v>
      </c>
      <c r="F422" s="3" t="s">
        <v>920</v>
      </c>
      <c r="G422" s="3" t="s">
        <v>904</v>
      </c>
      <c r="H422" s="3">
        <f>'22-31'!AC422</f>
        <v>1</v>
      </c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>
        <f t="shared" si="11"/>
        <v>1</v>
      </c>
    </row>
    <row r="423" spans="1:29" s="12" customFormat="1" ht="37.35" customHeight="1">
      <c r="A423" s="1">
        <v>418</v>
      </c>
      <c r="B423" s="1" t="s">
        <v>921</v>
      </c>
      <c r="C423" s="11" t="s">
        <v>922</v>
      </c>
      <c r="D423" s="2" t="s">
        <v>923</v>
      </c>
      <c r="E423" s="1" t="s">
        <v>898</v>
      </c>
      <c r="F423" s="3" t="s">
        <v>427</v>
      </c>
      <c r="G423" s="3" t="s">
        <v>718</v>
      </c>
      <c r="H423" s="3">
        <f>'22-31'!AC423</f>
        <v>2</v>
      </c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>
        <f t="shared" si="11"/>
        <v>2</v>
      </c>
    </row>
    <row r="424" spans="1:29" s="12" customFormat="1" ht="37.35" customHeight="1">
      <c r="A424" s="1">
        <v>419</v>
      </c>
      <c r="B424" s="1" t="s">
        <v>924</v>
      </c>
      <c r="C424" s="11" t="s">
        <v>925</v>
      </c>
      <c r="D424" s="2" t="s">
        <v>926</v>
      </c>
      <c r="E424" s="1" t="s">
        <v>898</v>
      </c>
      <c r="F424" s="3" t="s">
        <v>927</v>
      </c>
      <c r="G424" s="3" t="s">
        <v>718</v>
      </c>
      <c r="H424" s="3">
        <f>'22-31'!AC424</f>
        <v>2</v>
      </c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>
        <f t="shared" si="11"/>
        <v>2</v>
      </c>
    </row>
    <row r="425" spans="1:29" s="12" customFormat="1" ht="37.35" customHeight="1">
      <c r="A425" s="1">
        <v>420</v>
      </c>
      <c r="B425" s="1" t="s">
        <v>931</v>
      </c>
      <c r="C425" s="11" t="s">
        <v>932</v>
      </c>
      <c r="D425" s="2" t="s">
        <v>933</v>
      </c>
      <c r="E425" s="1" t="s">
        <v>898</v>
      </c>
      <c r="F425" s="3" t="s">
        <v>204</v>
      </c>
      <c r="G425" s="3" t="s">
        <v>298</v>
      </c>
      <c r="H425" s="3">
        <f>'22-31'!AC425</f>
        <v>0</v>
      </c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>
        <f t="shared" si="11"/>
        <v>0</v>
      </c>
    </row>
    <row r="426" spans="1:29" s="12" customFormat="1" ht="37.35" customHeight="1">
      <c r="A426" s="1">
        <v>421</v>
      </c>
      <c r="B426" s="1" t="s">
        <v>934</v>
      </c>
      <c r="C426" s="11" t="s">
        <v>935</v>
      </c>
      <c r="D426" s="2" t="s">
        <v>936</v>
      </c>
      <c r="E426" s="1" t="s">
        <v>898</v>
      </c>
      <c r="F426" s="3" t="s">
        <v>937</v>
      </c>
      <c r="G426" s="3" t="s">
        <v>137</v>
      </c>
      <c r="H426" s="3">
        <f>'22-31'!AC426</f>
        <v>4</v>
      </c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>
        <f t="shared" si="11"/>
        <v>4</v>
      </c>
    </row>
    <row r="427" spans="1:29" s="12" customFormat="1" ht="37.35" customHeight="1">
      <c r="A427" s="1">
        <v>422</v>
      </c>
      <c r="B427" s="1" t="s">
        <v>938</v>
      </c>
      <c r="C427" s="11" t="s">
        <v>939</v>
      </c>
      <c r="D427" s="2" t="s">
        <v>940</v>
      </c>
      <c r="E427" s="1" t="s">
        <v>898</v>
      </c>
      <c r="F427" s="3" t="s">
        <v>941</v>
      </c>
      <c r="G427" s="3" t="s">
        <v>298</v>
      </c>
      <c r="H427" s="3">
        <f>'22-31'!AC427</f>
        <v>0</v>
      </c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>
        <f t="shared" si="11"/>
        <v>0</v>
      </c>
    </row>
    <row r="428" spans="1:29" s="12" customFormat="1" ht="37.35" customHeight="1">
      <c r="A428" s="1">
        <v>423</v>
      </c>
      <c r="B428" s="1" t="s">
        <v>942</v>
      </c>
      <c r="C428" s="11" t="s">
        <v>943</v>
      </c>
      <c r="D428" s="2" t="s">
        <v>944</v>
      </c>
      <c r="E428" s="1" t="s">
        <v>898</v>
      </c>
      <c r="F428" s="3" t="s">
        <v>811</v>
      </c>
      <c r="G428" s="3" t="s">
        <v>718</v>
      </c>
      <c r="H428" s="3">
        <f>'22-31'!AC428</f>
        <v>2</v>
      </c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>
        <f t="shared" si="11"/>
        <v>2</v>
      </c>
    </row>
    <row r="429" spans="1:29" s="12" customFormat="1" ht="37.35" customHeight="1">
      <c r="A429" s="1">
        <v>424</v>
      </c>
      <c r="B429" s="1" t="s">
        <v>945</v>
      </c>
      <c r="C429" s="11" t="s">
        <v>946</v>
      </c>
      <c r="D429" s="2" t="s">
        <v>944</v>
      </c>
      <c r="E429" s="1" t="s">
        <v>898</v>
      </c>
      <c r="F429" s="3" t="s">
        <v>947</v>
      </c>
      <c r="G429" s="3" t="s">
        <v>718</v>
      </c>
      <c r="H429" s="3">
        <f>'22-31'!AC429</f>
        <v>3</v>
      </c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>
        <f t="shared" si="11"/>
        <v>3</v>
      </c>
    </row>
    <row r="430" spans="1:29" s="12" customFormat="1" ht="37.35" customHeight="1">
      <c r="A430" s="1">
        <v>425</v>
      </c>
      <c r="B430" s="1" t="s">
        <v>948</v>
      </c>
      <c r="C430" s="11" t="s">
        <v>949</v>
      </c>
      <c r="D430" s="2" t="s">
        <v>950</v>
      </c>
      <c r="E430" s="1" t="s">
        <v>898</v>
      </c>
      <c r="F430" s="3" t="s">
        <v>951</v>
      </c>
      <c r="G430" s="3" t="s">
        <v>718</v>
      </c>
      <c r="H430" s="3">
        <f>'22-31'!AC430</f>
        <v>2</v>
      </c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>
        <f t="shared" si="11"/>
        <v>2</v>
      </c>
    </row>
    <row r="431" spans="1:29" s="12" customFormat="1" ht="37.35" customHeight="1">
      <c r="A431" s="1">
        <v>426</v>
      </c>
      <c r="B431" s="1" t="s">
        <v>952</v>
      </c>
      <c r="C431" s="11" t="s">
        <v>953</v>
      </c>
      <c r="D431" s="2" t="s">
        <v>950</v>
      </c>
      <c r="E431" s="1" t="s">
        <v>898</v>
      </c>
      <c r="F431" s="3" t="s">
        <v>954</v>
      </c>
      <c r="G431" s="3" t="s">
        <v>718</v>
      </c>
      <c r="H431" s="3">
        <f>'22-31'!AC431</f>
        <v>0</v>
      </c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>
        <f t="shared" si="11"/>
        <v>0</v>
      </c>
    </row>
    <row r="432" spans="1:29" s="12" customFormat="1" ht="37.35" customHeight="1">
      <c r="A432" s="1">
        <v>427</v>
      </c>
      <c r="B432" s="1" t="s">
        <v>955</v>
      </c>
      <c r="C432" s="11" t="s">
        <v>956</v>
      </c>
      <c r="D432" s="2" t="s">
        <v>957</v>
      </c>
      <c r="E432" s="1" t="s">
        <v>898</v>
      </c>
      <c r="F432" s="3" t="s">
        <v>958</v>
      </c>
      <c r="G432" s="3" t="s">
        <v>718</v>
      </c>
      <c r="H432" s="3">
        <f>'22-31'!AC432</f>
        <v>3</v>
      </c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>
        <f t="shared" si="11"/>
        <v>3</v>
      </c>
    </row>
    <row r="433" spans="1:29" s="12" customFormat="1" ht="37.35" customHeight="1">
      <c r="A433" s="1">
        <v>428</v>
      </c>
      <c r="B433" s="1" t="s">
        <v>963</v>
      </c>
      <c r="C433" s="11" t="s">
        <v>964</v>
      </c>
      <c r="D433" s="2" t="s">
        <v>965</v>
      </c>
      <c r="E433" s="1" t="s">
        <v>898</v>
      </c>
      <c r="F433" s="3" t="s">
        <v>387</v>
      </c>
      <c r="G433" s="3" t="s">
        <v>718</v>
      </c>
      <c r="H433" s="3">
        <f>'22-31'!AC433</f>
        <v>0</v>
      </c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>
        <f t="shared" si="11"/>
        <v>0</v>
      </c>
    </row>
    <row r="434" spans="1:29" s="12" customFormat="1" ht="37.35" customHeight="1">
      <c r="A434" s="1">
        <v>429</v>
      </c>
      <c r="B434" s="1" t="s">
        <v>966</v>
      </c>
      <c r="C434" s="11" t="s">
        <v>967</v>
      </c>
      <c r="D434" s="2" t="s">
        <v>968</v>
      </c>
      <c r="E434" s="1" t="s">
        <v>898</v>
      </c>
      <c r="F434" s="3" t="s">
        <v>962</v>
      </c>
      <c r="G434" s="3" t="s">
        <v>60</v>
      </c>
      <c r="H434" s="3">
        <f>'22-31'!AC434</f>
        <v>0</v>
      </c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>
        <f t="shared" si="11"/>
        <v>0</v>
      </c>
    </row>
    <row r="435" spans="1:29" s="12" customFormat="1" ht="37.35" customHeight="1">
      <c r="A435" s="1">
        <v>430</v>
      </c>
      <c r="B435" s="1" t="s">
        <v>969</v>
      </c>
      <c r="C435" s="11" t="s">
        <v>970</v>
      </c>
      <c r="D435" s="2" t="s">
        <v>971</v>
      </c>
      <c r="E435" s="1" t="s">
        <v>898</v>
      </c>
      <c r="F435" s="3" t="s">
        <v>958</v>
      </c>
      <c r="G435" s="3" t="s">
        <v>718</v>
      </c>
      <c r="H435" s="3">
        <f>'22-31'!AC435</f>
        <v>2</v>
      </c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>
        <f t="shared" si="11"/>
        <v>2</v>
      </c>
    </row>
    <row r="436" spans="1:29" s="12" customFormat="1" ht="37.35" customHeight="1">
      <c r="A436" s="1">
        <v>431</v>
      </c>
      <c r="B436" s="1" t="s">
        <v>972</v>
      </c>
      <c r="C436" s="11" t="s">
        <v>973</v>
      </c>
      <c r="D436" s="2" t="s">
        <v>971</v>
      </c>
      <c r="E436" s="1" t="s">
        <v>898</v>
      </c>
      <c r="F436" s="3" t="s">
        <v>302</v>
      </c>
      <c r="G436" s="3" t="s">
        <v>718</v>
      </c>
      <c r="H436" s="3">
        <f>'22-31'!AC436</f>
        <v>2</v>
      </c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>
        <f t="shared" si="11"/>
        <v>2</v>
      </c>
    </row>
    <row r="437" spans="1:29" s="12" customFormat="1" ht="37.35" customHeight="1">
      <c r="A437" s="1">
        <v>432</v>
      </c>
      <c r="B437" s="1" t="s">
        <v>974</v>
      </c>
      <c r="C437" s="11" t="s">
        <v>975</v>
      </c>
      <c r="D437" s="2" t="s">
        <v>976</v>
      </c>
      <c r="E437" s="1" t="s">
        <v>898</v>
      </c>
      <c r="F437" s="3" t="s">
        <v>803</v>
      </c>
      <c r="G437" s="3" t="s">
        <v>718</v>
      </c>
      <c r="H437" s="3">
        <f>'22-31'!AC437</f>
        <v>2</v>
      </c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>
        <f t="shared" si="11"/>
        <v>2</v>
      </c>
    </row>
    <row r="438" spans="1:29" s="12" customFormat="1" ht="37.35" customHeight="1">
      <c r="A438" s="1">
        <v>433</v>
      </c>
      <c r="B438" s="1" t="s">
        <v>928</v>
      </c>
      <c r="C438" s="11" t="s">
        <v>929</v>
      </c>
      <c r="D438" s="2" t="s">
        <v>930</v>
      </c>
      <c r="E438" s="1" t="s">
        <v>898</v>
      </c>
      <c r="F438" s="3" t="s">
        <v>204</v>
      </c>
      <c r="G438" s="3" t="s">
        <v>899</v>
      </c>
      <c r="H438" s="3">
        <f>'22-31'!AC438</f>
        <v>1</v>
      </c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>
        <f t="shared" si="11"/>
        <v>1</v>
      </c>
    </row>
    <row r="439" spans="1:29" s="12" customFormat="1" ht="37.35" customHeight="1">
      <c r="A439" s="1">
        <v>434</v>
      </c>
      <c r="B439" s="1" t="s">
        <v>895</v>
      </c>
      <c r="C439" s="11" t="s">
        <v>896</v>
      </c>
      <c r="D439" s="2" t="s">
        <v>897</v>
      </c>
      <c r="E439" s="1" t="s">
        <v>898</v>
      </c>
      <c r="F439" s="3" t="s">
        <v>204</v>
      </c>
      <c r="G439" s="3" t="s">
        <v>899</v>
      </c>
      <c r="H439" s="3">
        <f>'22-31'!AC439</f>
        <v>1</v>
      </c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>
        <f t="shared" si="11"/>
        <v>1</v>
      </c>
    </row>
    <row r="440" spans="1:29" s="12" customFormat="1" ht="37.35" customHeight="1">
      <c r="A440" s="1">
        <v>435</v>
      </c>
      <c r="B440" s="1" t="s">
        <v>1002</v>
      </c>
      <c r="C440" s="11" t="s">
        <v>1003</v>
      </c>
      <c r="D440" s="2" t="s">
        <v>1004</v>
      </c>
      <c r="E440" s="1" t="s">
        <v>898</v>
      </c>
      <c r="F440" s="3" t="s">
        <v>1005</v>
      </c>
      <c r="G440" s="3" t="s">
        <v>60</v>
      </c>
      <c r="H440" s="3">
        <f>'22-31'!AC440</f>
        <v>0</v>
      </c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>
        <f t="shared" si="11"/>
        <v>0</v>
      </c>
    </row>
    <row r="441" spans="1:29" s="12" customFormat="1" ht="37.35" customHeight="1">
      <c r="A441" s="1">
        <v>436</v>
      </c>
      <c r="B441" s="1" t="s">
        <v>1010</v>
      </c>
      <c r="C441" s="11" t="s">
        <v>1011</v>
      </c>
      <c r="D441" s="2" t="s">
        <v>1012</v>
      </c>
      <c r="E441" s="1" t="s">
        <v>567</v>
      </c>
      <c r="F441" s="3" t="s">
        <v>1013</v>
      </c>
      <c r="G441" s="3" t="s">
        <v>60</v>
      </c>
      <c r="H441" s="3">
        <f>'22-31'!AC441</f>
        <v>3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>
        <f t="shared" si="11"/>
        <v>3</v>
      </c>
    </row>
    <row r="442" spans="1:29" s="12" customFormat="1" ht="37.35" customHeight="1">
      <c r="A442" s="1">
        <v>437</v>
      </c>
      <c r="B442" s="1" t="s">
        <v>1014</v>
      </c>
      <c r="C442" s="11" t="s">
        <v>1015</v>
      </c>
      <c r="D442" s="2" t="s">
        <v>1012</v>
      </c>
      <c r="E442" s="1" t="s">
        <v>567</v>
      </c>
      <c r="F442" s="3" t="s">
        <v>1016</v>
      </c>
      <c r="G442" s="3" t="s">
        <v>60</v>
      </c>
      <c r="H442" s="3">
        <f>'22-31'!AC442</f>
        <v>2</v>
      </c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>
        <f t="shared" si="11"/>
        <v>2</v>
      </c>
    </row>
    <row r="443" spans="1:29" s="12" customFormat="1" ht="37.35" customHeight="1">
      <c r="A443" s="1">
        <v>438</v>
      </c>
      <c r="B443" s="1" t="s">
        <v>1017</v>
      </c>
      <c r="C443" s="11" t="s">
        <v>1018</v>
      </c>
      <c r="D443" s="2" t="s">
        <v>1019</v>
      </c>
      <c r="E443" s="1" t="s">
        <v>567</v>
      </c>
      <c r="F443" s="3" t="s">
        <v>1020</v>
      </c>
      <c r="G443" s="3" t="s">
        <v>298</v>
      </c>
      <c r="H443" s="3">
        <f>'22-31'!AC443</f>
        <v>3</v>
      </c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>
        <f t="shared" si="11"/>
        <v>3</v>
      </c>
    </row>
    <row r="444" spans="1:29" s="12" customFormat="1" ht="37.35" customHeight="1">
      <c r="A444" s="1">
        <v>439</v>
      </c>
      <c r="B444" s="1" t="s">
        <v>1025</v>
      </c>
      <c r="C444" s="11" t="s">
        <v>1026</v>
      </c>
      <c r="D444" s="2" t="s">
        <v>810</v>
      </c>
      <c r="E444" s="1" t="s">
        <v>567</v>
      </c>
      <c r="F444" s="3" t="s">
        <v>1027</v>
      </c>
      <c r="G444" s="3" t="s">
        <v>718</v>
      </c>
      <c r="H444" s="3">
        <f>'22-31'!AC444</f>
        <v>1</v>
      </c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>
        <f t="shared" si="11"/>
        <v>1</v>
      </c>
    </row>
    <row r="445" spans="1:29" s="12" customFormat="1" ht="37.35" customHeight="1">
      <c r="A445" s="1">
        <v>440</v>
      </c>
      <c r="B445" s="1" t="s">
        <v>1028</v>
      </c>
      <c r="C445" s="11" t="s">
        <v>1029</v>
      </c>
      <c r="D445" s="2" t="s">
        <v>810</v>
      </c>
      <c r="E445" s="1" t="s">
        <v>567</v>
      </c>
      <c r="F445" s="3" t="s">
        <v>1030</v>
      </c>
      <c r="G445" s="3" t="s">
        <v>718</v>
      </c>
      <c r="H445" s="3">
        <f>'22-31'!AC445</f>
        <v>2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>
        <f t="shared" si="11"/>
        <v>2</v>
      </c>
    </row>
    <row r="446" spans="1:29" s="12" customFormat="1" ht="37.35" customHeight="1">
      <c r="A446" s="1">
        <v>441</v>
      </c>
      <c r="B446" s="1" t="s">
        <v>1031</v>
      </c>
      <c r="C446" s="11" t="s">
        <v>1032</v>
      </c>
      <c r="D446" s="2" t="s">
        <v>1033</v>
      </c>
      <c r="E446" s="1" t="s">
        <v>567</v>
      </c>
      <c r="F446" s="3" t="s">
        <v>1034</v>
      </c>
      <c r="G446" s="3" t="s">
        <v>259</v>
      </c>
      <c r="H446" s="3">
        <f>'22-31'!AC446</f>
        <v>3</v>
      </c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>
        <f t="shared" si="11"/>
        <v>3</v>
      </c>
    </row>
    <row r="447" spans="1:29" s="12" customFormat="1" ht="37.35" customHeight="1">
      <c r="A447" s="1">
        <v>442</v>
      </c>
      <c r="B447" s="1" t="s">
        <v>1174</v>
      </c>
      <c r="C447" s="11" t="s">
        <v>1175</v>
      </c>
      <c r="D447" s="2" t="s">
        <v>1176</v>
      </c>
      <c r="E447" s="1" t="s">
        <v>567</v>
      </c>
      <c r="F447" s="3" t="s">
        <v>1177</v>
      </c>
      <c r="G447" s="3" t="s">
        <v>718</v>
      </c>
      <c r="H447" s="3">
        <f>'22-31'!AC447</f>
        <v>2</v>
      </c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>
        <f t="shared" si="11"/>
        <v>2</v>
      </c>
    </row>
    <row r="448" spans="1:29" s="12" customFormat="1" ht="37.35" customHeight="1">
      <c r="A448" s="1">
        <v>443</v>
      </c>
      <c r="B448" s="1" t="s">
        <v>1182</v>
      </c>
      <c r="C448" s="11" t="s">
        <v>1183</v>
      </c>
      <c r="D448" s="2" t="s">
        <v>1184</v>
      </c>
      <c r="E448" s="1" t="s">
        <v>567</v>
      </c>
      <c r="F448" s="3" t="s">
        <v>1083</v>
      </c>
      <c r="G448" s="3" t="s">
        <v>718</v>
      </c>
      <c r="H448" s="3">
        <f>'22-31'!AC448</f>
        <v>1</v>
      </c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>
        <f t="shared" si="11"/>
        <v>1</v>
      </c>
    </row>
    <row r="449" spans="1:29" s="12" customFormat="1" ht="37.35" customHeight="1">
      <c r="A449" s="1">
        <v>444</v>
      </c>
      <c r="B449" s="1" t="s">
        <v>1370</v>
      </c>
      <c r="C449" s="11" t="s">
        <v>1371</v>
      </c>
      <c r="D449" s="2" t="s">
        <v>1372</v>
      </c>
      <c r="E449" s="1" t="s">
        <v>565</v>
      </c>
      <c r="F449" s="3" t="s">
        <v>1373</v>
      </c>
      <c r="G449" s="3" t="s">
        <v>60</v>
      </c>
      <c r="H449" s="3">
        <f>'22-31'!AC449</f>
        <v>2</v>
      </c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>
        <f t="shared" si="11"/>
        <v>2</v>
      </c>
    </row>
    <row r="450" spans="1:29" s="12" customFormat="1" ht="37.35" customHeight="1">
      <c r="A450" s="1">
        <v>445</v>
      </c>
      <c r="B450" s="1" t="s">
        <v>1374</v>
      </c>
      <c r="C450" s="11" t="s">
        <v>1375</v>
      </c>
      <c r="D450" s="2" t="s">
        <v>1376</v>
      </c>
      <c r="E450" s="1" t="s">
        <v>565</v>
      </c>
      <c r="F450" s="3" t="s">
        <v>1377</v>
      </c>
      <c r="G450" s="3" t="s">
        <v>60</v>
      </c>
      <c r="H450" s="3">
        <f>'22-31'!AC450</f>
        <v>2</v>
      </c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>
        <f t="shared" si="11"/>
        <v>2</v>
      </c>
    </row>
    <row r="451" spans="1:29" s="12" customFormat="1" ht="37.35" customHeight="1">
      <c r="A451" s="1">
        <v>446</v>
      </c>
      <c r="B451" s="1" t="s">
        <v>81</v>
      </c>
      <c r="C451" s="11"/>
      <c r="D451" s="2" t="s">
        <v>82</v>
      </c>
      <c r="E451" s="1" t="s">
        <v>54</v>
      </c>
      <c r="F451" s="3" t="s">
        <v>83</v>
      </c>
      <c r="G451" s="3" t="s">
        <v>75</v>
      </c>
      <c r="H451" s="3">
        <f>'22-31'!AC451</f>
        <v>0</v>
      </c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>
        <f t="shared" si="11"/>
        <v>0</v>
      </c>
    </row>
    <row r="452" spans="1:29" s="12" customFormat="1" ht="37.35" customHeight="1">
      <c r="A452" s="1">
        <v>447</v>
      </c>
      <c r="B452" s="1" t="s">
        <v>661</v>
      </c>
      <c r="C452" s="11"/>
      <c r="D452" s="2" t="s">
        <v>660</v>
      </c>
      <c r="E452" s="1" t="s">
        <v>14</v>
      </c>
      <c r="F452" s="3" t="s">
        <v>662</v>
      </c>
      <c r="G452" s="3" t="s">
        <v>153</v>
      </c>
      <c r="H452" s="3">
        <f>'22-31'!AC452</f>
        <v>2</v>
      </c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>
        <f t="shared" si="11"/>
        <v>2</v>
      </c>
    </row>
    <row r="453" spans="1:29" s="12" customFormat="1" ht="37.35" customHeight="1">
      <c r="A453" s="1">
        <v>448</v>
      </c>
      <c r="B453" s="1" t="s">
        <v>1654</v>
      </c>
      <c r="C453" s="11"/>
      <c r="D453" s="2" t="s">
        <v>1655</v>
      </c>
      <c r="E453" s="1"/>
      <c r="F453" s="3" t="s">
        <v>1656</v>
      </c>
      <c r="G453" s="3" t="s">
        <v>219</v>
      </c>
      <c r="H453" s="3">
        <f>'22-31'!AC453</f>
        <v>0</v>
      </c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>
        <f t="shared" si="11"/>
        <v>0</v>
      </c>
    </row>
    <row r="454" spans="1:29" s="12" customFormat="1" ht="37.35" customHeight="1">
      <c r="A454" s="1">
        <v>449</v>
      </c>
      <c r="B454" s="1" t="s">
        <v>1664</v>
      </c>
      <c r="C454" s="11"/>
      <c r="D454" s="2" t="s">
        <v>1665</v>
      </c>
      <c r="E454" s="1"/>
      <c r="F454" s="3" t="s">
        <v>1666</v>
      </c>
      <c r="G454" s="3" t="s">
        <v>219</v>
      </c>
      <c r="H454" s="3">
        <f>'22-31'!AC454</f>
        <v>0</v>
      </c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>
        <f t="shared" si="11"/>
        <v>0</v>
      </c>
    </row>
    <row r="455" spans="1:29" s="12" customFormat="1" ht="37.35" customHeight="1">
      <c r="A455" s="1">
        <v>450</v>
      </c>
      <c r="B455" s="1" t="s">
        <v>1674</v>
      </c>
      <c r="C455" s="11"/>
      <c r="D455" s="2" t="s">
        <v>1675</v>
      </c>
      <c r="E455" s="1"/>
      <c r="F455" s="3" t="s">
        <v>1676</v>
      </c>
      <c r="G455" s="3" t="s">
        <v>60</v>
      </c>
      <c r="H455" s="3">
        <f>'22-31'!AC455</f>
        <v>0</v>
      </c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>
        <f t="shared" si="11"/>
        <v>0</v>
      </c>
    </row>
    <row r="456" spans="1:29" s="12" customFormat="1" ht="37.35" customHeight="1">
      <c r="A456" s="1">
        <v>451</v>
      </c>
      <c r="B456" s="1" t="s">
        <v>1677</v>
      </c>
      <c r="C456" s="11"/>
      <c r="D456" s="2" t="s">
        <v>1678</v>
      </c>
      <c r="E456" s="1"/>
      <c r="F456" s="3" t="s">
        <v>1679</v>
      </c>
      <c r="G456" s="3" t="s">
        <v>60</v>
      </c>
      <c r="H456" s="3">
        <f>'22-31'!AC456</f>
        <v>0</v>
      </c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>
        <f t="shared" si="11"/>
        <v>0</v>
      </c>
    </row>
    <row r="457" spans="1:29" s="12" customFormat="1" ht="37.35" customHeight="1">
      <c r="A457" s="1">
        <v>452</v>
      </c>
      <c r="B457" s="1" t="s">
        <v>1680</v>
      </c>
      <c r="C457" s="11"/>
      <c r="D457" s="2" t="s">
        <v>1681</v>
      </c>
      <c r="E457" s="1"/>
      <c r="F457" s="3"/>
      <c r="G457" s="3" t="s">
        <v>1612</v>
      </c>
      <c r="H457" s="3">
        <f>'22-31'!AC457</f>
        <v>0</v>
      </c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>
        <f t="shared" si="11"/>
        <v>0</v>
      </c>
    </row>
    <row r="458" spans="1:29" s="12" customFormat="1" ht="37.35" customHeight="1">
      <c r="A458" s="1">
        <v>453</v>
      </c>
      <c r="B458" s="1" t="s">
        <v>1683</v>
      </c>
      <c r="C458" s="11"/>
      <c r="D458" s="2" t="s">
        <v>1684</v>
      </c>
      <c r="E458" s="1"/>
      <c r="F458" s="3" t="s">
        <v>1685</v>
      </c>
      <c r="G458" s="3" t="s">
        <v>1612</v>
      </c>
      <c r="H458" s="3">
        <f>'22-31'!AC458</f>
        <v>0</v>
      </c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>
        <f t="shared" si="11"/>
        <v>0</v>
      </c>
    </row>
    <row r="459" spans="1:29" s="12" customFormat="1" ht="37.35" customHeight="1">
      <c r="A459" s="1">
        <v>454</v>
      </c>
      <c r="B459" s="1" t="s">
        <v>1686</v>
      </c>
      <c r="C459" s="11"/>
      <c r="D459" s="2" t="s">
        <v>308</v>
      </c>
      <c r="E459" s="1"/>
      <c r="F459" s="3" t="s">
        <v>1687</v>
      </c>
      <c r="G459" s="3" t="s">
        <v>1612</v>
      </c>
      <c r="H459" s="3">
        <f>'22-31'!AC459</f>
        <v>0</v>
      </c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>
        <f t="shared" si="11"/>
        <v>0</v>
      </c>
    </row>
    <row r="460" spans="1:29" s="12" customFormat="1" ht="37.35" customHeight="1">
      <c r="A460" s="1">
        <v>455</v>
      </c>
      <c r="B460" s="1" t="s">
        <v>1688</v>
      </c>
      <c r="C460" s="11"/>
      <c r="D460" s="2" t="s">
        <v>1689</v>
      </c>
      <c r="E460" s="1"/>
      <c r="F460" s="3" t="s">
        <v>1690</v>
      </c>
      <c r="G460" s="3" t="s">
        <v>1612</v>
      </c>
      <c r="H460" s="3">
        <f>'22-31'!AC460</f>
        <v>0</v>
      </c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>
        <f t="shared" si="11"/>
        <v>0</v>
      </c>
    </row>
    <row r="461" spans="1:29" s="12" customFormat="1" ht="37.35" customHeight="1">
      <c r="A461" s="1">
        <v>456</v>
      </c>
      <c r="B461" s="1" t="s">
        <v>1691</v>
      </c>
      <c r="C461" s="11"/>
      <c r="D461" s="2" t="s">
        <v>1689</v>
      </c>
      <c r="E461" s="1"/>
      <c r="F461" s="3" t="s">
        <v>1690</v>
      </c>
      <c r="G461" s="3" t="s">
        <v>1612</v>
      </c>
      <c r="H461" s="3">
        <f>'22-31'!AC461</f>
        <v>0</v>
      </c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>
        <f t="shared" si="11"/>
        <v>0</v>
      </c>
    </row>
    <row r="462" spans="1:29" s="12" customFormat="1" ht="37.35" customHeight="1">
      <c r="A462" s="1">
        <v>457</v>
      </c>
      <c r="B462" s="1" t="s">
        <v>1692</v>
      </c>
      <c r="C462" s="11"/>
      <c r="D462" s="2" t="s">
        <v>1693</v>
      </c>
      <c r="E462" s="1"/>
      <c r="F462" s="3" t="s">
        <v>1694</v>
      </c>
      <c r="G462" s="3" t="s">
        <v>298</v>
      </c>
      <c r="H462" s="3">
        <f>'22-31'!AC462</f>
        <v>0</v>
      </c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>
        <f t="shared" si="11"/>
        <v>0</v>
      </c>
    </row>
    <row r="463" spans="1:29" s="12" customFormat="1" ht="37.35" customHeight="1">
      <c r="A463" s="1">
        <v>458</v>
      </c>
      <c r="B463" s="1" t="s">
        <v>1703</v>
      </c>
      <c r="C463" s="11"/>
      <c r="D463" s="2" t="s">
        <v>1704</v>
      </c>
      <c r="E463" s="1"/>
      <c r="F463" s="3" t="s">
        <v>561</v>
      </c>
      <c r="G463" s="3" t="s">
        <v>1612</v>
      </c>
      <c r="H463" s="3">
        <f>'22-31'!AC463</f>
        <v>0</v>
      </c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>
        <f t="shared" si="11"/>
        <v>0</v>
      </c>
    </row>
    <row r="464" spans="1:29" s="12" customFormat="1" ht="37.35" customHeight="1">
      <c r="A464" s="1">
        <v>459</v>
      </c>
      <c r="B464" s="1" t="s">
        <v>1706</v>
      </c>
      <c r="C464" s="11"/>
      <c r="D464" s="2" t="s">
        <v>308</v>
      </c>
      <c r="E464" s="1"/>
      <c r="F464" s="3" t="s">
        <v>1758</v>
      </c>
      <c r="G464" s="3" t="s">
        <v>1612</v>
      </c>
      <c r="H464" s="3">
        <f>'22-31'!AC464</f>
        <v>0</v>
      </c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>
        <f t="shared" si="11"/>
        <v>0</v>
      </c>
    </row>
    <row r="465" spans="1:29" s="12" customFormat="1" ht="37.35" customHeight="1">
      <c r="A465" s="1">
        <v>460</v>
      </c>
      <c r="B465" s="1" t="s">
        <v>1707</v>
      </c>
      <c r="C465" s="11"/>
      <c r="D465" s="2" t="s">
        <v>1708</v>
      </c>
      <c r="E465" s="1"/>
      <c r="F465" s="3" t="s">
        <v>1709</v>
      </c>
      <c r="G465" s="3" t="s">
        <v>1612</v>
      </c>
      <c r="H465" s="3">
        <f>'22-31'!AC465</f>
        <v>0</v>
      </c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>
        <f t="shared" si="11"/>
        <v>0</v>
      </c>
    </row>
    <row r="466" spans="1:29" s="12" customFormat="1" ht="37.35" customHeight="1">
      <c r="A466" s="1">
        <v>461</v>
      </c>
      <c r="B466" s="1" t="s">
        <v>1710</v>
      </c>
      <c r="C466" s="11"/>
      <c r="D466" s="2" t="s">
        <v>1711</v>
      </c>
      <c r="E466" s="1"/>
      <c r="F466" s="3" t="s">
        <v>1712</v>
      </c>
      <c r="G466" s="3" t="s">
        <v>1612</v>
      </c>
      <c r="H466" s="3">
        <f>'22-31'!AC466</f>
        <v>0</v>
      </c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>
        <f t="shared" si="11"/>
        <v>0</v>
      </c>
    </row>
    <row r="467" spans="1:29" s="12" customFormat="1" ht="37.35" customHeight="1">
      <c r="A467" s="1">
        <v>462</v>
      </c>
      <c r="B467" s="1" t="s">
        <v>1713</v>
      </c>
      <c r="C467" s="11"/>
      <c r="D467" s="2" t="s">
        <v>1714</v>
      </c>
      <c r="E467" s="1"/>
      <c r="F467" s="3" t="s">
        <v>297</v>
      </c>
      <c r="G467" s="3" t="s">
        <v>1612</v>
      </c>
      <c r="H467" s="3">
        <f>'22-31'!AC467</f>
        <v>0</v>
      </c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>
        <f t="shared" si="11"/>
        <v>0</v>
      </c>
    </row>
    <row r="468" spans="1:29" s="12" customFormat="1" ht="37.35" customHeight="1">
      <c r="A468" s="1">
        <v>463</v>
      </c>
      <c r="B468" s="1" t="s">
        <v>1715</v>
      </c>
      <c r="C468" s="11"/>
      <c r="D468" s="2" t="s">
        <v>1716</v>
      </c>
      <c r="E468" s="1"/>
      <c r="F468" s="3" t="s">
        <v>1717</v>
      </c>
      <c r="G468" s="3" t="s">
        <v>219</v>
      </c>
      <c r="H468" s="3">
        <f>'22-31'!AC468</f>
        <v>0</v>
      </c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>
        <f t="shared" si="11"/>
        <v>0</v>
      </c>
    </row>
    <row r="469" spans="1:29" s="12" customFormat="1" ht="37.35" customHeight="1">
      <c r="A469" s="1">
        <v>464</v>
      </c>
      <c r="B469" s="1" t="s">
        <v>1718</v>
      </c>
      <c r="C469" s="11"/>
      <c r="D469" s="2" t="s">
        <v>1719</v>
      </c>
      <c r="E469" s="1"/>
      <c r="F469" s="3" t="s">
        <v>1720</v>
      </c>
      <c r="G469" s="3" t="s">
        <v>181</v>
      </c>
      <c r="H469" s="3">
        <f>'22-31'!AC469</f>
        <v>0</v>
      </c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>
        <f t="shared" si="11"/>
        <v>0</v>
      </c>
    </row>
    <row r="470" spans="1:29" s="12" customFormat="1" ht="37.35" customHeight="1">
      <c r="A470" s="1">
        <v>465</v>
      </c>
      <c r="B470" s="1" t="s">
        <v>1736</v>
      </c>
      <c r="C470" s="11"/>
      <c r="D470" s="2" t="s">
        <v>1338</v>
      </c>
      <c r="E470" s="1" t="s">
        <v>565</v>
      </c>
      <c r="F470" s="3" t="s">
        <v>1737</v>
      </c>
      <c r="G470" s="3" t="s">
        <v>574</v>
      </c>
      <c r="H470" s="3">
        <f>'22-31'!AC470</f>
        <v>0</v>
      </c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>
        <f t="shared" si="11"/>
        <v>0</v>
      </c>
    </row>
    <row r="471" spans="1:29" s="12" customFormat="1" ht="37.35" customHeight="1">
      <c r="A471" s="1">
        <v>466</v>
      </c>
      <c r="B471" s="1" t="s">
        <v>68</v>
      </c>
      <c r="C471" s="11">
        <v>0</v>
      </c>
      <c r="D471" s="2" t="s">
        <v>69</v>
      </c>
      <c r="E471" s="1" t="s">
        <v>49</v>
      </c>
      <c r="F471" s="3" t="s">
        <v>70</v>
      </c>
      <c r="G471" s="3" t="s">
        <v>16</v>
      </c>
      <c r="H471" s="3">
        <f>'22-31'!AC471</f>
        <v>11</v>
      </c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>
        <f t="shared" ref="AC471:AC516" si="12">SUM(H471:AB471)</f>
        <v>11</v>
      </c>
    </row>
    <row r="472" spans="1:29" s="12" customFormat="1" ht="37.35" customHeight="1">
      <c r="A472" s="1">
        <v>467</v>
      </c>
      <c r="B472" s="1" t="s">
        <v>79</v>
      </c>
      <c r="C472" s="11">
        <v>0</v>
      </c>
      <c r="D472" s="2" t="s">
        <v>73</v>
      </c>
      <c r="E472" s="1" t="s">
        <v>54</v>
      </c>
      <c r="F472" s="3" t="s">
        <v>80</v>
      </c>
      <c r="G472" s="3" t="s">
        <v>75</v>
      </c>
      <c r="H472" s="3">
        <f>'22-31'!AC472</f>
        <v>0</v>
      </c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>
        <f t="shared" si="12"/>
        <v>0</v>
      </c>
    </row>
    <row r="473" spans="1:29" s="12" customFormat="1" ht="37.35" customHeight="1">
      <c r="A473" s="1">
        <v>468</v>
      </c>
      <c r="B473" s="1" t="s">
        <v>105</v>
      </c>
      <c r="C473" s="11">
        <v>0</v>
      </c>
      <c r="D473" s="2" t="s">
        <v>86</v>
      </c>
      <c r="E473" s="1" t="s">
        <v>54</v>
      </c>
      <c r="F473" s="3" t="s">
        <v>106</v>
      </c>
      <c r="G473" s="3" t="s">
        <v>75</v>
      </c>
      <c r="H473" s="3">
        <f>'22-31'!AC473</f>
        <v>0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>
        <f t="shared" si="12"/>
        <v>0</v>
      </c>
    </row>
    <row r="474" spans="1:29" s="12" customFormat="1" ht="37.35" customHeight="1">
      <c r="A474" s="1">
        <v>469</v>
      </c>
      <c r="B474" s="1" t="s">
        <v>107</v>
      </c>
      <c r="C474" s="11">
        <v>0</v>
      </c>
      <c r="D474" s="2" t="s">
        <v>108</v>
      </c>
      <c r="E474" s="1" t="s">
        <v>54</v>
      </c>
      <c r="F474" s="3" t="s">
        <v>109</v>
      </c>
      <c r="G474" s="3" t="s">
        <v>75</v>
      </c>
      <c r="H474" s="3">
        <f>'22-31'!AC474</f>
        <v>0</v>
      </c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>
        <f t="shared" si="12"/>
        <v>0</v>
      </c>
    </row>
    <row r="475" spans="1:29" s="12" customFormat="1" ht="37.35" customHeight="1">
      <c r="A475" s="1">
        <v>470</v>
      </c>
      <c r="B475" s="1" t="s">
        <v>117</v>
      </c>
      <c r="C475" s="11">
        <v>0</v>
      </c>
      <c r="D475" s="2" t="s">
        <v>86</v>
      </c>
      <c r="E475" s="1"/>
      <c r="F475" s="3" t="s">
        <v>118</v>
      </c>
      <c r="G475" s="3" t="s">
        <v>75</v>
      </c>
      <c r="H475" s="3">
        <f>'22-31'!AC475</f>
        <v>0</v>
      </c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>
        <f t="shared" si="12"/>
        <v>0</v>
      </c>
    </row>
    <row r="476" spans="1:29" s="12" customFormat="1" ht="37.35" customHeight="1">
      <c r="A476" s="1">
        <v>471</v>
      </c>
      <c r="B476" s="1" t="s">
        <v>119</v>
      </c>
      <c r="C476" s="11">
        <v>0</v>
      </c>
      <c r="D476" s="2" t="s">
        <v>86</v>
      </c>
      <c r="E476" s="1"/>
      <c r="F476" s="3" t="s">
        <v>120</v>
      </c>
      <c r="G476" s="3" t="s">
        <v>75</v>
      </c>
      <c r="H476" s="3">
        <f>'22-31'!AC476</f>
        <v>0</v>
      </c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>
        <f t="shared" si="12"/>
        <v>0</v>
      </c>
    </row>
    <row r="477" spans="1:29" s="12" customFormat="1" ht="37.35" customHeight="1">
      <c r="A477" s="1">
        <v>472</v>
      </c>
      <c r="B477" s="1" t="s">
        <v>121</v>
      </c>
      <c r="C477" s="11">
        <v>0</v>
      </c>
      <c r="D477" s="2" t="s">
        <v>86</v>
      </c>
      <c r="E477" s="1"/>
      <c r="F477" s="3" t="s">
        <v>122</v>
      </c>
      <c r="G477" s="3" t="s">
        <v>75</v>
      </c>
      <c r="H477" s="3">
        <f>'22-31'!AC477</f>
        <v>0</v>
      </c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>
        <f t="shared" si="12"/>
        <v>0</v>
      </c>
    </row>
    <row r="478" spans="1:29" s="12" customFormat="1" ht="37.35" customHeight="1">
      <c r="A478" s="1">
        <v>473</v>
      </c>
      <c r="B478" s="1" t="s">
        <v>123</v>
      </c>
      <c r="C478" s="11">
        <v>0</v>
      </c>
      <c r="D478" s="2" t="s">
        <v>86</v>
      </c>
      <c r="E478" s="1"/>
      <c r="F478" s="3" t="s">
        <v>124</v>
      </c>
      <c r="G478" s="3" t="s">
        <v>75</v>
      </c>
      <c r="H478" s="3">
        <f>'22-31'!AC478</f>
        <v>0</v>
      </c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>
        <f t="shared" si="12"/>
        <v>0</v>
      </c>
    </row>
    <row r="479" spans="1:29" s="12" customFormat="1" ht="37.35" customHeight="1">
      <c r="A479" s="1">
        <v>474</v>
      </c>
      <c r="B479" s="1" t="s">
        <v>125</v>
      </c>
      <c r="C479" s="11">
        <v>0</v>
      </c>
      <c r="D479" s="2" t="s">
        <v>86</v>
      </c>
      <c r="E479" s="1"/>
      <c r="F479" s="3" t="s">
        <v>126</v>
      </c>
      <c r="G479" s="3" t="s">
        <v>75</v>
      </c>
      <c r="H479" s="3">
        <f>'22-31'!AC479</f>
        <v>0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>
        <f t="shared" si="12"/>
        <v>0</v>
      </c>
    </row>
    <row r="480" spans="1:29" s="12" customFormat="1" ht="37.35" customHeight="1">
      <c r="A480" s="1">
        <v>475</v>
      </c>
      <c r="B480" s="1" t="s">
        <v>127</v>
      </c>
      <c r="C480" s="11">
        <v>0</v>
      </c>
      <c r="D480" s="2" t="s">
        <v>86</v>
      </c>
      <c r="E480" s="1"/>
      <c r="F480" s="3" t="s">
        <v>128</v>
      </c>
      <c r="G480" s="3" t="s">
        <v>75</v>
      </c>
      <c r="H480" s="3">
        <f>'22-31'!AC480</f>
        <v>0</v>
      </c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>
        <f t="shared" si="12"/>
        <v>0</v>
      </c>
    </row>
    <row r="481" spans="1:29" s="12" customFormat="1" ht="37.35" customHeight="1">
      <c r="A481" s="1">
        <v>476</v>
      </c>
      <c r="B481" s="1" t="s">
        <v>129</v>
      </c>
      <c r="C481" s="11">
        <v>0</v>
      </c>
      <c r="D481" s="2" t="s">
        <v>86</v>
      </c>
      <c r="E481" s="1"/>
      <c r="F481" s="3" t="s">
        <v>130</v>
      </c>
      <c r="G481" s="3" t="s">
        <v>75</v>
      </c>
      <c r="H481" s="3">
        <f>'22-31'!AC481</f>
        <v>0</v>
      </c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>
        <f t="shared" si="12"/>
        <v>0</v>
      </c>
    </row>
    <row r="482" spans="1:29" s="12" customFormat="1" ht="37.35" customHeight="1">
      <c r="A482" s="1">
        <v>477</v>
      </c>
      <c r="B482" s="1" t="s">
        <v>131</v>
      </c>
      <c r="C482" s="11">
        <v>0</v>
      </c>
      <c r="D482" s="2" t="s">
        <v>86</v>
      </c>
      <c r="E482" s="1"/>
      <c r="F482" s="3" t="s">
        <v>132</v>
      </c>
      <c r="G482" s="3" t="s">
        <v>75</v>
      </c>
      <c r="H482" s="3">
        <f>'22-31'!AC482</f>
        <v>0</v>
      </c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>
        <f t="shared" si="12"/>
        <v>0</v>
      </c>
    </row>
    <row r="483" spans="1:29" s="12" customFormat="1" ht="37.35" customHeight="1">
      <c r="A483" s="1">
        <v>478</v>
      </c>
      <c r="B483" s="1" t="s">
        <v>165</v>
      </c>
      <c r="C483" s="11">
        <v>0</v>
      </c>
      <c r="D483" s="2" t="s">
        <v>166</v>
      </c>
      <c r="E483" s="1"/>
      <c r="F483" s="3" t="s">
        <v>167</v>
      </c>
      <c r="G483" s="3" t="s">
        <v>137</v>
      </c>
      <c r="H483" s="3">
        <f>'22-31'!AC483</f>
        <v>1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>
        <f t="shared" si="12"/>
        <v>1</v>
      </c>
    </row>
    <row r="484" spans="1:29" s="12" customFormat="1" ht="37.35" customHeight="1">
      <c r="A484" s="1">
        <v>479</v>
      </c>
      <c r="B484" s="1" t="s">
        <v>198</v>
      </c>
      <c r="C484" s="11">
        <v>0</v>
      </c>
      <c r="D484" s="2" t="s">
        <v>199</v>
      </c>
      <c r="E484" s="1"/>
      <c r="F484" s="3" t="s">
        <v>190</v>
      </c>
      <c r="G484" s="3" t="s">
        <v>181</v>
      </c>
      <c r="H484" s="3">
        <f>'22-31'!AC484</f>
        <v>0</v>
      </c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>
        <f t="shared" si="12"/>
        <v>0</v>
      </c>
    </row>
    <row r="485" spans="1:29" s="12" customFormat="1" ht="37.35" customHeight="1">
      <c r="A485" s="1">
        <v>480</v>
      </c>
      <c r="B485" s="1" t="s">
        <v>320</v>
      </c>
      <c r="C485" s="11">
        <v>0</v>
      </c>
      <c r="D485" s="2" t="s">
        <v>321</v>
      </c>
      <c r="E485" s="1" t="s">
        <v>203</v>
      </c>
      <c r="F485" s="3" t="s">
        <v>322</v>
      </c>
      <c r="G485" s="3" t="s">
        <v>60</v>
      </c>
      <c r="H485" s="3">
        <f>'22-31'!AC485</f>
        <v>0</v>
      </c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>
        <f t="shared" si="12"/>
        <v>0</v>
      </c>
    </row>
    <row r="486" spans="1:29" s="12" customFormat="1" ht="37.35" customHeight="1">
      <c r="A486" s="1">
        <v>481</v>
      </c>
      <c r="B486" s="1" t="s">
        <v>326</v>
      </c>
      <c r="C486" s="11">
        <v>0</v>
      </c>
      <c r="D486" s="2" t="s">
        <v>321</v>
      </c>
      <c r="E486" s="1" t="s">
        <v>203</v>
      </c>
      <c r="F486" s="3" t="s">
        <v>327</v>
      </c>
      <c r="G486" s="3" t="s">
        <v>60</v>
      </c>
      <c r="H486" s="3">
        <f>'22-31'!AC486</f>
        <v>0</v>
      </c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>
        <f t="shared" si="12"/>
        <v>0</v>
      </c>
    </row>
    <row r="487" spans="1:29" s="12" customFormat="1" ht="37.35" customHeight="1">
      <c r="A487" s="1">
        <v>482</v>
      </c>
      <c r="B487" s="1" t="s">
        <v>328</v>
      </c>
      <c r="C487" s="11">
        <v>0</v>
      </c>
      <c r="D487" s="2" t="s">
        <v>321</v>
      </c>
      <c r="E487" s="1" t="s">
        <v>203</v>
      </c>
      <c r="F487" s="3" t="s">
        <v>329</v>
      </c>
      <c r="G487" s="3" t="s">
        <v>60</v>
      </c>
      <c r="H487" s="3">
        <f>'22-31'!AC487</f>
        <v>0</v>
      </c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>
        <f t="shared" si="12"/>
        <v>0</v>
      </c>
    </row>
    <row r="488" spans="1:29" s="12" customFormat="1" ht="37.35" customHeight="1">
      <c r="A488" s="1">
        <v>483</v>
      </c>
      <c r="B488" s="1" t="s">
        <v>330</v>
      </c>
      <c r="C488" s="11">
        <v>0</v>
      </c>
      <c r="D488" s="2" t="s">
        <v>321</v>
      </c>
      <c r="E488" s="1" t="s">
        <v>203</v>
      </c>
      <c r="F488" s="3" t="s">
        <v>322</v>
      </c>
      <c r="G488" s="3" t="s">
        <v>60</v>
      </c>
      <c r="H488" s="3">
        <f>'22-31'!AC488</f>
        <v>0</v>
      </c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>
        <f t="shared" si="12"/>
        <v>0</v>
      </c>
    </row>
    <row r="489" spans="1:29" s="12" customFormat="1" ht="37.35" customHeight="1">
      <c r="A489" s="1">
        <v>484</v>
      </c>
      <c r="B489" s="1" t="s">
        <v>331</v>
      </c>
      <c r="C489" s="11">
        <v>0</v>
      </c>
      <c r="D489" s="2" t="s">
        <v>321</v>
      </c>
      <c r="E489" s="1" t="s">
        <v>203</v>
      </c>
      <c r="F489" s="3" t="s">
        <v>332</v>
      </c>
      <c r="G489" s="3" t="s">
        <v>60</v>
      </c>
      <c r="H489" s="3">
        <f>'22-31'!AC489</f>
        <v>0</v>
      </c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>
        <f t="shared" si="12"/>
        <v>0</v>
      </c>
    </row>
    <row r="490" spans="1:29" s="12" customFormat="1" ht="37.35" customHeight="1">
      <c r="A490" s="1">
        <v>485</v>
      </c>
      <c r="B490" s="1" t="s">
        <v>342</v>
      </c>
      <c r="C490" s="11">
        <v>0</v>
      </c>
      <c r="D490" s="2" t="s">
        <v>338</v>
      </c>
      <c r="E490" s="1" t="s">
        <v>203</v>
      </c>
      <c r="F490" s="3" t="s">
        <v>327</v>
      </c>
      <c r="G490" s="3" t="s">
        <v>60</v>
      </c>
      <c r="H490" s="3">
        <f>'22-31'!AC490</f>
        <v>5</v>
      </c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>
        <f t="shared" si="12"/>
        <v>5</v>
      </c>
    </row>
    <row r="491" spans="1:29" s="12" customFormat="1" ht="37.35" customHeight="1">
      <c r="A491" s="1">
        <v>486</v>
      </c>
      <c r="B491" s="1" t="s">
        <v>343</v>
      </c>
      <c r="C491" s="11">
        <v>0</v>
      </c>
      <c r="D491" s="2" t="s">
        <v>338</v>
      </c>
      <c r="E491" s="1" t="s">
        <v>203</v>
      </c>
      <c r="F491" s="3" t="s">
        <v>341</v>
      </c>
      <c r="G491" s="3" t="s">
        <v>60</v>
      </c>
      <c r="H491" s="3">
        <f>'22-31'!AC491</f>
        <v>0</v>
      </c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>
        <f t="shared" si="12"/>
        <v>0</v>
      </c>
    </row>
    <row r="492" spans="1:29" s="12" customFormat="1" ht="37.35" customHeight="1">
      <c r="A492" s="1">
        <v>487</v>
      </c>
      <c r="B492" s="1" t="s">
        <v>344</v>
      </c>
      <c r="C492" s="11">
        <v>0</v>
      </c>
      <c r="D492" s="2" t="s">
        <v>338</v>
      </c>
      <c r="E492" s="1" t="s">
        <v>203</v>
      </c>
      <c r="F492" s="3" t="s">
        <v>327</v>
      </c>
      <c r="G492" s="3" t="s">
        <v>60</v>
      </c>
      <c r="H492" s="3">
        <f>'22-31'!AC492</f>
        <v>0</v>
      </c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>
        <f t="shared" si="12"/>
        <v>0</v>
      </c>
    </row>
    <row r="493" spans="1:29" s="12" customFormat="1" ht="37.35" customHeight="1">
      <c r="A493" s="1">
        <v>488</v>
      </c>
      <c r="B493" s="1" t="s">
        <v>345</v>
      </c>
      <c r="C493" s="11">
        <v>0</v>
      </c>
      <c r="D493" s="2" t="s">
        <v>338</v>
      </c>
      <c r="E493" s="1" t="s">
        <v>203</v>
      </c>
      <c r="F493" s="3" t="s">
        <v>346</v>
      </c>
      <c r="G493" s="3" t="s">
        <v>60</v>
      </c>
      <c r="H493" s="3">
        <f>'22-31'!AC493</f>
        <v>0</v>
      </c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>
        <f t="shared" si="12"/>
        <v>0</v>
      </c>
    </row>
    <row r="494" spans="1:29" s="12" customFormat="1" ht="37.35" customHeight="1">
      <c r="A494" s="1">
        <v>489</v>
      </c>
      <c r="B494" s="1" t="s">
        <v>359</v>
      </c>
      <c r="C494" s="11">
        <v>0</v>
      </c>
      <c r="D494" s="2" t="s">
        <v>357</v>
      </c>
      <c r="E494" s="1" t="s">
        <v>203</v>
      </c>
      <c r="F494" s="3" t="s">
        <v>358</v>
      </c>
      <c r="G494" s="3" t="s">
        <v>298</v>
      </c>
      <c r="H494" s="3">
        <f>'22-31'!AC494</f>
        <v>0</v>
      </c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>
        <f t="shared" si="12"/>
        <v>0</v>
      </c>
    </row>
    <row r="495" spans="1:29" s="12" customFormat="1" ht="37.35" customHeight="1">
      <c r="A495" s="1">
        <v>490</v>
      </c>
      <c r="B495" s="1" t="s">
        <v>360</v>
      </c>
      <c r="C495" s="11">
        <v>0</v>
      </c>
      <c r="D495" s="2" t="s">
        <v>361</v>
      </c>
      <c r="E495" s="1" t="s">
        <v>203</v>
      </c>
      <c r="F495" s="3" t="s">
        <v>358</v>
      </c>
      <c r="G495" s="3" t="s">
        <v>298</v>
      </c>
      <c r="H495" s="3">
        <f>'22-31'!AC495</f>
        <v>0</v>
      </c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>
        <f t="shared" si="12"/>
        <v>0</v>
      </c>
    </row>
    <row r="496" spans="1:29" s="12" customFormat="1" ht="37.35" customHeight="1">
      <c r="A496" s="1">
        <v>491</v>
      </c>
      <c r="B496" s="1" t="s">
        <v>542</v>
      </c>
      <c r="C496" s="11">
        <v>0</v>
      </c>
      <c r="D496" s="2" t="s">
        <v>543</v>
      </c>
      <c r="E496" s="1" t="s">
        <v>203</v>
      </c>
      <c r="F496" s="3" t="s">
        <v>204</v>
      </c>
      <c r="G496" s="3" t="s">
        <v>298</v>
      </c>
      <c r="H496" s="3">
        <f>'22-31'!AC496</f>
        <v>0</v>
      </c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>
        <f t="shared" si="12"/>
        <v>0</v>
      </c>
    </row>
    <row r="497" spans="1:29" s="12" customFormat="1" ht="37.35" customHeight="1">
      <c r="A497" s="1">
        <v>492</v>
      </c>
      <c r="B497" s="1" t="s">
        <v>544</v>
      </c>
      <c r="C497" s="11">
        <v>0</v>
      </c>
      <c r="D497" s="2" t="s">
        <v>545</v>
      </c>
      <c r="E497" s="1" t="s">
        <v>203</v>
      </c>
      <c r="F497" s="3" t="s">
        <v>204</v>
      </c>
      <c r="G497" s="3" t="s">
        <v>298</v>
      </c>
      <c r="H497" s="3">
        <f>'22-31'!AC497</f>
        <v>0</v>
      </c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>
        <f t="shared" si="12"/>
        <v>0</v>
      </c>
    </row>
    <row r="498" spans="1:29" s="12" customFormat="1" ht="37.35" customHeight="1">
      <c r="A498" s="1">
        <v>493</v>
      </c>
      <c r="B498" s="1" t="s">
        <v>546</v>
      </c>
      <c r="C498" s="11">
        <v>0</v>
      </c>
      <c r="D498" s="2" t="s">
        <v>547</v>
      </c>
      <c r="E498" s="1" t="s">
        <v>151</v>
      </c>
      <c r="F498" s="3" t="s">
        <v>548</v>
      </c>
      <c r="G498" s="3" t="s">
        <v>181</v>
      </c>
      <c r="H498" s="3">
        <f>'22-31'!AC498</f>
        <v>0</v>
      </c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>
        <f t="shared" si="12"/>
        <v>0</v>
      </c>
    </row>
    <row r="499" spans="1:29" s="12" customFormat="1" ht="37.35" customHeight="1">
      <c r="A499" s="1">
        <v>494</v>
      </c>
      <c r="B499" s="1" t="s">
        <v>559</v>
      </c>
      <c r="C499" s="11">
        <v>0</v>
      </c>
      <c r="D499" s="2" t="s">
        <v>560</v>
      </c>
      <c r="E499" s="1" t="s">
        <v>203</v>
      </c>
      <c r="F499" s="3" t="s">
        <v>561</v>
      </c>
      <c r="G499" s="3" t="s">
        <v>298</v>
      </c>
      <c r="H499" s="3">
        <f>'22-31'!AC499</f>
        <v>0</v>
      </c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>
        <f t="shared" si="12"/>
        <v>0</v>
      </c>
    </row>
    <row r="500" spans="1:29" s="12" customFormat="1" ht="37.35" customHeight="1">
      <c r="A500" s="1">
        <v>495</v>
      </c>
      <c r="B500" s="1" t="s">
        <v>562</v>
      </c>
      <c r="C500" s="11">
        <v>0</v>
      </c>
      <c r="D500" s="2" t="s">
        <v>560</v>
      </c>
      <c r="E500" s="1" t="s">
        <v>203</v>
      </c>
      <c r="F500" s="3" t="s">
        <v>561</v>
      </c>
      <c r="G500" s="3" t="s">
        <v>298</v>
      </c>
      <c r="H500" s="3">
        <f>'22-31'!AC500</f>
        <v>0</v>
      </c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>
        <f t="shared" si="12"/>
        <v>0</v>
      </c>
    </row>
    <row r="501" spans="1:29" s="12" customFormat="1" ht="37.35" customHeight="1">
      <c r="A501" s="1">
        <v>496</v>
      </c>
      <c r="B501" s="1" t="s">
        <v>697</v>
      </c>
      <c r="C501" s="11">
        <v>0</v>
      </c>
      <c r="D501" s="2" t="s">
        <v>698</v>
      </c>
      <c r="E501" s="1" t="s">
        <v>151</v>
      </c>
      <c r="F501" s="3" t="s">
        <v>699</v>
      </c>
      <c r="G501" s="3" t="s">
        <v>700</v>
      </c>
      <c r="H501" s="3">
        <f>'22-31'!AC501</f>
        <v>2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>
        <f t="shared" si="12"/>
        <v>2</v>
      </c>
    </row>
    <row r="502" spans="1:29" s="12" customFormat="1" ht="37.35" customHeight="1">
      <c r="A502" s="1">
        <v>497</v>
      </c>
      <c r="B502" s="1" t="s">
        <v>1344</v>
      </c>
      <c r="C502" s="11">
        <v>0</v>
      </c>
      <c r="D502" s="2" t="s">
        <v>1345</v>
      </c>
      <c r="E502" s="1" t="s">
        <v>565</v>
      </c>
      <c r="F502" s="3" t="s">
        <v>1346</v>
      </c>
      <c r="G502" s="3" t="s">
        <v>298</v>
      </c>
      <c r="H502" s="3">
        <f>'22-31'!AC502</f>
        <v>0</v>
      </c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>
        <f t="shared" si="12"/>
        <v>0</v>
      </c>
    </row>
    <row r="503" spans="1:29" s="12" customFormat="1" ht="37.35" customHeight="1">
      <c r="A503" s="1">
        <v>498</v>
      </c>
      <c r="B503" s="1" t="s">
        <v>1390</v>
      </c>
      <c r="C503" s="11">
        <v>0</v>
      </c>
      <c r="D503" s="2" t="s">
        <v>1391</v>
      </c>
      <c r="E503" s="1" t="s">
        <v>565</v>
      </c>
      <c r="F503" s="3" t="s">
        <v>1392</v>
      </c>
      <c r="G503" s="3" t="s">
        <v>298</v>
      </c>
      <c r="H503" s="3">
        <f>'22-31'!AC503</f>
        <v>0</v>
      </c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>
        <f t="shared" si="12"/>
        <v>0</v>
      </c>
    </row>
    <row r="504" spans="1:29" s="12" customFormat="1" ht="37.35" customHeight="1">
      <c r="A504" s="1">
        <v>499</v>
      </c>
      <c r="B504" s="1" t="s">
        <v>1423</v>
      </c>
      <c r="C504" s="11">
        <v>0</v>
      </c>
      <c r="D504" s="2" t="s">
        <v>1424</v>
      </c>
      <c r="E504" s="1" t="s">
        <v>565</v>
      </c>
      <c r="F504" s="3" t="s">
        <v>1425</v>
      </c>
      <c r="G504" s="3" t="s">
        <v>60</v>
      </c>
      <c r="H504" s="3">
        <f>'22-31'!AC504</f>
        <v>0</v>
      </c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>
        <f t="shared" si="12"/>
        <v>0</v>
      </c>
    </row>
    <row r="505" spans="1:29" s="12" customFormat="1" ht="37.35" customHeight="1">
      <c r="A505" s="1">
        <v>500</v>
      </c>
      <c r="B505" s="1" t="s">
        <v>1430</v>
      </c>
      <c r="C505" s="11">
        <v>0</v>
      </c>
      <c r="D505" s="2" t="s">
        <v>1431</v>
      </c>
      <c r="E505" s="1" t="s">
        <v>565</v>
      </c>
      <c r="F505" s="3" t="s">
        <v>1432</v>
      </c>
      <c r="G505" s="3" t="s">
        <v>1433</v>
      </c>
      <c r="H505" s="3">
        <f>'22-31'!AC505</f>
        <v>2</v>
      </c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>
        <f t="shared" si="12"/>
        <v>2</v>
      </c>
    </row>
    <row r="506" spans="1:29" s="12" customFormat="1" ht="37.35" customHeight="1">
      <c r="A506" s="1">
        <v>501</v>
      </c>
      <c r="B506" s="1" t="s">
        <v>1434</v>
      </c>
      <c r="C506" s="11">
        <v>0</v>
      </c>
      <c r="D506" s="2" t="s">
        <v>1431</v>
      </c>
      <c r="E506" s="1" t="s">
        <v>565</v>
      </c>
      <c r="F506" s="3" t="s">
        <v>1435</v>
      </c>
      <c r="G506" s="3" t="s">
        <v>1433</v>
      </c>
      <c r="H506" s="3">
        <f>'22-31'!AC506</f>
        <v>1</v>
      </c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>
        <f t="shared" si="12"/>
        <v>1</v>
      </c>
    </row>
    <row r="507" spans="1:29" s="12" customFormat="1" ht="37.35" customHeight="1">
      <c r="A507" s="1">
        <v>502</v>
      </c>
      <c r="B507" s="1" t="s">
        <v>1436</v>
      </c>
      <c r="C507" s="11">
        <v>0</v>
      </c>
      <c r="D507" s="2" t="s">
        <v>1437</v>
      </c>
      <c r="E507" s="1" t="s">
        <v>565</v>
      </c>
      <c r="F507" s="3" t="s">
        <v>1438</v>
      </c>
      <c r="G507" s="3" t="s">
        <v>16</v>
      </c>
      <c r="H507" s="3">
        <f>'22-31'!AC507</f>
        <v>10</v>
      </c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>
        <f t="shared" si="12"/>
        <v>10</v>
      </c>
    </row>
    <row r="508" spans="1:29" s="12" customFormat="1" ht="37.35" customHeight="1">
      <c r="A508" s="1">
        <v>503</v>
      </c>
      <c r="B508" s="1" t="s">
        <v>1439</v>
      </c>
      <c r="C508" s="11">
        <v>0</v>
      </c>
      <c r="D508" s="2" t="s">
        <v>1437</v>
      </c>
      <c r="E508" s="1" t="s">
        <v>565</v>
      </c>
      <c r="F508" s="3" t="s">
        <v>1440</v>
      </c>
      <c r="G508" s="3" t="s">
        <v>1433</v>
      </c>
      <c r="H508" s="3">
        <f>'22-31'!AC508</f>
        <v>15</v>
      </c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>
        <f t="shared" si="12"/>
        <v>15</v>
      </c>
    </row>
    <row r="509" spans="1:29" s="12" customFormat="1" ht="37.35" customHeight="1">
      <c r="A509" s="1">
        <v>504</v>
      </c>
      <c r="B509" s="1" t="s">
        <v>1466</v>
      </c>
      <c r="C509" s="11">
        <v>0</v>
      </c>
      <c r="D509" s="2" t="s">
        <v>1467</v>
      </c>
      <c r="E509" s="1" t="s">
        <v>707</v>
      </c>
      <c r="F509" s="3" t="s">
        <v>204</v>
      </c>
      <c r="G509" s="3" t="s">
        <v>60</v>
      </c>
      <c r="H509" s="3">
        <f>'22-31'!AC509</f>
        <v>0</v>
      </c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>
        <f t="shared" si="12"/>
        <v>0</v>
      </c>
    </row>
    <row r="510" spans="1:29" s="12" customFormat="1" ht="37.35" customHeight="1">
      <c r="A510" s="1">
        <v>505</v>
      </c>
      <c r="B510" s="1" t="s">
        <v>1468</v>
      </c>
      <c r="C510" s="11">
        <v>0</v>
      </c>
      <c r="D510" s="2" t="s">
        <v>1469</v>
      </c>
      <c r="E510" s="1" t="s">
        <v>707</v>
      </c>
      <c r="F510" s="3" t="s">
        <v>204</v>
      </c>
      <c r="G510" s="3" t="s">
        <v>60</v>
      </c>
      <c r="H510" s="3">
        <f>'22-31'!AC510</f>
        <v>0</v>
      </c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>
        <f t="shared" si="12"/>
        <v>0</v>
      </c>
    </row>
    <row r="511" spans="1:29" s="12" customFormat="1" ht="37.35" customHeight="1">
      <c r="A511" s="1">
        <v>506</v>
      </c>
      <c r="B511" s="1" t="s">
        <v>1568</v>
      </c>
      <c r="C511" s="11">
        <v>0</v>
      </c>
      <c r="D511" s="2" t="s">
        <v>1569</v>
      </c>
      <c r="E511" s="1" t="s">
        <v>567</v>
      </c>
      <c r="F511" s="3" t="s">
        <v>1557</v>
      </c>
      <c r="G511" s="3" t="s">
        <v>574</v>
      </c>
      <c r="H511" s="3">
        <f>'22-31'!AC511</f>
        <v>0</v>
      </c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>
        <f t="shared" si="12"/>
        <v>0</v>
      </c>
    </row>
    <row r="512" spans="1:29" s="12" customFormat="1" ht="37.35" customHeight="1">
      <c r="A512" s="1">
        <v>507</v>
      </c>
      <c r="B512" s="1" t="s">
        <v>1630</v>
      </c>
      <c r="C512" s="11">
        <v>0</v>
      </c>
      <c r="D512" s="2" t="s">
        <v>1631</v>
      </c>
      <c r="E512" s="1"/>
      <c r="F512" s="3" t="s">
        <v>204</v>
      </c>
      <c r="G512" s="3" t="s">
        <v>1612</v>
      </c>
      <c r="H512" s="3">
        <f>'22-31'!AC512</f>
        <v>0</v>
      </c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>
        <f t="shared" si="12"/>
        <v>0</v>
      </c>
    </row>
    <row r="513" spans="1:29" s="12" customFormat="1" ht="37.35" customHeight="1">
      <c r="A513" s="1">
        <v>508</v>
      </c>
      <c r="B513" s="1" t="s">
        <v>1633</v>
      </c>
      <c r="C513" s="11">
        <v>0</v>
      </c>
      <c r="D513" s="2" t="s">
        <v>1634</v>
      </c>
      <c r="E513" s="1"/>
      <c r="F513" s="3" t="s">
        <v>204</v>
      </c>
      <c r="G513" s="3" t="s">
        <v>1612</v>
      </c>
      <c r="H513" s="3">
        <f>'22-31'!AC513</f>
        <v>0</v>
      </c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>
        <f t="shared" si="12"/>
        <v>0</v>
      </c>
    </row>
    <row r="514" spans="1:29" s="12" customFormat="1" ht="37.35" customHeight="1">
      <c r="A514" s="1">
        <v>509</v>
      </c>
      <c r="B514" s="1" t="s">
        <v>1635</v>
      </c>
      <c r="C514" s="11">
        <v>0</v>
      </c>
      <c r="D514" s="2" t="s">
        <v>1636</v>
      </c>
      <c r="E514" s="1"/>
      <c r="F514" s="3" t="s">
        <v>204</v>
      </c>
      <c r="G514" s="3" t="s">
        <v>1612</v>
      </c>
      <c r="H514" s="3">
        <f>'22-31'!AC514</f>
        <v>0</v>
      </c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>
        <f t="shared" si="12"/>
        <v>0</v>
      </c>
    </row>
    <row r="515" spans="1:29" s="12" customFormat="1" ht="37.35" customHeight="1">
      <c r="A515" s="1">
        <v>510</v>
      </c>
      <c r="B515" s="1" t="s">
        <v>1637</v>
      </c>
      <c r="C515" s="11">
        <v>0</v>
      </c>
      <c r="D515" s="2" t="s">
        <v>1638</v>
      </c>
      <c r="E515" s="1"/>
      <c r="F515" s="3" t="s">
        <v>1639</v>
      </c>
      <c r="G515" s="3" t="s">
        <v>137</v>
      </c>
      <c r="H515" s="3">
        <f>'22-31'!AC515</f>
        <v>0</v>
      </c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>
        <f t="shared" si="12"/>
        <v>0</v>
      </c>
    </row>
    <row r="516" spans="1:29" s="12" customFormat="1" ht="37.35" customHeight="1">
      <c r="A516" s="1">
        <v>511</v>
      </c>
      <c r="B516" s="1" t="s">
        <v>1640</v>
      </c>
      <c r="C516" s="11">
        <v>0</v>
      </c>
      <c r="D516" s="2" t="s">
        <v>1641</v>
      </c>
      <c r="E516" s="1"/>
      <c r="F516" s="3" t="s">
        <v>1642</v>
      </c>
      <c r="G516" s="3" t="s">
        <v>181</v>
      </c>
      <c r="H516" s="3">
        <f>'22-31'!AC516</f>
        <v>0</v>
      </c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>
        <f t="shared" si="12"/>
        <v>0</v>
      </c>
    </row>
    <row r="517" spans="1:29" ht="37.35" customHeight="1"/>
    <row r="518" spans="1:29" ht="37.35" customHeight="1"/>
    <row r="519" spans="1:29" ht="37.35" customHeight="1"/>
    <row r="520" spans="1:29" ht="37.35" customHeight="1"/>
    <row r="521" spans="1:29" ht="37.35" customHeight="1"/>
    <row r="522" spans="1:29" ht="37.35" customHeight="1"/>
    <row r="523" spans="1:29" ht="37.35" customHeight="1"/>
    <row r="524" spans="1:29" ht="37.35" customHeight="1"/>
    <row r="525" spans="1:29" ht="37.35" customHeight="1"/>
    <row r="526" spans="1:29" ht="37.35" customHeight="1"/>
    <row r="527" spans="1:29" ht="37.35" customHeight="1"/>
    <row r="528" spans="1:29" ht="37.35" customHeight="1"/>
    <row r="529" ht="37.35" customHeight="1"/>
    <row r="530" ht="37.35" customHeight="1"/>
    <row r="531" ht="37.35" customHeight="1"/>
    <row r="532" ht="37.35" customHeight="1"/>
    <row r="533" ht="37.35" customHeight="1"/>
    <row r="534" ht="37.35" customHeight="1"/>
    <row r="535" ht="37.35" customHeight="1"/>
    <row r="536" ht="37.35" customHeight="1"/>
    <row r="537" ht="37.35" customHeight="1"/>
    <row r="538" ht="37.35" customHeight="1"/>
    <row r="539" ht="37.35" customHeight="1"/>
    <row r="540" ht="37.35" customHeight="1"/>
    <row r="541" ht="37.35" customHeight="1"/>
    <row r="542" ht="37.35" customHeight="1"/>
    <row r="543" ht="37.35" customHeight="1"/>
    <row r="544" ht="37.35" customHeight="1"/>
    <row r="545" ht="37.35" customHeight="1"/>
    <row r="546" ht="37.35" customHeight="1"/>
    <row r="547" ht="37.35" customHeight="1"/>
    <row r="548" ht="37.35" customHeight="1"/>
    <row r="549" ht="37.35" customHeight="1"/>
    <row r="550" ht="37.35" customHeight="1"/>
    <row r="551" ht="37.35" customHeight="1"/>
    <row r="552" ht="37.35" customHeight="1"/>
    <row r="553" ht="37.35" customHeight="1"/>
    <row r="554" ht="37.35" customHeight="1"/>
    <row r="555" ht="37.35" customHeight="1"/>
    <row r="556" ht="37.35" customHeight="1"/>
    <row r="557" ht="37.35" customHeight="1"/>
    <row r="558" ht="37.35" customHeight="1"/>
    <row r="559" ht="37.35" customHeight="1"/>
    <row r="560" ht="37.35" customHeight="1"/>
    <row r="561" ht="37.35" customHeight="1"/>
    <row r="562" ht="37.35" customHeight="1"/>
    <row r="563" ht="37.35" customHeight="1"/>
    <row r="564" ht="37.35" customHeight="1"/>
    <row r="565" ht="37.35" customHeight="1"/>
    <row r="566" ht="37.35" customHeight="1"/>
    <row r="567" ht="37.35" customHeight="1"/>
    <row r="568" ht="37.35" customHeight="1"/>
    <row r="569" ht="37.35" customHeight="1"/>
    <row r="570" ht="37.35" customHeight="1"/>
    <row r="571" ht="37.35" customHeight="1"/>
    <row r="572" ht="37.35" customHeight="1"/>
    <row r="573" ht="37.35" customHeight="1"/>
    <row r="574" ht="37.35" customHeight="1"/>
    <row r="575" ht="37.35" customHeight="1"/>
    <row r="576" ht="37.35" customHeight="1"/>
    <row r="577" ht="37.35" customHeight="1"/>
    <row r="578" ht="37.35" customHeight="1"/>
    <row r="579" ht="37.35" customHeight="1"/>
    <row r="580" ht="37.35" customHeight="1"/>
    <row r="581" ht="37.35" customHeight="1"/>
    <row r="582" ht="37.35" customHeight="1"/>
    <row r="583" ht="37.35" customHeight="1"/>
    <row r="584" ht="37.35" customHeight="1"/>
    <row r="585" ht="37.35" customHeight="1"/>
    <row r="586" ht="37.35" customHeight="1"/>
    <row r="587" ht="37.35" customHeight="1"/>
    <row r="588" ht="37.35" customHeight="1"/>
    <row r="589" ht="37.35" customHeight="1"/>
    <row r="590" ht="37.35" customHeight="1"/>
    <row r="591" ht="37.35" customHeight="1"/>
    <row r="592" ht="37.35" customHeight="1"/>
    <row r="593" ht="37.35" customHeight="1"/>
    <row r="594" ht="37.35" customHeight="1"/>
    <row r="595" ht="37.35" customHeight="1"/>
    <row r="596" ht="37.35" customHeight="1"/>
    <row r="597" ht="37.35" customHeight="1"/>
    <row r="598" ht="37.35" customHeight="1"/>
    <row r="599" ht="37.35" customHeight="1"/>
    <row r="600" ht="37.35" customHeight="1"/>
    <row r="601" ht="37.35" customHeight="1"/>
    <row r="602" ht="37.35" customHeight="1"/>
    <row r="603" ht="37.35" customHeight="1"/>
    <row r="604" ht="37.35" customHeight="1"/>
    <row r="605" ht="37.35" customHeight="1"/>
    <row r="606" ht="37.35" customHeight="1"/>
    <row r="607" ht="37.35" customHeight="1"/>
    <row r="608" ht="37.35" customHeight="1"/>
    <row r="609" ht="37.35" customHeight="1"/>
    <row r="610" ht="37.35" customHeight="1"/>
    <row r="611" ht="37.35" customHeight="1"/>
    <row r="612" ht="37.35" customHeight="1"/>
    <row r="613" ht="37.35" customHeight="1"/>
    <row r="614" ht="37.35" customHeight="1"/>
    <row r="615" ht="37.35" customHeight="1"/>
    <row r="616" ht="37.35" customHeight="1"/>
    <row r="617" ht="37.35" customHeight="1"/>
    <row r="618" ht="37.35" customHeight="1"/>
    <row r="619" ht="37.35" customHeight="1"/>
    <row r="620" ht="37.35" customHeight="1"/>
    <row r="621" ht="37.35" customHeight="1"/>
    <row r="622" ht="37.35" customHeight="1"/>
    <row r="623" ht="37.35" customHeight="1"/>
    <row r="624" ht="37.35" customHeight="1"/>
    <row r="625" ht="37.35" customHeight="1"/>
    <row r="626" ht="37.35" customHeight="1"/>
    <row r="627" ht="37.35" customHeight="1"/>
    <row r="628" ht="37.35" customHeight="1"/>
    <row r="629" ht="37.35" customHeight="1"/>
    <row r="630" ht="37.35" customHeight="1"/>
    <row r="631" ht="37.35" customHeight="1"/>
    <row r="632" ht="37.35" customHeight="1"/>
    <row r="633" ht="37.35" customHeight="1"/>
    <row r="634" ht="37.35" customHeight="1"/>
    <row r="635" ht="37.35" customHeight="1"/>
    <row r="636" ht="37.35" customHeight="1"/>
    <row r="637" ht="37.35" customHeight="1"/>
    <row r="638" ht="37.35" customHeight="1"/>
    <row r="639" ht="37.35" customHeight="1"/>
    <row r="640" ht="37.35" customHeight="1"/>
    <row r="641" ht="37.35" customHeight="1"/>
    <row r="642" ht="37.35" customHeight="1"/>
    <row r="643" ht="37.35" customHeight="1"/>
    <row r="644" ht="37.35" customHeight="1"/>
    <row r="645" ht="37.35" customHeight="1"/>
    <row r="646" ht="37.35" customHeight="1"/>
    <row r="647" ht="37.35" customHeight="1"/>
    <row r="648" ht="37.35" customHeight="1"/>
    <row r="649" ht="37.35" customHeight="1"/>
    <row r="650" ht="37.35" customHeight="1"/>
    <row r="651" ht="37.35" customHeight="1"/>
    <row r="652" ht="37.35" customHeight="1"/>
    <row r="653" ht="37.35" customHeight="1"/>
    <row r="654" ht="37.35" customHeight="1"/>
    <row r="655" ht="37.35" customHeight="1"/>
    <row r="656" ht="37.35" customHeight="1"/>
    <row r="657" ht="37.35" customHeight="1"/>
    <row r="658" ht="37.35" customHeight="1"/>
    <row r="659" ht="37.35" customHeight="1"/>
    <row r="660" ht="37.35" customHeight="1"/>
    <row r="661" ht="37.35" customHeight="1"/>
    <row r="662" ht="37.35" customHeight="1"/>
    <row r="663" ht="37.35" customHeight="1"/>
    <row r="664" ht="37.35" customHeight="1"/>
    <row r="665" ht="37.35" customHeight="1"/>
    <row r="666" ht="37.35" customHeight="1"/>
    <row r="667" ht="37.35" customHeight="1"/>
    <row r="668" ht="37.35" customHeight="1"/>
    <row r="669" ht="37.35" customHeight="1"/>
    <row r="670" ht="37.35" customHeight="1"/>
    <row r="671" ht="37.35" customHeight="1"/>
    <row r="672" ht="37.35" customHeight="1"/>
    <row r="673" ht="37.35" customHeight="1"/>
    <row r="674" ht="37.35" customHeight="1"/>
    <row r="675" ht="37.35" customHeight="1"/>
    <row r="676" ht="37.35" customHeight="1"/>
    <row r="677" ht="37.35" customHeight="1"/>
    <row r="678" ht="37.35" customHeight="1"/>
    <row r="679" ht="37.35" customHeight="1"/>
    <row r="680" ht="37.35" customHeight="1"/>
    <row r="681" ht="37.35" customHeight="1"/>
    <row r="682" ht="37.35" customHeight="1"/>
    <row r="683" ht="37.35" customHeight="1"/>
    <row r="684" ht="37.35" customHeight="1"/>
    <row r="685" ht="37.35" customHeight="1"/>
    <row r="686" ht="37.35" customHeight="1"/>
    <row r="687" ht="37.35" customHeight="1"/>
    <row r="688" ht="37.35" customHeight="1"/>
    <row r="689" ht="37.35" customHeight="1"/>
    <row r="690" ht="37.35" customHeight="1"/>
    <row r="691" ht="37.35" customHeight="1"/>
    <row r="692" ht="37.35" customHeight="1"/>
    <row r="693" ht="37.35" customHeight="1"/>
    <row r="694" ht="37.35" customHeight="1"/>
    <row r="695" ht="37.35" customHeight="1"/>
    <row r="696" ht="37.35" customHeight="1"/>
    <row r="697" ht="37.35" customHeight="1"/>
    <row r="698" ht="37.35" customHeight="1"/>
    <row r="699" ht="37.35" customHeight="1"/>
    <row r="700" ht="37.35" customHeight="1"/>
    <row r="701" ht="37.35" customHeight="1"/>
    <row r="702" ht="37.35" customHeight="1"/>
    <row r="703" ht="37.35" customHeight="1"/>
    <row r="704" ht="37.35" customHeight="1"/>
    <row r="705" ht="37.35" customHeight="1"/>
    <row r="706" ht="37.35" customHeight="1"/>
    <row r="707" ht="37.35" customHeight="1"/>
    <row r="708" ht="37.35" customHeight="1"/>
    <row r="709" ht="37.35" customHeight="1"/>
    <row r="710" ht="37.35" customHeight="1"/>
    <row r="711" ht="37.35" customHeight="1"/>
    <row r="712" ht="37.35" customHeight="1"/>
    <row r="713" ht="37.35" customHeight="1"/>
    <row r="714" ht="37.35" customHeight="1"/>
    <row r="715" ht="37.35" customHeight="1"/>
    <row r="716" ht="37.35" customHeight="1"/>
    <row r="717" ht="37.35" customHeight="1"/>
    <row r="718" ht="37.35" customHeight="1"/>
    <row r="719" ht="37.35" customHeight="1"/>
    <row r="720" ht="37.35" customHeight="1"/>
    <row r="721" ht="37.35" customHeight="1"/>
    <row r="722" ht="37.35" customHeight="1"/>
    <row r="723" ht="37.35" customHeight="1"/>
    <row r="724" ht="37.35" customHeight="1"/>
    <row r="725" ht="37.35" customHeight="1"/>
    <row r="726" ht="37.35" customHeight="1"/>
    <row r="727" ht="37.35" customHeight="1"/>
    <row r="728" ht="37.35" customHeight="1"/>
    <row r="729" ht="37.35" customHeight="1"/>
    <row r="730" ht="37.35" customHeight="1"/>
    <row r="731" ht="37.35" customHeight="1"/>
    <row r="732" ht="37.35" customHeight="1"/>
    <row r="733" ht="37.35" customHeight="1"/>
    <row r="734" ht="37.35" customHeight="1"/>
    <row r="735" ht="37.35" customHeight="1"/>
    <row r="736" ht="37.35" customHeight="1"/>
    <row r="737" ht="37.35" customHeight="1"/>
    <row r="738" ht="37.35" customHeight="1"/>
    <row r="739" ht="37.35" customHeight="1"/>
    <row r="740" ht="37.35" customHeight="1"/>
    <row r="741" ht="37.35" customHeight="1"/>
    <row r="742" ht="37.35" customHeight="1"/>
    <row r="743" ht="37.35" customHeight="1"/>
    <row r="744" ht="37.35" customHeight="1"/>
    <row r="745" ht="37.35" customHeight="1"/>
    <row r="746" ht="37.35" customHeight="1"/>
    <row r="747" ht="37.35" customHeight="1"/>
    <row r="748" ht="37.35" customHeight="1"/>
    <row r="749" ht="37.35" customHeight="1"/>
    <row r="750" ht="37.35" customHeight="1"/>
    <row r="751" ht="37.35" customHeight="1"/>
    <row r="752" ht="37.35" customHeight="1"/>
    <row r="753" ht="37.35" customHeight="1"/>
    <row r="754" ht="37.35" customHeight="1"/>
    <row r="755" ht="37.35" customHeight="1"/>
    <row r="756" ht="37.35" customHeight="1"/>
    <row r="757" ht="37.35" customHeight="1"/>
    <row r="758" ht="37.35" customHeight="1"/>
    <row r="759" ht="37.35" customHeight="1"/>
    <row r="760" ht="37.35" customHeight="1"/>
    <row r="761" ht="37.35" customHeight="1"/>
    <row r="762" ht="37.35" customHeight="1"/>
    <row r="763" ht="37.35" customHeight="1"/>
    <row r="764" ht="37.35" customHeight="1"/>
    <row r="765" ht="37.35" customHeight="1"/>
    <row r="766" ht="37.35" customHeight="1"/>
    <row r="767" ht="37.35" customHeight="1"/>
    <row r="768" ht="37.35" customHeight="1"/>
    <row r="769" ht="37.35" customHeight="1"/>
    <row r="770" ht="37.35" customHeight="1"/>
    <row r="771" ht="37.35" customHeight="1"/>
    <row r="772" ht="37.35" customHeight="1"/>
    <row r="773" ht="37.35" customHeight="1"/>
    <row r="774" ht="37.35" customHeight="1"/>
    <row r="775" ht="37.35" customHeight="1"/>
    <row r="776" ht="37.35" customHeight="1"/>
    <row r="777" ht="37.35" customHeight="1"/>
    <row r="778" ht="37.35" customHeight="1"/>
    <row r="779" ht="37.35" customHeight="1"/>
    <row r="780" ht="37.35" customHeight="1"/>
    <row r="781" ht="37.35" customHeight="1"/>
    <row r="782" ht="37.35" customHeight="1"/>
    <row r="783" ht="37.35" customHeight="1"/>
    <row r="784" ht="37.35" customHeight="1"/>
    <row r="785" ht="37.35" customHeight="1"/>
    <row r="786" ht="37.35" customHeight="1"/>
    <row r="787" ht="37.35" customHeight="1"/>
    <row r="788" ht="37.35" customHeight="1"/>
    <row r="789" ht="37.35" customHeight="1"/>
    <row r="790" ht="37.35" customHeight="1"/>
    <row r="791" ht="37.35" customHeight="1"/>
    <row r="792" ht="37.35" customHeight="1"/>
    <row r="793" ht="37.35" customHeight="1"/>
    <row r="794" ht="37.35" customHeight="1"/>
    <row r="795" ht="37.35" customHeight="1"/>
    <row r="796" ht="37.35" customHeight="1"/>
    <row r="797" ht="37.35" customHeight="1"/>
    <row r="798" ht="37.35" customHeight="1"/>
    <row r="799" ht="37.35" customHeight="1"/>
    <row r="800" ht="37.35" customHeight="1"/>
    <row r="801" ht="37.35" customHeight="1"/>
    <row r="802" ht="37.35" customHeight="1"/>
    <row r="803" ht="37.35" customHeight="1"/>
    <row r="804" ht="37.35" customHeight="1"/>
    <row r="805" ht="37.35" customHeight="1"/>
    <row r="806" ht="37.35" customHeight="1"/>
    <row r="807" ht="37.35" customHeight="1"/>
    <row r="808" ht="37.35" customHeight="1"/>
    <row r="809" ht="37.35" customHeight="1"/>
    <row r="810" ht="37.35" customHeight="1"/>
    <row r="811" ht="37.35" customHeight="1"/>
    <row r="812" ht="37.35" customHeight="1"/>
    <row r="813" ht="37.35" customHeight="1"/>
    <row r="814" ht="37.35" customHeight="1"/>
    <row r="815" ht="37.35" customHeight="1"/>
    <row r="816" ht="37.35" customHeight="1"/>
    <row r="817" ht="37.35" customHeight="1"/>
    <row r="818" ht="37.35" customHeight="1"/>
    <row r="819" ht="37.35" customHeight="1"/>
    <row r="820" ht="37.35" customHeight="1"/>
    <row r="821" ht="37.35" customHeight="1"/>
    <row r="822" ht="37.35" customHeight="1"/>
    <row r="823" ht="37.35" customHeight="1"/>
    <row r="824" ht="37.35" customHeight="1"/>
    <row r="825" ht="37.35" customHeight="1"/>
    <row r="826" ht="37.35" customHeight="1"/>
    <row r="827" ht="37.35" customHeight="1"/>
    <row r="828" ht="37.35" customHeight="1"/>
    <row r="829" ht="37.35" customHeight="1"/>
    <row r="830" ht="37.35" customHeight="1"/>
    <row r="831" ht="37.35" customHeight="1"/>
    <row r="832" ht="37.35" customHeight="1"/>
    <row r="833" ht="37.35" customHeight="1"/>
    <row r="834" ht="37.35" customHeight="1"/>
    <row r="835" ht="37.35" customHeight="1"/>
    <row r="836" ht="37.35" customHeight="1"/>
    <row r="837" ht="37.35" customHeight="1"/>
    <row r="838" ht="37.35" customHeight="1"/>
    <row r="839" ht="37.35" customHeight="1"/>
    <row r="840" ht="37.35" customHeight="1"/>
    <row r="841" ht="37.35" customHeight="1"/>
    <row r="842" ht="37.35" customHeight="1"/>
    <row r="843" ht="37.35" customHeight="1"/>
    <row r="844" ht="37.35" customHeight="1"/>
    <row r="845" ht="37.35" customHeight="1"/>
    <row r="846" ht="37.35" customHeight="1"/>
    <row r="847" ht="37.35" customHeight="1"/>
    <row r="848" ht="37.35" customHeight="1"/>
    <row r="849" ht="37.35" customHeight="1"/>
    <row r="850" ht="37.35" customHeight="1"/>
    <row r="851" ht="37.35" customHeight="1"/>
  </sheetData>
  <autoFilter ref="A5:AC516">
    <filterColumn colId="2">
      <filters>
        <filter val="A10-01"/>
        <filter val="A10-02"/>
        <filter val="A10-03"/>
        <filter val="A1-01"/>
        <filter val="A1-02"/>
        <filter val="A1-03"/>
        <filter val="A11-01"/>
        <filter val="A11-02"/>
        <filter val="A11-03"/>
        <filter val="A12"/>
        <filter val="A12-01"/>
        <filter val="A12-02"/>
        <filter val="A13-01"/>
        <filter val="A13-02"/>
        <filter val="A14"/>
        <filter val="A15"/>
        <filter val="A16"/>
        <filter val="A17"/>
        <filter val="A18"/>
        <filter val="A19"/>
        <filter val="A20"/>
        <filter val="A2-01"/>
        <filter val="A2-02"/>
        <filter val="A2-03"/>
        <filter val="A21"/>
        <filter val="A22"/>
        <filter val="A23"/>
        <filter val="A24"/>
        <filter val="A25-01"/>
        <filter val="A25-02"/>
        <filter val="A26"/>
        <filter val="A27"/>
        <filter val="A28"/>
        <filter val="A29"/>
        <filter val="A30"/>
        <filter val="A3-01"/>
        <filter val="A3-02"/>
        <filter val="A3-03"/>
        <filter val="A31"/>
        <filter val="A32"/>
        <filter val="A33"/>
        <filter val="A34"/>
        <filter val="A35"/>
        <filter val="A36"/>
        <filter val="A40"/>
        <filter val="A4-01"/>
        <filter val="A4-02"/>
        <filter val="A4-03"/>
        <filter val="A41"/>
        <filter val="A42"/>
        <filter val="A43"/>
        <filter val="A44"/>
        <filter val="A45"/>
        <filter val="A46"/>
        <filter val="A47"/>
        <filter val="A48-01"/>
        <filter val="A48-02"/>
        <filter val="A49"/>
        <filter val="A50"/>
        <filter val="A5-01"/>
        <filter val="A5-02"/>
        <filter val="A51-01"/>
        <filter val="A51-02"/>
        <filter val="A51-03"/>
        <filter val="A52-01"/>
        <filter val="A52-02"/>
        <filter val="A52-03"/>
        <filter val="A53"/>
        <filter val="A53-02"/>
        <filter val="A53-03"/>
        <filter val="A54-01"/>
        <filter val="A54-02"/>
        <filter val="A54-03"/>
        <filter val="A55"/>
        <filter val="A56"/>
        <filter val="A57"/>
        <filter val="A58"/>
        <filter val="A59"/>
        <filter val="A60"/>
        <filter val="A6-01"/>
        <filter val="A6-02"/>
        <filter val="A6-03"/>
        <filter val="A61"/>
        <filter val="A63"/>
        <filter val="A64"/>
        <filter val="A65"/>
        <filter val="A66"/>
        <filter val="A67"/>
        <filter val="A68-01"/>
        <filter val="A68-02"/>
        <filter val="A69-01"/>
        <filter val="A69-02"/>
        <filter val="A7-01"/>
        <filter val="A7-02"/>
        <filter val="A8-01"/>
        <filter val="A8-02"/>
        <filter val="A8-03"/>
        <filter val="A9-01"/>
        <filter val="A9-02"/>
        <filter val="A9-03"/>
        <filter val="B01"/>
        <filter val="B02"/>
        <filter val="B03"/>
        <filter val="B04"/>
        <filter val="B05"/>
        <filter val="B06"/>
        <filter val="B07"/>
        <filter val="B08"/>
        <filter val="B09"/>
        <filter val="B10"/>
        <filter val="B11"/>
        <filter val="B12"/>
        <filter val="B13"/>
        <filter val="B14"/>
        <filter val="B15"/>
        <filter val="B16"/>
        <filter val="B17"/>
        <filter val="B18"/>
        <filter val="B19"/>
        <filter val="B20"/>
        <filter val="B21"/>
        <filter val="B22"/>
        <filter val="B23"/>
        <filter val="B24"/>
        <filter val="B25"/>
        <filter val="B26"/>
        <filter val="B27"/>
        <filter val="B28"/>
        <filter val="B29"/>
        <filter val="B30"/>
        <filter val="B31"/>
        <filter val="B32"/>
        <filter val="B33"/>
        <filter val="B34"/>
        <filter val="B37"/>
        <filter val="B38"/>
        <filter val="B39"/>
        <filter val="B40"/>
        <filter val="B41"/>
        <filter val="B42"/>
        <filter val="B43"/>
        <filter val="B44"/>
        <filter val="B45"/>
        <filter val="B46"/>
        <filter val="B47"/>
        <filter val="B48"/>
        <filter val="B49"/>
        <filter val="B50"/>
        <filter val="B51"/>
        <filter val="B52"/>
        <filter val="B53"/>
        <filter val="B54"/>
        <filter val="C01"/>
        <filter val="C02"/>
        <filter val="C03"/>
        <filter val="C04"/>
        <filter val="C05"/>
        <filter val="C06"/>
        <filter val="C07"/>
        <filter val="C08"/>
        <filter val="C09"/>
        <filter val="C10"/>
        <filter val="C11"/>
        <filter val="C12"/>
        <filter val="C13"/>
        <filter val="C14"/>
        <filter val="C15"/>
        <filter val="C16"/>
        <filter val="C17"/>
        <filter val="C18"/>
        <filter val="C19"/>
        <filter val="C20"/>
        <filter val="C21"/>
        <filter val="C22"/>
        <filter val="C23"/>
        <filter val="C25"/>
        <filter val="C26"/>
        <filter val="D1-01"/>
        <filter val="D1-02"/>
        <filter val="D1-03"/>
        <filter val="D1-04"/>
        <filter val="D1-05"/>
        <filter val="D1-06"/>
        <filter val="D2-01"/>
        <filter val="D2-02"/>
        <filter val="D2-03"/>
        <filter val="D2-04"/>
        <filter val="D2-05"/>
        <filter val="D2-06"/>
        <filter val="D2-09"/>
        <filter val="D2-10"/>
        <filter val="D2-11"/>
        <filter val="D2-12"/>
        <filter val="D3-01"/>
        <filter val="D3-02"/>
        <filter val="D3-03"/>
        <filter val="D3-04"/>
        <filter val="D3-05"/>
        <filter val="D3-06"/>
        <filter val="D3-07"/>
        <filter val="D3-08"/>
        <filter val="E1-02"/>
        <filter val="E1-03"/>
        <filter val="E1-04"/>
        <filter val="E1-05"/>
        <filter val="E1-06"/>
        <filter val="E1-07"/>
        <filter val="E1-08"/>
        <filter val="E2-01"/>
        <filter val="E2-02"/>
        <filter val="E2-03"/>
        <filter val="E2-04"/>
        <filter val="E2-05"/>
        <filter val="E2-06"/>
        <filter val="E2-07"/>
        <filter val="E2-08"/>
        <filter val="E2-09"/>
        <filter val="E2-10"/>
        <filter val="E3-01"/>
        <filter val="E3-02"/>
        <filter val="E3-03"/>
        <filter val="E3-06"/>
        <filter val="F2-01"/>
        <filter val="F2-02"/>
        <filter val="F2-03"/>
        <filter val="F3-01"/>
        <filter val="F3-02"/>
        <filter val="F3-03"/>
        <filter val="F3-04"/>
        <filter val="F3-05"/>
        <filter val="F3-06"/>
        <filter val="G2-01"/>
        <filter val="G2-04"/>
        <filter val="G2-06"/>
        <filter val="G3-01"/>
        <filter val="G3-03"/>
        <filter val="G3-04"/>
        <filter val="G3-05"/>
        <filter val="H1-01"/>
        <filter val="H1-02"/>
        <filter val="H1-03"/>
        <filter val="H2-01"/>
        <filter val="H2-04"/>
        <filter val="H2-05"/>
        <filter val="H2-06"/>
        <filter val="H3-03"/>
        <filter val="H3-05"/>
        <filter val="H3-06"/>
        <filter val="I2-01"/>
        <filter val="I2-03"/>
        <filter val="J-01"/>
        <filter val="J-02"/>
        <filter val="K1-05"/>
        <filter val="K2-01"/>
        <filter val="K2-02"/>
        <filter val="L1-01"/>
        <filter val="L1-02"/>
        <filter val="L1-03"/>
        <filter val="L1-04"/>
        <filter val="L1-05"/>
        <filter val="L1-06"/>
        <filter val="L3-01"/>
        <filter val="L3-02"/>
        <filter val="L3-03"/>
        <filter val="L3-04"/>
        <filter val="L3-05"/>
        <filter val="L3-06"/>
        <filter val="M2-01"/>
        <filter val="M2-02"/>
        <filter val="M2-03"/>
        <filter val="M2-04"/>
        <filter val="M2-05"/>
        <filter val="M2-06"/>
        <filter val="M2-07"/>
        <filter val="M2-08"/>
        <filter val="M2-09"/>
        <filter val="M2-10"/>
        <filter val="M2-11"/>
        <filter val="M3-01"/>
        <filter val="M3-02"/>
        <filter val="M3-03"/>
        <filter val="M3-04"/>
        <filter val="M3-05"/>
        <filter val="M3-07"/>
        <filter val="M3-08"/>
        <filter val="N10-01"/>
        <filter val="N1-01"/>
        <filter val="N11-01"/>
        <filter val="N11-02"/>
        <filter val="N13-01"/>
        <filter val="N13-02"/>
        <filter val="N16-01"/>
        <filter val="N18-01"/>
        <filter val="N18-02"/>
        <filter val="N18-03"/>
        <filter val="N18-04"/>
        <filter val="N19-01"/>
        <filter val="N19-02"/>
        <filter val="N19-03"/>
        <filter val="N20-01"/>
        <filter val="N20-02"/>
        <filter val="N20-03"/>
        <filter val="N2-01"/>
        <filter val="N2-02"/>
        <filter val="N21-01"/>
        <filter val="N22-01"/>
        <filter val="N23-01"/>
        <filter val="N3-01"/>
        <filter val="N3-02"/>
        <filter val="N3-03"/>
        <filter val="N4-01"/>
        <filter val="N4-02"/>
        <filter val="N5-01"/>
        <filter val="N5-02"/>
        <filter val="N6-01"/>
        <filter val="N7-01"/>
        <filter val="N8-01"/>
        <filter val="N8-02"/>
        <filter val="N9-01"/>
        <filter val="O10-01"/>
        <filter val="O10-02"/>
        <filter val="O10-03"/>
        <filter val="O10-04"/>
        <filter val="O1-01"/>
        <filter val="O1-02"/>
        <filter val="O1-03"/>
        <filter val="O1-04"/>
        <filter val="O11-01"/>
        <filter val="O11-02"/>
        <filter val="O11-03"/>
        <filter val="O11-04"/>
        <filter val="O12-01"/>
        <filter val="O12-02"/>
        <filter val="O12-03"/>
        <filter val="O12-04"/>
        <filter val="O13-01"/>
        <filter val="O13-02"/>
        <filter val="O13-03"/>
        <filter val="O13-04"/>
        <filter val="O14-01"/>
        <filter val="O14-02"/>
        <filter val="O15-01"/>
        <filter val="O2-01"/>
        <filter val="O2-02"/>
        <filter val="O2-03"/>
        <filter val="O2-04"/>
        <filter val="O3-01"/>
        <filter val="O3-02"/>
        <filter val="O3-03"/>
        <filter val="O3-04"/>
        <filter val="O4-01"/>
        <filter val="O4-02"/>
        <filter val="O4-03"/>
        <filter val="O4-04"/>
        <filter val="O5-01"/>
        <filter val="O5-02"/>
        <filter val="O5-03"/>
        <filter val="O5-04"/>
        <filter val="O6-01"/>
        <filter val="O6-02"/>
        <filter val="O6-03"/>
        <filter val="O6-04"/>
        <filter val="O7-01"/>
        <filter val="O7-02"/>
        <filter val="O7-03"/>
        <filter val="O7-04"/>
        <filter val="O8-01"/>
        <filter val="O8-02"/>
        <filter val="O8-03"/>
        <filter val="O8-04"/>
        <filter val="O9-01"/>
        <filter val="O9-02"/>
        <filter val="O9-03"/>
        <filter val="O9-04"/>
        <filter val="OG-01"/>
        <filter val="OG-02"/>
        <filter val="OG-03"/>
        <filter val="P10-01"/>
        <filter val="P1-01"/>
        <filter val="P11-01"/>
        <filter val="P12-01"/>
        <filter val="P13-01"/>
        <filter val="P13-02"/>
        <filter val="P14-01"/>
        <filter val="P15-01"/>
        <filter val="P2-01"/>
        <filter val="P3-01"/>
        <filter val="P3-02"/>
        <filter val="P4-01"/>
        <filter val="P5-01"/>
        <filter val="P6-01"/>
        <filter val="P7-01"/>
        <filter val="P7-02"/>
        <filter val="P8-01"/>
        <filter val="P9-01"/>
        <filter val="PG-01"/>
        <filter val="PG-02"/>
        <filter val="PG-03"/>
        <filter val="PG-04"/>
        <filter val="PG-05"/>
        <filter val="PG-06"/>
        <filter val="Q10-01"/>
        <filter val="Q10-02"/>
        <filter val="Q10-03"/>
        <filter val="Q10-04"/>
        <filter val="Q1-01"/>
        <filter val="Q11-01"/>
        <filter val="Q11-02"/>
        <filter val="Q11-03"/>
        <filter val="Q2-01"/>
        <filter val="Q3-01"/>
        <filter val="Q4-01"/>
        <filter val="Q4-02"/>
        <filter val="Q5-01"/>
        <filter val="Q5-02"/>
        <filter val="Q6-01"/>
        <filter val="Q7-01"/>
        <filter val="Q7-02"/>
        <filter val="Q7-03"/>
        <filter val="Q7-04"/>
        <filter val="Q8-01"/>
        <filter val="Q8-02"/>
        <filter val="Q8-03"/>
        <filter val="Q8-04"/>
        <filter val="Q9-01"/>
        <filter val="Q9-02"/>
        <filter val="Q9-03"/>
        <filter val="Q9-04"/>
        <filter val="QG-01"/>
        <filter val="QG-02"/>
        <filter val="QG-03"/>
        <filter val="R1-01"/>
        <filter val="R1-02"/>
        <filter val="R1-03"/>
        <filter val="R1-04"/>
        <filter val="R2-01"/>
        <filter val="R2-02"/>
        <filter val="R2-03"/>
        <filter val="R2-04"/>
        <filter val="R3-01"/>
        <filter val="R3-02"/>
      </filters>
    </filterColumn>
    <sortState ref="A6:AC516">
      <sortCondition ref="C5:C516"/>
    </sortState>
  </autoFilter>
  <mergeCells count="20">
    <mergeCell ref="A1:AC1"/>
    <mergeCell ref="H2:M2"/>
    <mergeCell ref="N2:Q2"/>
    <mergeCell ref="R2:U2"/>
    <mergeCell ref="V2:Y2"/>
    <mergeCell ref="Z2:AC2"/>
    <mergeCell ref="A4:G4"/>
    <mergeCell ref="A3:AC3"/>
    <mergeCell ref="I4:J4"/>
    <mergeCell ref="K4:L4"/>
    <mergeCell ref="A2:C2"/>
    <mergeCell ref="F2:G2"/>
    <mergeCell ref="W4:X4"/>
    <mergeCell ref="Y4:Z4"/>
    <mergeCell ref="AA4:AB4"/>
    <mergeCell ref="M4:N4"/>
    <mergeCell ref="O4:P4"/>
    <mergeCell ref="Q4:R4"/>
    <mergeCell ref="S4:T4"/>
    <mergeCell ref="U4:V4"/>
  </mergeCells>
  <pageMargins left="0.7" right="0.7" top="0.75" bottom="0.75" header="0.3" footer="0.3"/>
  <pageSetup orientation="portrait" verticalDpi="0" r:id="rId1"/>
  <ignoredErrors>
    <ignoredError sqref="Q163 S107 S11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851"/>
  <sheetViews>
    <sheetView topLeftCell="A503" workbookViewId="0">
      <selection activeCell="AE6" sqref="AE6:AE516"/>
    </sheetView>
  </sheetViews>
  <sheetFormatPr defaultColWidth="9" defaultRowHeight="15"/>
  <cols>
    <col min="1" max="3" width="9" style="4"/>
    <col min="4" max="4" width="15.5703125" style="13" customWidth="1"/>
    <col min="5" max="5" width="0" style="4" hidden="1" customWidth="1"/>
    <col min="6" max="6" width="20.5703125" style="12" customWidth="1"/>
    <col min="7" max="7" width="9" style="12"/>
    <col min="8" max="8" width="10.85546875" style="12" customWidth="1"/>
    <col min="9" max="28" width="5.85546875" style="4" customWidth="1"/>
    <col min="29" max="29" width="9" style="4"/>
    <col min="30" max="31" width="10.85546875" style="4" customWidth="1"/>
    <col min="32" max="16384" width="9" style="4"/>
  </cols>
  <sheetData>
    <row r="1" spans="1:31" ht="37.35" customHeight="1">
      <c r="A1" s="117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9"/>
    </row>
    <row r="2" spans="1:31" ht="37.35" customHeight="1">
      <c r="A2" s="121" t="s">
        <v>1</v>
      </c>
      <c r="B2" s="121"/>
      <c r="C2" s="121"/>
      <c r="D2" s="5">
        <v>42025</v>
      </c>
      <c r="E2" s="14"/>
      <c r="F2" s="120" t="s">
        <v>2</v>
      </c>
      <c r="G2" s="120"/>
      <c r="H2" s="109" t="s">
        <v>1752</v>
      </c>
      <c r="I2" s="110"/>
      <c r="J2" s="110"/>
      <c r="K2" s="110"/>
      <c r="L2" s="110"/>
      <c r="M2" s="111"/>
      <c r="N2" s="109" t="s">
        <v>3</v>
      </c>
      <c r="O2" s="110"/>
      <c r="P2" s="110"/>
      <c r="Q2" s="110"/>
      <c r="R2" s="110"/>
      <c r="S2" s="111"/>
      <c r="T2" s="109" t="s">
        <v>4</v>
      </c>
      <c r="U2" s="110"/>
      <c r="V2" s="110"/>
      <c r="W2" s="110"/>
      <c r="X2" s="111"/>
      <c r="Y2" s="109" t="s">
        <v>1753</v>
      </c>
      <c r="Z2" s="110"/>
      <c r="AA2" s="110"/>
      <c r="AB2" s="110"/>
      <c r="AC2" s="111"/>
      <c r="AD2" s="109" t="s">
        <v>1754</v>
      </c>
      <c r="AE2" s="111"/>
    </row>
    <row r="3" spans="1:31" ht="37.35" customHeight="1">
      <c r="A3" s="109" t="s">
        <v>1755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1"/>
    </row>
    <row r="4" spans="1:31" ht="37.35" customHeight="1">
      <c r="A4" s="114" t="s">
        <v>1760</v>
      </c>
      <c r="B4" s="115"/>
      <c r="C4" s="115"/>
      <c r="D4" s="115"/>
      <c r="E4" s="115"/>
      <c r="F4" s="115"/>
      <c r="G4" s="116"/>
      <c r="H4" s="19" t="s">
        <v>1766</v>
      </c>
      <c r="I4" s="112">
        <v>42046</v>
      </c>
      <c r="J4" s="113"/>
      <c r="K4" s="112">
        <v>42047</v>
      </c>
      <c r="L4" s="113"/>
      <c r="M4" s="112">
        <v>42048</v>
      </c>
      <c r="N4" s="113"/>
      <c r="O4" s="112">
        <v>42049</v>
      </c>
      <c r="P4" s="113"/>
      <c r="Q4" s="112">
        <v>42050</v>
      </c>
      <c r="R4" s="113"/>
      <c r="S4" s="112">
        <v>42051</v>
      </c>
      <c r="T4" s="113"/>
      <c r="U4" s="112">
        <v>42052</v>
      </c>
      <c r="V4" s="113"/>
      <c r="W4" s="112">
        <v>42053</v>
      </c>
      <c r="X4" s="113"/>
      <c r="Y4" s="112">
        <v>42054</v>
      </c>
      <c r="Z4" s="113"/>
      <c r="AA4" s="112">
        <v>42055</v>
      </c>
      <c r="AB4" s="113"/>
      <c r="AC4" s="22" t="s">
        <v>1775</v>
      </c>
      <c r="AD4" s="18">
        <v>42056</v>
      </c>
      <c r="AE4" s="18" t="s">
        <v>1770</v>
      </c>
    </row>
    <row r="5" spans="1:31" ht="37.35" customHeight="1">
      <c r="A5" s="7" t="s">
        <v>5</v>
      </c>
      <c r="B5" s="7" t="s">
        <v>6</v>
      </c>
      <c r="C5" s="7" t="s">
        <v>7</v>
      </c>
      <c r="D5" s="8" t="s">
        <v>8</v>
      </c>
      <c r="F5" s="9" t="s">
        <v>9</v>
      </c>
      <c r="G5" s="9" t="s">
        <v>10</v>
      </c>
      <c r="H5" s="19" t="s">
        <v>1765</v>
      </c>
      <c r="I5" s="14" t="s">
        <v>1762</v>
      </c>
      <c r="J5" s="14" t="s">
        <v>1763</v>
      </c>
      <c r="K5" s="14" t="s">
        <v>1762</v>
      </c>
      <c r="L5" s="14" t="s">
        <v>1763</v>
      </c>
      <c r="M5" s="14" t="s">
        <v>1762</v>
      </c>
      <c r="N5" s="14" t="s">
        <v>1763</v>
      </c>
      <c r="O5" s="14" t="s">
        <v>1762</v>
      </c>
      <c r="P5" s="14" t="s">
        <v>1763</v>
      </c>
      <c r="Q5" s="14" t="s">
        <v>1762</v>
      </c>
      <c r="R5" s="14" t="s">
        <v>1763</v>
      </c>
      <c r="S5" s="14" t="s">
        <v>1762</v>
      </c>
      <c r="T5" s="14" t="s">
        <v>1763</v>
      </c>
      <c r="U5" s="14" t="s">
        <v>1762</v>
      </c>
      <c r="V5" s="14" t="s">
        <v>1763</v>
      </c>
      <c r="W5" s="14" t="s">
        <v>1762</v>
      </c>
      <c r="X5" s="14" t="s">
        <v>1763</v>
      </c>
      <c r="Y5" s="14" t="s">
        <v>1762</v>
      </c>
      <c r="Z5" s="14" t="s">
        <v>1763</v>
      </c>
      <c r="AA5" s="14" t="s">
        <v>1762</v>
      </c>
      <c r="AB5" s="14" t="s">
        <v>1763</v>
      </c>
      <c r="AC5" s="21" t="s">
        <v>1759</v>
      </c>
      <c r="AD5" s="9" t="s">
        <v>1768</v>
      </c>
      <c r="AE5" s="18" t="s">
        <v>1769</v>
      </c>
    </row>
    <row r="6" spans="1:31" s="12" customFormat="1" ht="37.35" customHeight="1">
      <c r="A6" s="1">
        <v>1</v>
      </c>
      <c r="B6" s="1" t="s">
        <v>1561</v>
      </c>
      <c r="C6" s="11" t="s">
        <v>1562</v>
      </c>
      <c r="D6" s="2" t="s">
        <v>1563</v>
      </c>
      <c r="E6" s="1" t="s">
        <v>567</v>
      </c>
      <c r="F6" s="3" t="s">
        <v>204</v>
      </c>
      <c r="G6" s="3" t="s">
        <v>60</v>
      </c>
      <c r="H6" s="3">
        <f>'1-10'!AC6</f>
        <v>2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>
        <f t="shared" ref="AC6:AC23" si="0">SUM(H6:AB6)</f>
        <v>2</v>
      </c>
      <c r="AD6" s="10"/>
      <c r="AE6" s="10">
        <f>AC6-AD6</f>
        <v>2</v>
      </c>
    </row>
    <row r="7" spans="1:31" s="12" customFormat="1" ht="37.35" customHeight="1">
      <c r="A7" s="1">
        <v>2</v>
      </c>
      <c r="B7" s="1" t="s">
        <v>1558</v>
      </c>
      <c r="C7" s="11" t="s">
        <v>1559</v>
      </c>
      <c r="D7" s="2" t="s">
        <v>1560</v>
      </c>
      <c r="E7" s="1" t="s">
        <v>565</v>
      </c>
      <c r="F7" s="3" t="s">
        <v>1557</v>
      </c>
      <c r="G7" s="3" t="s">
        <v>60</v>
      </c>
      <c r="H7" s="3">
        <f>'1-10'!AC7</f>
        <v>15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>
        <f t="shared" si="0"/>
        <v>15</v>
      </c>
      <c r="AD7" s="10"/>
      <c r="AE7" s="10">
        <f t="shared" ref="AE7:AE70" si="1">AC7-AD7</f>
        <v>15</v>
      </c>
    </row>
    <row r="8" spans="1:31" s="12" customFormat="1" ht="37.35" customHeight="1">
      <c r="A8" s="1">
        <v>3</v>
      </c>
      <c r="B8" s="1" t="s">
        <v>1554</v>
      </c>
      <c r="C8" s="11" t="s">
        <v>1555</v>
      </c>
      <c r="D8" s="2" t="s">
        <v>1556</v>
      </c>
      <c r="E8" s="1" t="s">
        <v>567</v>
      </c>
      <c r="F8" s="3" t="s">
        <v>1557</v>
      </c>
      <c r="G8" s="3" t="s">
        <v>574</v>
      </c>
      <c r="H8" s="3">
        <f>'1-10'!AC8</f>
        <v>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>
        <f t="shared" si="0"/>
        <v>1</v>
      </c>
      <c r="AD8" s="10"/>
      <c r="AE8" s="10">
        <f t="shared" si="1"/>
        <v>1</v>
      </c>
    </row>
    <row r="9" spans="1:31" s="12" customFormat="1" ht="37.35" customHeight="1">
      <c r="A9" s="1">
        <v>4</v>
      </c>
      <c r="B9" s="1" t="s">
        <v>1448</v>
      </c>
      <c r="C9" s="11" t="s">
        <v>1449</v>
      </c>
      <c r="D9" s="2" t="s">
        <v>1450</v>
      </c>
      <c r="E9" s="1" t="s">
        <v>565</v>
      </c>
      <c r="F9" s="3" t="s">
        <v>1451</v>
      </c>
      <c r="G9" s="3" t="s">
        <v>259</v>
      </c>
      <c r="H9" s="3">
        <f>'1-10'!AC9</f>
        <v>160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>
        <f t="shared" si="0"/>
        <v>160</v>
      </c>
      <c r="AD9" s="10"/>
      <c r="AE9" s="10">
        <f t="shared" si="1"/>
        <v>160</v>
      </c>
    </row>
    <row r="10" spans="1:31" s="12" customFormat="1" ht="37.35" customHeight="1">
      <c r="A10" s="1">
        <v>5</v>
      </c>
      <c r="B10" s="1" t="s">
        <v>1452</v>
      </c>
      <c r="C10" s="11" t="s">
        <v>1453</v>
      </c>
      <c r="D10" s="2" t="s">
        <v>1450</v>
      </c>
      <c r="E10" s="1" t="s">
        <v>565</v>
      </c>
      <c r="F10" s="3" t="s">
        <v>1451</v>
      </c>
      <c r="G10" s="3" t="s">
        <v>259</v>
      </c>
      <c r="H10" s="3">
        <f>'1-10'!AC10</f>
        <v>85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>
        <f t="shared" si="0"/>
        <v>85</v>
      </c>
      <c r="AD10" s="10"/>
      <c r="AE10" s="10">
        <f t="shared" si="1"/>
        <v>85</v>
      </c>
    </row>
    <row r="11" spans="1:31" s="12" customFormat="1" ht="37.35" customHeight="1">
      <c r="A11" s="1">
        <v>6</v>
      </c>
      <c r="B11" s="1" t="s">
        <v>1458</v>
      </c>
      <c r="C11" s="11" t="s">
        <v>1459</v>
      </c>
      <c r="D11" s="2" t="s">
        <v>1460</v>
      </c>
      <c r="E11" s="1" t="s">
        <v>565</v>
      </c>
      <c r="F11" s="3" t="s">
        <v>1461</v>
      </c>
      <c r="G11" s="3" t="s">
        <v>259</v>
      </c>
      <c r="H11" s="3">
        <f>'1-10'!AC11</f>
        <v>4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>
        <f t="shared" si="0"/>
        <v>4</v>
      </c>
      <c r="AD11" s="10"/>
      <c r="AE11" s="10">
        <f t="shared" si="1"/>
        <v>4</v>
      </c>
    </row>
    <row r="12" spans="1:31" s="12" customFormat="1" ht="37.35" customHeight="1">
      <c r="A12" s="1">
        <v>7</v>
      </c>
      <c r="B12" s="1" t="s">
        <v>1366</v>
      </c>
      <c r="C12" s="11" t="s">
        <v>1367</v>
      </c>
      <c r="D12" s="2" t="s">
        <v>1368</v>
      </c>
      <c r="E12" s="1" t="s">
        <v>565</v>
      </c>
      <c r="F12" s="3" t="s">
        <v>1369</v>
      </c>
      <c r="G12" s="3" t="s">
        <v>259</v>
      </c>
      <c r="H12" s="3">
        <f>'1-10'!AC12</f>
        <v>0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>
        <f t="shared" si="0"/>
        <v>0</v>
      </c>
      <c r="AD12" s="10"/>
      <c r="AE12" s="10">
        <f t="shared" si="1"/>
        <v>0</v>
      </c>
    </row>
    <row r="13" spans="1:31" s="12" customFormat="1" ht="37.35" customHeight="1">
      <c r="A13" s="1">
        <v>8</v>
      </c>
      <c r="B13" s="1" t="s">
        <v>1396</v>
      </c>
      <c r="C13" s="11" t="s">
        <v>1397</v>
      </c>
      <c r="D13" s="2" t="s">
        <v>1398</v>
      </c>
      <c r="E13" s="1" t="s">
        <v>567</v>
      </c>
      <c r="F13" s="3" t="s">
        <v>1399</v>
      </c>
      <c r="G13" s="3" t="s">
        <v>569</v>
      </c>
      <c r="H13" s="3">
        <f>'1-10'!AC13</f>
        <v>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>
        <f t="shared" si="0"/>
        <v>4</v>
      </c>
      <c r="AD13" s="10"/>
      <c r="AE13" s="10">
        <f t="shared" si="1"/>
        <v>4</v>
      </c>
    </row>
    <row r="14" spans="1:31" s="12" customFormat="1" ht="37.35" customHeight="1">
      <c r="A14" s="1">
        <v>9</v>
      </c>
      <c r="B14" s="1" t="s">
        <v>1393</v>
      </c>
      <c r="C14" s="11" t="s">
        <v>1394</v>
      </c>
      <c r="D14" s="2" t="s">
        <v>1395</v>
      </c>
      <c r="E14" s="1" t="s">
        <v>565</v>
      </c>
      <c r="F14" s="3" t="s">
        <v>1128</v>
      </c>
      <c r="G14" s="3" t="s">
        <v>574</v>
      </c>
      <c r="H14" s="3">
        <f>'1-10'!AC14</f>
        <v>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>
        <f t="shared" si="0"/>
        <v>7</v>
      </c>
      <c r="AD14" s="10"/>
      <c r="AE14" s="10">
        <f t="shared" si="1"/>
        <v>7</v>
      </c>
    </row>
    <row r="15" spans="1:31" s="12" customFormat="1" ht="37.35" customHeight="1">
      <c r="A15" s="1">
        <v>10</v>
      </c>
      <c r="B15" s="1" t="s">
        <v>1362</v>
      </c>
      <c r="C15" s="11" t="s">
        <v>1363</v>
      </c>
      <c r="D15" s="2" t="s">
        <v>1364</v>
      </c>
      <c r="E15" s="1" t="s">
        <v>567</v>
      </c>
      <c r="F15" s="3" t="s">
        <v>1365</v>
      </c>
      <c r="G15" s="3" t="s">
        <v>298</v>
      </c>
      <c r="H15" s="3">
        <f>'1-10'!AC15</f>
        <v>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>
        <f t="shared" si="0"/>
        <v>3</v>
      </c>
      <c r="AD15" s="10"/>
      <c r="AE15" s="10">
        <f t="shared" si="1"/>
        <v>3</v>
      </c>
    </row>
    <row r="16" spans="1:31" s="12" customFormat="1" ht="37.35" customHeight="1">
      <c r="A16" s="1">
        <v>11</v>
      </c>
      <c r="B16" s="1" t="s">
        <v>1643</v>
      </c>
      <c r="C16" s="11" t="s">
        <v>1644</v>
      </c>
      <c r="D16" s="2" t="s">
        <v>1645</v>
      </c>
      <c r="E16" s="1" t="s">
        <v>567</v>
      </c>
      <c r="F16" s="3" t="s">
        <v>1234</v>
      </c>
      <c r="G16" s="3" t="s">
        <v>1612</v>
      </c>
      <c r="H16" s="3">
        <f>'1-10'!AC16</f>
        <v>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>
        <f t="shared" si="0"/>
        <v>2</v>
      </c>
      <c r="AD16" s="10"/>
      <c r="AE16" s="10">
        <f t="shared" si="1"/>
        <v>2</v>
      </c>
    </row>
    <row r="17" spans="1:31" s="12" customFormat="1" ht="37.35" customHeight="1">
      <c r="A17" s="1">
        <v>12</v>
      </c>
      <c r="B17" s="1" t="s">
        <v>1646</v>
      </c>
      <c r="C17" s="11" t="s">
        <v>1647</v>
      </c>
      <c r="D17" s="2" t="s">
        <v>1648</v>
      </c>
      <c r="E17" s="1"/>
      <c r="F17" s="3" t="s">
        <v>1649</v>
      </c>
      <c r="G17" s="3" t="s">
        <v>1612</v>
      </c>
      <c r="H17" s="3">
        <f>'1-10'!AC17</f>
        <v>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>
        <f t="shared" si="0"/>
        <v>3</v>
      </c>
      <c r="AD17" s="10"/>
      <c r="AE17" s="10">
        <f t="shared" si="1"/>
        <v>3</v>
      </c>
    </row>
    <row r="18" spans="1:31" s="12" customFormat="1" ht="37.35" customHeight="1">
      <c r="A18" s="1">
        <v>13</v>
      </c>
      <c r="B18" s="1" t="s">
        <v>1336</v>
      </c>
      <c r="C18" s="11" t="s">
        <v>1337</v>
      </c>
      <c r="D18" s="2" t="s">
        <v>1338</v>
      </c>
      <c r="E18" s="1" t="s">
        <v>565</v>
      </c>
      <c r="F18" s="3" t="s">
        <v>1339</v>
      </c>
      <c r="G18" s="3" t="s">
        <v>574</v>
      </c>
      <c r="H18" s="3">
        <f>'1-10'!AC18</f>
        <v>18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>
        <f t="shared" si="0"/>
        <v>18</v>
      </c>
      <c r="AD18" s="10"/>
      <c r="AE18" s="10">
        <f t="shared" si="1"/>
        <v>18</v>
      </c>
    </row>
    <row r="19" spans="1:31" s="12" customFormat="1" ht="37.35" customHeight="1">
      <c r="A19" s="1">
        <v>14</v>
      </c>
      <c r="B19" s="1" t="s">
        <v>1333</v>
      </c>
      <c r="C19" s="11" t="s">
        <v>1334</v>
      </c>
      <c r="D19" s="2" t="s">
        <v>1335</v>
      </c>
      <c r="E19" s="1" t="s">
        <v>565</v>
      </c>
      <c r="F19" s="3" t="s">
        <v>958</v>
      </c>
      <c r="G19" s="3" t="s">
        <v>574</v>
      </c>
      <c r="H19" s="3">
        <f>'1-10'!AC19</f>
        <v>2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>
        <f t="shared" si="0"/>
        <v>2</v>
      </c>
      <c r="AD19" s="10"/>
      <c r="AE19" s="10">
        <f t="shared" si="1"/>
        <v>2</v>
      </c>
    </row>
    <row r="20" spans="1:31" s="12" customFormat="1" ht="37.35" customHeight="1">
      <c r="A20" s="1">
        <v>15</v>
      </c>
      <c r="B20" s="1" t="s">
        <v>1382</v>
      </c>
      <c r="C20" s="11" t="s">
        <v>1383</v>
      </c>
      <c r="D20" s="2" t="s">
        <v>1384</v>
      </c>
      <c r="E20" s="1" t="s">
        <v>565</v>
      </c>
      <c r="F20" s="3" t="s">
        <v>1385</v>
      </c>
      <c r="G20" s="3" t="s">
        <v>298</v>
      </c>
      <c r="H20" s="3">
        <f>'1-10'!AC20</f>
        <v>1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>
        <f t="shared" si="0"/>
        <v>1</v>
      </c>
      <c r="AD20" s="10"/>
      <c r="AE20" s="10">
        <f t="shared" si="1"/>
        <v>1</v>
      </c>
    </row>
    <row r="21" spans="1:31" s="12" customFormat="1" ht="37.35" customHeight="1">
      <c r="A21" s="1">
        <v>16</v>
      </c>
      <c r="B21" s="1" t="s">
        <v>1386</v>
      </c>
      <c r="C21" s="11" t="s">
        <v>1387</v>
      </c>
      <c r="D21" s="2" t="s">
        <v>1388</v>
      </c>
      <c r="E21" s="1" t="s">
        <v>565</v>
      </c>
      <c r="F21" s="3" t="s">
        <v>1389</v>
      </c>
      <c r="G21" s="3" t="s">
        <v>298</v>
      </c>
      <c r="H21" s="3">
        <f>'1-10'!AC21</f>
        <v>1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>
        <f t="shared" si="0"/>
        <v>1</v>
      </c>
      <c r="AD21" s="10"/>
      <c r="AE21" s="10">
        <f t="shared" si="1"/>
        <v>1</v>
      </c>
    </row>
    <row r="22" spans="1:31" s="12" customFormat="1" ht="37.35" customHeight="1">
      <c r="A22" s="1">
        <v>17</v>
      </c>
      <c r="B22" s="1" t="s">
        <v>1315</v>
      </c>
      <c r="C22" s="11" t="s">
        <v>1316</v>
      </c>
      <c r="D22" s="2" t="s">
        <v>1245</v>
      </c>
      <c r="E22" s="1" t="s">
        <v>14</v>
      </c>
      <c r="F22" s="3" t="s">
        <v>962</v>
      </c>
      <c r="G22" s="3" t="s">
        <v>569</v>
      </c>
      <c r="H22" s="3">
        <f>'1-10'!AC22</f>
        <v>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>
        <f t="shared" si="0"/>
        <v>1</v>
      </c>
      <c r="AD22" s="10"/>
      <c r="AE22" s="10">
        <f t="shared" si="1"/>
        <v>1</v>
      </c>
    </row>
    <row r="23" spans="1:31" s="12" customFormat="1" ht="37.35" customHeight="1">
      <c r="A23" s="1">
        <v>18</v>
      </c>
      <c r="B23" s="1" t="s">
        <v>1313</v>
      </c>
      <c r="C23" s="11" t="s">
        <v>1314</v>
      </c>
      <c r="D23" s="2" t="s">
        <v>1245</v>
      </c>
      <c r="E23" s="1" t="s">
        <v>14</v>
      </c>
      <c r="F23" s="3" t="s">
        <v>1234</v>
      </c>
      <c r="G23" s="3" t="s">
        <v>569</v>
      </c>
      <c r="H23" s="3">
        <f>'1-10'!AC23</f>
        <v>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>
        <f t="shared" si="0"/>
        <v>2</v>
      </c>
      <c r="AD23" s="10"/>
      <c r="AE23" s="10">
        <f t="shared" si="1"/>
        <v>2</v>
      </c>
    </row>
    <row r="24" spans="1:31" s="12" customFormat="1" ht="37.35" customHeight="1">
      <c r="A24" s="1">
        <v>19</v>
      </c>
      <c r="B24" s="1" t="s">
        <v>1310</v>
      </c>
      <c r="C24" s="11" t="s">
        <v>1311</v>
      </c>
      <c r="D24" s="2" t="s">
        <v>1245</v>
      </c>
      <c r="E24" s="1" t="s">
        <v>14</v>
      </c>
      <c r="F24" s="3" t="s">
        <v>1312</v>
      </c>
      <c r="G24" s="3" t="s">
        <v>569</v>
      </c>
      <c r="H24" s="3">
        <f>'1-10'!AC24</f>
        <v>2</v>
      </c>
      <c r="I24" s="10"/>
      <c r="J24" s="10"/>
      <c r="K24" s="10">
        <v>0</v>
      </c>
      <c r="L24" s="10">
        <v>1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>
        <f t="shared" ref="AC24:AC87" si="2">SUM(H24:AB24)</f>
        <v>3</v>
      </c>
      <c r="AD24" s="10"/>
      <c r="AE24" s="10">
        <f t="shared" si="1"/>
        <v>3</v>
      </c>
    </row>
    <row r="25" spans="1:31" s="12" customFormat="1" ht="37.35" customHeight="1">
      <c r="A25" s="1">
        <v>20</v>
      </c>
      <c r="B25" s="1" t="s">
        <v>1308</v>
      </c>
      <c r="C25" s="11" t="s">
        <v>1309</v>
      </c>
      <c r="D25" s="2" t="s">
        <v>1245</v>
      </c>
      <c r="E25" s="1" t="s">
        <v>203</v>
      </c>
      <c r="F25" s="3" t="s">
        <v>990</v>
      </c>
      <c r="G25" s="3" t="s">
        <v>569</v>
      </c>
      <c r="H25" s="3">
        <f>'1-10'!AC25</f>
        <v>1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>
        <f t="shared" si="2"/>
        <v>1</v>
      </c>
      <c r="AD25" s="10"/>
      <c r="AE25" s="10">
        <f t="shared" si="1"/>
        <v>1</v>
      </c>
    </row>
    <row r="26" spans="1:31" s="12" customFormat="1" ht="37.35" customHeight="1">
      <c r="A26" s="1">
        <v>21</v>
      </c>
      <c r="B26" s="1" t="s">
        <v>1305</v>
      </c>
      <c r="C26" s="11" t="s">
        <v>1306</v>
      </c>
      <c r="D26" s="2" t="s">
        <v>1245</v>
      </c>
      <c r="E26" s="1" t="s">
        <v>203</v>
      </c>
      <c r="F26" s="3" t="s">
        <v>1307</v>
      </c>
      <c r="G26" s="3" t="s">
        <v>569</v>
      </c>
      <c r="H26" s="3">
        <f>'1-10'!AC26</f>
        <v>2</v>
      </c>
      <c r="I26" s="10"/>
      <c r="J26" s="10"/>
      <c r="K26" s="10">
        <v>0</v>
      </c>
      <c r="L26" s="10">
        <v>1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>
        <f t="shared" si="2"/>
        <v>3</v>
      </c>
      <c r="AD26" s="10"/>
      <c r="AE26" s="10">
        <f t="shared" si="1"/>
        <v>3</v>
      </c>
    </row>
    <row r="27" spans="1:31" s="12" customFormat="1" ht="37.35" customHeight="1">
      <c r="A27" s="1">
        <v>22</v>
      </c>
      <c r="B27" s="1" t="s">
        <v>1302</v>
      </c>
      <c r="C27" s="11" t="s">
        <v>1303</v>
      </c>
      <c r="D27" s="2" t="s">
        <v>1304</v>
      </c>
      <c r="E27" s="1" t="s">
        <v>565</v>
      </c>
      <c r="F27" s="3" t="s">
        <v>994</v>
      </c>
      <c r="G27" s="3" t="s">
        <v>259</v>
      </c>
      <c r="H27" s="3">
        <f>'1-10'!AC27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>
        <f t="shared" si="2"/>
        <v>0</v>
      </c>
      <c r="AD27" s="10"/>
      <c r="AE27" s="10">
        <f t="shared" si="1"/>
        <v>0</v>
      </c>
    </row>
    <row r="28" spans="1:31" s="12" customFormat="1" ht="37.35" customHeight="1">
      <c r="A28" s="1">
        <v>23</v>
      </c>
      <c r="B28" s="1" t="s">
        <v>1299</v>
      </c>
      <c r="C28" s="11" t="s">
        <v>1300</v>
      </c>
      <c r="D28" s="2" t="s">
        <v>1297</v>
      </c>
      <c r="E28" s="1" t="s">
        <v>565</v>
      </c>
      <c r="F28" s="3" t="s">
        <v>1301</v>
      </c>
      <c r="G28" s="3" t="s">
        <v>259</v>
      </c>
      <c r="H28" s="3">
        <f>'1-10'!AC28</f>
        <v>13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>
        <f t="shared" si="2"/>
        <v>13</v>
      </c>
      <c r="AD28" s="10"/>
      <c r="AE28" s="10">
        <f t="shared" si="1"/>
        <v>13</v>
      </c>
    </row>
    <row r="29" spans="1:31" s="12" customFormat="1" ht="37.35" customHeight="1">
      <c r="A29" s="1">
        <v>24</v>
      </c>
      <c r="B29" s="1" t="s">
        <v>1295</v>
      </c>
      <c r="C29" s="11" t="s">
        <v>1296</v>
      </c>
      <c r="D29" s="2" t="s">
        <v>1297</v>
      </c>
      <c r="E29" s="1" t="s">
        <v>565</v>
      </c>
      <c r="F29" s="3" t="s">
        <v>1298</v>
      </c>
      <c r="G29" s="3" t="s">
        <v>259</v>
      </c>
      <c r="H29" s="3">
        <f>'1-10'!AC29</f>
        <v>12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>
        <f t="shared" si="2"/>
        <v>12</v>
      </c>
      <c r="AD29" s="10"/>
      <c r="AE29" s="10">
        <f t="shared" si="1"/>
        <v>12</v>
      </c>
    </row>
    <row r="30" spans="1:31" s="12" customFormat="1" ht="37.35" customHeight="1">
      <c r="A30" s="1">
        <v>25</v>
      </c>
      <c r="B30" s="1" t="s">
        <v>1293</v>
      </c>
      <c r="C30" s="11" t="s">
        <v>1294</v>
      </c>
      <c r="D30" s="2" t="s">
        <v>1245</v>
      </c>
      <c r="E30" s="1" t="s">
        <v>203</v>
      </c>
      <c r="F30" s="3" t="s">
        <v>529</v>
      </c>
      <c r="G30" s="3" t="s">
        <v>569</v>
      </c>
      <c r="H30" s="3">
        <f>'1-10'!AC30</f>
        <v>3</v>
      </c>
      <c r="I30" s="10"/>
      <c r="J30" s="10"/>
      <c r="K30" s="10"/>
      <c r="L30" s="10">
        <v>1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>
        <f t="shared" si="2"/>
        <v>4</v>
      </c>
      <c r="AD30" s="10"/>
      <c r="AE30" s="10">
        <f t="shared" si="1"/>
        <v>4</v>
      </c>
    </row>
    <row r="31" spans="1:31" s="12" customFormat="1" ht="37.35" customHeight="1">
      <c r="A31" s="1">
        <v>26</v>
      </c>
      <c r="B31" s="1" t="s">
        <v>1291</v>
      </c>
      <c r="C31" s="11" t="s">
        <v>1292</v>
      </c>
      <c r="D31" s="2" t="s">
        <v>1290</v>
      </c>
      <c r="E31" s="1" t="s">
        <v>203</v>
      </c>
      <c r="F31" s="3" t="s">
        <v>1234</v>
      </c>
      <c r="G31" s="3" t="s">
        <v>569</v>
      </c>
      <c r="H31" s="3">
        <f>'1-10'!AC31</f>
        <v>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>
        <f t="shared" si="2"/>
        <v>3</v>
      </c>
      <c r="AD31" s="10"/>
      <c r="AE31" s="10">
        <f t="shared" si="1"/>
        <v>3</v>
      </c>
    </row>
    <row r="32" spans="1:31" s="12" customFormat="1" ht="37.35" customHeight="1">
      <c r="A32" s="1">
        <v>27</v>
      </c>
      <c r="B32" s="1" t="s">
        <v>1288</v>
      </c>
      <c r="C32" s="11" t="s">
        <v>1289</v>
      </c>
      <c r="D32" s="2" t="s">
        <v>1290</v>
      </c>
      <c r="E32" s="1" t="s">
        <v>203</v>
      </c>
      <c r="F32" s="3" t="s">
        <v>426</v>
      </c>
      <c r="G32" s="3" t="s">
        <v>569</v>
      </c>
      <c r="H32" s="3">
        <f>'1-10'!AC32</f>
        <v>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>
        <f t="shared" si="2"/>
        <v>1</v>
      </c>
      <c r="AD32" s="10"/>
      <c r="AE32" s="10">
        <f t="shared" si="1"/>
        <v>1</v>
      </c>
    </row>
    <row r="33" spans="1:31" s="12" customFormat="1" ht="37.35" customHeight="1">
      <c r="A33" s="1">
        <v>28</v>
      </c>
      <c r="B33" s="1" t="s">
        <v>1285</v>
      </c>
      <c r="C33" s="11" t="s">
        <v>1286</v>
      </c>
      <c r="D33" s="2" t="s">
        <v>1287</v>
      </c>
      <c r="E33" s="1" t="s">
        <v>203</v>
      </c>
      <c r="F33" s="3" t="s">
        <v>844</v>
      </c>
      <c r="G33" s="3" t="s">
        <v>176</v>
      </c>
      <c r="H33" s="3">
        <f>'1-10'!AC33</f>
        <v>52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>
        <f t="shared" si="2"/>
        <v>52</v>
      </c>
      <c r="AD33" s="10"/>
      <c r="AE33" s="10">
        <f t="shared" si="1"/>
        <v>52</v>
      </c>
    </row>
    <row r="34" spans="1:31" s="12" customFormat="1" ht="37.35" customHeight="1">
      <c r="A34" s="1">
        <v>29</v>
      </c>
      <c r="B34" s="1" t="s">
        <v>1282</v>
      </c>
      <c r="C34" s="11" t="s">
        <v>1283</v>
      </c>
      <c r="D34" s="2" t="s">
        <v>1284</v>
      </c>
      <c r="E34" s="1" t="s">
        <v>203</v>
      </c>
      <c r="F34" s="3" t="s">
        <v>315</v>
      </c>
      <c r="G34" s="3" t="s">
        <v>259</v>
      </c>
      <c r="H34" s="3">
        <f>'1-10'!AC34</f>
        <v>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>
        <f t="shared" si="2"/>
        <v>2</v>
      </c>
      <c r="AD34" s="10"/>
      <c r="AE34" s="10">
        <f t="shared" si="1"/>
        <v>2</v>
      </c>
    </row>
    <row r="35" spans="1:31" s="12" customFormat="1" ht="37.35" customHeight="1">
      <c r="A35" s="1">
        <v>30</v>
      </c>
      <c r="B35" s="1" t="s">
        <v>1278</v>
      </c>
      <c r="C35" s="11" t="s">
        <v>1279</v>
      </c>
      <c r="D35" s="2" t="s">
        <v>1280</v>
      </c>
      <c r="E35" s="1" t="s">
        <v>203</v>
      </c>
      <c r="F35" s="3" t="s">
        <v>1281</v>
      </c>
      <c r="G35" s="3" t="s">
        <v>1259</v>
      </c>
      <c r="H35" s="3">
        <f>'1-10'!AC35</f>
        <v>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>
        <f t="shared" si="2"/>
        <v>2</v>
      </c>
      <c r="AD35" s="10"/>
      <c r="AE35" s="10">
        <f t="shared" si="1"/>
        <v>2</v>
      </c>
    </row>
    <row r="36" spans="1:31" s="12" customFormat="1" ht="37.35" customHeight="1">
      <c r="A36" s="1">
        <v>31</v>
      </c>
      <c r="B36" s="1" t="s">
        <v>1274</v>
      </c>
      <c r="C36" s="11" t="s">
        <v>1275</v>
      </c>
      <c r="D36" s="2" t="s">
        <v>1276</v>
      </c>
      <c r="E36" s="1" t="s">
        <v>14</v>
      </c>
      <c r="F36" s="3" t="s">
        <v>1277</v>
      </c>
      <c r="G36" s="3" t="s">
        <v>569</v>
      </c>
      <c r="H36" s="3">
        <f>'1-10'!AC36</f>
        <v>1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>
        <f t="shared" si="2"/>
        <v>1</v>
      </c>
      <c r="AD36" s="10"/>
      <c r="AE36" s="10">
        <f t="shared" si="1"/>
        <v>1</v>
      </c>
    </row>
    <row r="37" spans="1:31" s="12" customFormat="1" ht="37.35" customHeight="1">
      <c r="A37" s="1">
        <v>32</v>
      </c>
      <c r="B37" s="1" t="s">
        <v>1270</v>
      </c>
      <c r="C37" s="11" t="s">
        <v>1271</v>
      </c>
      <c r="D37" s="2" t="s">
        <v>1272</v>
      </c>
      <c r="E37" s="1" t="s">
        <v>203</v>
      </c>
      <c r="F37" s="3" t="s">
        <v>1273</v>
      </c>
      <c r="G37" s="3" t="s">
        <v>569</v>
      </c>
      <c r="H37" s="3">
        <f>'1-10'!AC37</f>
        <v>90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>
        <f t="shared" si="2"/>
        <v>90</v>
      </c>
      <c r="AD37" s="10"/>
      <c r="AE37" s="10">
        <f t="shared" si="1"/>
        <v>90</v>
      </c>
    </row>
    <row r="38" spans="1:31" s="12" customFormat="1" ht="37.35" customHeight="1">
      <c r="A38" s="1">
        <v>33</v>
      </c>
      <c r="B38" s="1" t="s">
        <v>1266</v>
      </c>
      <c r="C38" s="11" t="s">
        <v>1267</v>
      </c>
      <c r="D38" s="2" t="s">
        <v>1268</v>
      </c>
      <c r="E38" s="1" t="s">
        <v>14</v>
      </c>
      <c r="F38" s="3" t="s">
        <v>1269</v>
      </c>
      <c r="G38" s="3" t="s">
        <v>569</v>
      </c>
      <c r="H38" s="3">
        <f>'1-10'!AC38</f>
        <v>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>
        <f t="shared" si="2"/>
        <v>1</v>
      </c>
      <c r="AD38" s="10"/>
      <c r="AE38" s="10">
        <f t="shared" si="1"/>
        <v>1</v>
      </c>
    </row>
    <row r="39" spans="1:31" s="12" customFormat="1" ht="37.35" customHeight="1">
      <c r="A39" s="1">
        <v>34</v>
      </c>
      <c r="B39" s="1" t="s">
        <v>1264</v>
      </c>
      <c r="C39" s="11" t="s">
        <v>1265</v>
      </c>
      <c r="D39" s="2" t="s">
        <v>1245</v>
      </c>
      <c r="E39" s="1" t="s">
        <v>14</v>
      </c>
      <c r="F39" s="3" t="s">
        <v>387</v>
      </c>
      <c r="G39" s="3" t="s">
        <v>569</v>
      </c>
      <c r="H39" s="3">
        <f>'1-10'!AC39</f>
        <v>1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>
        <f t="shared" si="2"/>
        <v>1</v>
      </c>
      <c r="AD39" s="10"/>
      <c r="AE39" s="10">
        <f t="shared" si="1"/>
        <v>1</v>
      </c>
    </row>
    <row r="40" spans="1:31" s="12" customFormat="1" ht="37.35" customHeight="1">
      <c r="A40" s="1">
        <v>35</v>
      </c>
      <c r="B40" s="1" t="s">
        <v>1248</v>
      </c>
      <c r="C40" s="11" t="s">
        <v>1249</v>
      </c>
      <c r="D40" s="2" t="s">
        <v>1245</v>
      </c>
      <c r="E40" s="1" t="s">
        <v>14</v>
      </c>
      <c r="F40" s="3" t="s">
        <v>584</v>
      </c>
      <c r="G40" s="3" t="s">
        <v>569</v>
      </c>
      <c r="H40" s="3">
        <f>'1-10'!AC40</f>
        <v>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>
        <f t="shared" si="2"/>
        <v>1</v>
      </c>
      <c r="AD40" s="10"/>
      <c r="AE40" s="10">
        <f t="shared" si="1"/>
        <v>1</v>
      </c>
    </row>
    <row r="41" spans="1:31" s="12" customFormat="1" ht="37.35" customHeight="1">
      <c r="A41" s="1">
        <v>36</v>
      </c>
      <c r="B41" s="1" t="s">
        <v>1552</v>
      </c>
      <c r="C41" s="11" t="s">
        <v>1553</v>
      </c>
      <c r="D41" s="2" t="s">
        <v>1551</v>
      </c>
      <c r="E41" s="1" t="s">
        <v>565</v>
      </c>
      <c r="F41" s="3" t="s">
        <v>204</v>
      </c>
      <c r="G41" s="3" t="s">
        <v>259</v>
      </c>
      <c r="H41" s="3">
        <f>'1-10'!AC41</f>
        <v>7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>
        <f t="shared" si="2"/>
        <v>7</v>
      </c>
      <c r="AD41" s="10"/>
      <c r="AE41" s="10">
        <f t="shared" si="1"/>
        <v>7</v>
      </c>
    </row>
    <row r="42" spans="1:31" s="12" customFormat="1" ht="37.35" customHeight="1">
      <c r="A42" s="1">
        <v>37</v>
      </c>
      <c r="B42" s="1" t="s">
        <v>1253</v>
      </c>
      <c r="C42" s="11" t="s">
        <v>1254</v>
      </c>
      <c r="D42" s="2" t="s">
        <v>1252</v>
      </c>
      <c r="E42" s="1" t="s">
        <v>565</v>
      </c>
      <c r="F42" s="3" t="s">
        <v>1234</v>
      </c>
      <c r="G42" s="3" t="s">
        <v>259</v>
      </c>
      <c r="H42" s="3">
        <f>'1-10'!AC42</f>
        <v>4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>
        <f t="shared" si="2"/>
        <v>4</v>
      </c>
      <c r="AD42" s="10"/>
      <c r="AE42" s="10">
        <f t="shared" si="1"/>
        <v>4</v>
      </c>
    </row>
    <row r="43" spans="1:31" s="12" customFormat="1" ht="37.35" customHeight="1">
      <c r="A43" s="1">
        <v>38</v>
      </c>
      <c r="B43" s="1" t="s">
        <v>1250</v>
      </c>
      <c r="C43" s="11" t="s">
        <v>1251</v>
      </c>
      <c r="D43" s="2" t="s">
        <v>1252</v>
      </c>
      <c r="E43" s="1" t="s">
        <v>565</v>
      </c>
      <c r="F43" s="3" t="s">
        <v>426</v>
      </c>
      <c r="G43" s="3" t="s">
        <v>259</v>
      </c>
      <c r="H43" s="3">
        <f>'1-10'!AC43</f>
        <v>3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>
        <f t="shared" si="2"/>
        <v>3</v>
      </c>
      <c r="AD43" s="10"/>
      <c r="AE43" s="10">
        <f t="shared" si="1"/>
        <v>3</v>
      </c>
    </row>
    <row r="44" spans="1:31" s="12" customFormat="1" ht="37.35" customHeight="1">
      <c r="A44" s="1">
        <v>39</v>
      </c>
      <c r="B44" s="1" t="s">
        <v>1246</v>
      </c>
      <c r="C44" s="11" t="s">
        <v>1247</v>
      </c>
      <c r="D44" s="2" t="s">
        <v>1245</v>
      </c>
      <c r="E44" s="1" t="s">
        <v>14</v>
      </c>
      <c r="F44" s="3" t="s">
        <v>962</v>
      </c>
      <c r="G44" s="3" t="s">
        <v>569</v>
      </c>
      <c r="H44" s="3">
        <f>'1-10'!AC44</f>
        <v>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>
        <f t="shared" si="2"/>
        <v>2</v>
      </c>
      <c r="AD44" s="10"/>
      <c r="AE44" s="10">
        <f t="shared" si="1"/>
        <v>2</v>
      </c>
    </row>
    <row r="45" spans="1:31" s="12" customFormat="1" ht="37.35" customHeight="1">
      <c r="A45" s="1">
        <v>40</v>
      </c>
      <c r="B45" s="1" t="s">
        <v>1243</v>
      </c>
      <c r="C45" s="11" t="s">
        <v>1244</v>
      </c>
      <c r="D45" s="2" t="s">
        <v>1245</v>
      </c>
      <c r="E45" s="1" t="s">
        <v>14</v>
      </c>
      <c r="F45" s="3" t="s">
        <v>529</v>
      </c>
      <c r="G45" s="3" t="s">
        <v>569</v>
      </c>
      <c r="H45" s="3">
        <f>'1-10'!AC45</f>
        <v>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>
        <f t="shared" si="2"/>
        <v>1</v>
      </c>
      <c r="AD45" s="10"/>
      <c r="AE45" s="10">
        <f t="shared" si="1"/>
        <v>1</v>
      </c>
    </row>
    <row r="46" spans="1:31" s="12" customFormat="1" ht="37.35" customHeight="1">
      <c r="A46" s="1">
        <v>41</v>
      </c>
      <c r="B46" s="1" t="s">
        <v>1239</v>
      </c>
      <c r="C46" s="11" t="s">
        <v>1240</v>
      </c>
      <c r="D46" s="2" t="s">
        <v>1241</v>
      </c>
      <c r="E46" s="1" t="s">
        <v>203</v>
      </c>
      <c r="F46" s="3" t="s">
        <v>1242</v>
      </c>
      <c r="G46" s="3" t="s">
        <v>569</v>
      </c>
      <c r="H46" s="3">
        <f>'1-10'!AC46</f>
        <v>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>
        <f t="shared" si="2"/>
        <v>5</v>
      </c>
      <c r="AD46" s="10"/>
      <c r="AE46" s="10">
        <f t="shared" si="1"/>
        <v>5</v>
      </c>
    </row>
    <row r="47" spans="1:31" s="12" customFormat="1" ht="37.35" customHeight="1">
      <c r="A47" s="1">
        <v>42</v>
      </c>
      <c r="B47" s="1" t="s">
        <v>701</v>
      </c>
      <c r="C47" s="11" t="s">
        <v>702</v>
      </c>
      <c r="D47" s="2" t="s">
        <v>703</v>
      </c>
      <c r="E47" s="1" t="s">
        <v>203</v>
      </c>
      <c r="F47" s="3" t="s">
        <v>519</v>
      </c>
      <c r="G47" s="3" t="s">
        <v>569</v>
      </c>
      <c r="H47" s="3">
        <f>'1-10'!AC47</f>
        <v>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>
        <f t="shared" si="2"/>
        <v>1</v>
      </c>
      <c r="AD47" s="10"/>
      <c r="AE47" s="10">
        <f t="shared" si="1"/>
        <v>1</v>
      </c>
    </row>
    <row r="48" spans="1:31" s="12" customFormat="1" ht="37.35" customHeight="1">
      <c r="A48" s="1">
        <v>43</v>
      </c>
      <c r="B48" s="1" t="s">
        <v>693</v>
      </c>
      <c r="C48" s="11" t="s">
        <v>694</v>
      </c>
      <c r="D48" s="2" t="s">
        <v>695</v>
      </c>
      <c r="E48" s="1" t="s">
        <v>203</v>
      </c>
      <c r="F48" s="3" t="s">
        <v>696</v>
      </c>
      <c r="G48" s="3" t="s">
        <v>569</v>
      </c>
      <c r="H48" s="3">
        <f>'1-10'!AC48</f>
        <v>2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>
        <f t="shared" si="2"/>
        <v>2</v>
      </c>
      <c r="AD48" s="10"/>
      <c r="AE48" s="10">
        <f t="shared" si="1"/>
        <v>2</v>
      </c>
    </row>
    <row r="49" spans="1:31" s="12" customFormat="1" ht="37.35" customHeight="1">
      <c r="A49" s="1">
        <v>44</v>
      </c>
      <c r="B49" s="1" t="s">
        <v>689</v>
      </c>
      <c r="C49" s="11" t="s">
        <v>690</v>
      </c>
      <c r="D49" s="2" t="s">
        <v>691</v>
      </c>
      <c r="E49" s="1" t="s">
        <v>203</v>
      </c>
      <c r="F49" s="3" t="s">
        <v>692</v>
      </c>
      <c r="G49" s="3" t="s">
        <v>569</v>
      </c>
      <c r="H49" s="3">
        <f>'1-10'!AC49</f>
        <v>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>
        <f t="shared" si="2"/>
        <v>4</v>
      </c>
      <c r="AD49" s="10"/>
      <c r="AE49" s="10">
        <f t="shared" si="1"/>
        <v>4</v>
      </c>
    </row>
    <row r="50" spans="1:31" s="12" customFormat="1" ht="37.35" customHeight="1">
      <c r="A50" s="1">
        <v>45</v>
      </c>
      <c r="B50" s="1" t="s">
        <v>686</v>
      </c>
      <c r="C50" s="11" t="s">
        <v>687</v>
      </c>
      <c r="D50" s="2" t="s">
        <v>688</v>
      </c>
      <c r="E50" s="1" t="s">
        <v>203</v>
      </c>
      <c r="F50" s="3" t="s">
        <v>679</v>
      </c>
      <c r="G50" s="3" t="s">
        <v>153</v>
      </c>
      <c r="H50" s="3">
        <f>'1-10'!AC50</f>
        <v>1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>
        <f t="shared" si="2"/>
        <v>1</v>
      </c>
      <c r="AD50" s="10"/>
      <c r="AE50" s="10">
        <f t="shared" si="1"/>
        <v>1</v>
      </c>
    </row>
    <row r="51" spans="1:31" s="12" customFormat="1" ht="37.35" customHeight="1">
      <c r="A51" s="1">
        <v>46</v>
      </c>
      <c r="B51" s="1" t="s">
        <v>1549</v>
      </c>
      <c r="C51" s="11" t="s">
        <v>1550</v>
      </c>
      <c r="D51" s="2" t="s">
        <v>1551</v>
      </c>
      <c r="E51" s="1" t="s">
        <v>565</v>
      </c>
      <c r="F51" s="3" t="s">
        <v>204</v>
      </c>
      <c r="G51" s="3" t="s">
        <v>259</v>
      </c>
      <c r="H51" s="3">
        <f>'1-10'!AC51</f>
        <v>0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>
        <f t="shared" si="2"/>
        <v>0</v>
      </c>
      <c r="AD51" s="10"/>
      <c r="AE51" s="10">
        <f t="shared" si="1"/>
        <v>0</v>
      </c>
    </row>
    <row r="52" spans="1:31" s="12" customFormat="1" ht="37.35" customHeight="1">
      <c r="A52" s="1">
        <v>47</v>
      </c>
      <c r="B52" s="1" t="s">
        <v>642</v>
      </c>
      <c r="C52" s="11" t="s">
        <v>643</v>
      </c>
      <c r="D52" s="2" t="s">
        <v>640</v>
      </c>
      <c r="E52" s="1" t="s">
        <v>565</v>
      </c>
      <c r="F52" s="3" t="s">
        <v>606</v>
      </c>
      <c r="G52" s="3" t="s">
        <v>569</v>
      </c>
      <c r="H52" s="3">
        <f>'1-10'!AC52</f>
        <v>2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>
        <f t="shared" si="2"/>
        <v>2</v>
      </c>
      <c r="AD52" s="10"/>
      <c r="AE52" s="10">
        <f t="shared" si="1"/>
        <v>2</v>
      </c>
    </row>
    <row r="53" spans="1:31" s="12" customFormat="1" ht="37.35" customHeight="1">
      <c r="A53" s="1">
        <v>48</v>
      </c>
      <c r="B53" s="1" t="s">
        <v>644</v>
      </c>
      <c r="C53" s="11" t="s">
        <v>645</v>
      </c>
      <c r="D53" s="2" t="s">
        <v>640</v>
      </c>
      <c r="E53" s="1" t="s">
        <v>565</v>
      </c>
      <c r="F53" s="3" t="s">
        <v>606</v>
      </c>
      <c r="G53" s="3" t="s">
        <v>569</v>
      </c>
      <c r="H53" s="3">
        <f>'1-10'!AC53</f>
        <v>2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>
        <f t="shared" si="2"/>
        <v>2</v>
      </c>
      <c r="AD53" s="10"/>
      <c r="AE53" s="10">
        <f t="shared" si="1"/>
        <v>2</v>
      </c>
    </row>
    <row r="54" spans="1:31" s="12" customFormat="1" ht="37.35" customHeight="1">
      <c r="A54" s="1">
        <v>49</v>
      </c>
      <c r="B54" s="1" t="s">
        <v>676</v>
      </c>
      <c r="C54" s="11" t="s">
        <v>677</v>
      </c>
      <c r="D54" s="2" t="s">
        <v>678</v>
      </c>
      <c r="E54" s="1" t="s">
        <v>203</v>
      </c>
      <c r="F54" s="3" t="s">
        <v>679</v>
      </c>
      <c r="G54" s="3" t="s">
        <v>153</v>
      </c>
      <c r="H54" s="3">
        <f>'1-10'!AC54</f>
        <v>3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>
        <f t="shared" si="2"/>
        <v>3</v>
      </c>
      <c r="AD54" s="10"/>
      <c r="AE54" s="10">
        <f t="shared" si="1"/>
        <v>3</v>
      </c>
    </row>
    <row r="55" spans="1:31" s="12" customFormat="1" ht="37.35" customHeight="1">
      <c r="A55" s="1">
        <v>50</v>
      </c>
      <c r="B55" s="1" t="s">
        <v>672</v>
      </c>
      <c r="C55" s="11" t="s">
        <v>673</v>
      </c>
      <c r="D55" s="2" t="s">
        <v>674</v>
      </c>
      <c r="E55" s="1" t="s">
        <v>14</v>
      </c>
      <c r="F55" s="3" t="s">
        <v>675</v>
      </c>
      <c r="G55" s="3" t="s">
        <v>569</v>
      </c>
      <c r="H55" s="3">
        <f>'1-10'!AC55</f>
        <v>4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>
        <f t="shared" si="2"/>
        <v>4</v>
      </c>
      <c r="AD55" s="10"/>
      <c r="AE55" s="10">
        <f t="shared" si="1"/>
        <v>4</v>
      </c>
    </row>
    <row r="56" spans="1:31" s="12" customFormat="1" ht="37.35" customHeight="1">
      <c r="A56" s="1">
        <v>51</v>
      </c>
      <c r="B56" s="1" t="s">
        <v>668</v>
      </c>
      <c r="C56" s="11" t="s">
        <v>669</v>
      </c>
      <c r="D56" s="2" t="s">
        <v>670</v>
      </c>
      <c r="E56" s="1" t="s">
        <v>28</v>
      </c>
      <c r="F56" s="3" t="s">
        <v>671</v>
      </c>
      <c r="G56" s="3" t="s">
        <v>153</v>
      </c>
      <c r="H56" s="3">
        <f>'1-10'!AC56</f>
        <v>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>
        <f t="shared" si="2"/>
        <v>2</v>
      </c>
      <c r="AD56" s="10"/>
      <c r="AE56" s="10">
        <f t="shared" si="1"/>
        <v>2</v>
      </c>
    </row>
    <row r="57" spans="1:31" s="12" customFormat="1" ht="37.35" customHeight="1">
      <c r="A57" s="1">
        <v>52</v>
      </c>
      <c r="B57" s="1" t="s">
        <v>666</v>
      </c>
      <c r="C57" s="11" t="s">
        <v>667</v>
      </c>
      <c r="D57" s="2" t="s">
        <v>665</v>
      </c>
      <c r="E57" s="1" t="s">
        <v>49</v>
      </c>
      <c r="F57" s="3" t="s">
        <v>627</v>
      </c>
      <c r="G57" s="3" t="s">
        <v>176</v>
      </c>
      <c r="H57" s="3">
        <f>'1-10'!AC57</f>
        <v>3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>
        <f t="shared" si="2"/>
        <v>3</v>
      </c>
      <c r="AD57" s="10"/>
      <c r="AE57" s="10">
        <f t="shared" si="1"/>
        <v>3</v>
      </c>
    </row>
    <row r="58" spans="1:31" s="12" customFormat="1" ht="37.35" customHeight="1">
      <c r="A58" s="1">
        <v>53</v>
      </c>
      <c r="B58" s="1" t="s">
        <v>663</v>
      </c>
      <c r="C58" s="11" t="s">
        <v>664</v>
      </c>
      <c r="D58" s="2" t="s">
        <v>665</v>
      </c>
      <c r="E58" s="1" t="s">
        <v>14</v>
      </c>
      <c r="F58" s="3" t="s">
        <v>469</v>
      </c>
      <c r="G58" s="3" t="s">
        <v>176</v>
      </c>
      <c r="H58" s="3">
        <f>'1-10'!AC58</f>
        <v>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>
        <f t="shared" si="2"/>
        <v>2</v>
      </c>
      <c r="AD58" s="10"/>
      <c r="AE58" s="10">
        <f t="shared" si="1"/>
        <v>2</v>
      </c>
    </row>
    <row r="59" spans="1:31" s="12" customFormat="1" ht="37.35" customHeight="1">
      <c r="A59" s="1">
        <v>54</v>
      </c>
      <c r="B59" s="1" t="s">
        <v>658</v>
      </c>
      <c r="C59" s="11" t="s">
        <v>659</v>
      </c>
      <c r="D59" s="2" t="s">
        <v>660</v>
      </c>
      <c r="E59" s="1" t="s">
        <v>14</v>
      </c>
      <c r="F59" s="3" t="s">
        <v>657</v>
      </c>
      <c r="G59" s="3" t="s">
        <v>153</v>
      </c>
      <c r="H59" s="3">
        <f>'1-10'!AC59</f>
        <v>5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f t="shared" si="2"/>
        <v>5</v>
      </c>
      <c r="AD59" s="10"/>
      <c r="AE59" s="10">
        <f t="shared" si="1"/>
        <v>5</v>
      </c>
    </row>
    <row r="60" spans="1:31" s="12" customFormat="1" ht="37.35" customHeight="1">
      <c r="A60" s="1">
        <v>55</v>
      </c>
      <c r="B60" s="1" t="s">
        <v>654</v>
      </c>
      <c r="C60" s="11" t="s">
        <v>655</v>
      </c>
      <c r="D60" s="2" t="s">
        <v>656</v>
      </c>
      <c r="E60" s="1" t="s">
        <v>14</v>
      </c>
      <c r="F60" s="3" t="s">
        <v>657</v>
      </c>
      <c r="G60" s="3" t="s">
        <v>153</v>
      </c>
      <c r="H60" s="3">
        <f>'1-10'!AC60</f>
        <v>3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>
        <f t="shared" si="2"/>
        <v>3</v>
      </c>
      <c r="AD60" s="10"/>
      <c r="AE60" s="10">
        <f t="shared" si="1"/>
        <v>3</v>
      </c>
    </row>
    <row r="61" spans="1:31" s="12" customFormat="1" ht="37.35" customHeight="1">
      <c r="A61" s="1">
        <v>56</v>
      </c>
      <c r="B61" s="1" t="s">
        <v>634</v>
      </c>
      <c r="C61" s="11" t="s">
        <v>635</v>
      </c>
      <c r="D61" s="2" t="s">
        <v>636</v>
      </c>
      <c r="E61" s="1" t="s">
        <v>14</v>
      </c>
      <c r="F61" s="3" t="s">
        <v>637</v>
      </c>
      <c r="G61" s="3" t="s">
        <v>153</v>
      </c>
      <c r="H61" s="3">
        <f>'1-10'!AC61</f>
        <v>20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>
        <f t="shared" si="2"/>
        <v>20</v>
      </c>
      <c r="AD61" s="10"/>
      <c r="AE61" s="10">
        <f t="shared" si="1"/>
        <v>20</v>
      </c>
    </row>
    <row r="62" spans="1:31" s="12" customFormat="1" ht="37.35" customHeight="1">
      <c r="A62" s="1">
        <v>57</v>
      </c>
      <c r="B62" s="1" t="s">
        <v>630</v>
      </c>
      <c r="C62" s="11" t="s">
        <v>631</v>
      </c>
      <c r="D62" s="2" t="s">
        <v>632</v>
      </c>
      <c r="E62" s="1" t="s">
        <v>14</v>
      </c>
      <c r="F62" s="3" t="s">
        <v>633</v>
      </c>
      <c r="G62" s="3" t="s">
        <v>153</v>
      </c>
      <c r="H62" s="3">
        <f>'1-10'!AC62</f>
        <v>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>
        <f t="shared" si="2"/>
        <v>4</v>
      </c>
      <c r="AD62" s="10"/>
      <c r="AE62" s="10">
        <f t="shared" si="1"/>
        <v>4</v>
      </c>
    </row>
    <row r="63" spans="1:31" s="12" customFormat="1" ht="37.35" customHeight="1">
      <c r="A63" s="1">
        <v>58</v>
      </c>
      <c r="B63" s="1" t="s">
        <v>650</v>
      </c>
      <c r="C63" s="11" t="s">
        <v>651</v>
      </c>
      <c r="D63" s="2" t="s">
        <v>652</v>
      </c>
      <c r="E63" s="1" t="s">
        <v>203</v>
      </c>
      <c r="F63" s="3" t="s">
        <v>653</v>
      </c>
      <c r="G63" s="3" t="s">
        <v>298</v>
      </c>
      <c r="H63" s="3">
        <f>'1-10'!AC63</f>
        <v>19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>
        <f t="shared" si="2"/>
        <v>19</v>
      </c>
      <c r="AD63" s="10"/>
      <c r="AE63" s="10">
        <f t="shared" si="1"/>
        <v>19</v>
      </c>
    </row>
    <row r="64" spans="1:31" s="12" customFormat="1" ht="37.35" customHeight="1">
      <c r="A64" s="1">
        <v>59</v>
      </c>
      <c r="B64" s="1" t="s">
        <v>646</v>
      </c>
      <c r="C64" s="11" t="s">
        <v>647</v>
      </c>
      <c r="D64" s="2" t="s">
        <v>648</v>
      </c>
      <c r="E64" s="1" t="s">
        <v>28</v>
      </c>
      <c r="F64" s="3" t="s">
        <v>649</v>
      </c>
      <c r="G64" s="3" t="s">
        <v>176</v>
      </c>
      <c r="H64" s="3">
        <f>'1-10'!AC64</f>
        <v>2.5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>
        <f t="shared" si="2"/>
        <v>2.5</v>
      </c>
      <c r="AD64" s="10"/>
      <c r="AE64" s="10">
        <f t="shared" si="1"/>
        <v>2.5</v>
      </c>
    </row>
    <row r="65" spans="1:31" s="12" customFormat="1" ht="37.35" customHeight="1">
      <c r="A65" s="1">
        <v>60</v>
      </c>
      <c r="B65" s="1" t="s">
        <v>683</v>
      </c>
      <c r="C65" s="11" t="s">
        <v>684</v>
      </c>
      <c r="D65" s="2" t="s">
        <v>685</v>
      </c>
      <c r="E65" s="1" t="s">
        <v>567</v>
      </c>
      <c r="F65" s="3" t="s">
        <v>573</v>
      </c>
      <c r="G65" s="3" t="s">
        <v>259</v>
      </c>
      <c r="H65" s="3">
        <f>'1-10'!AC65</f>
        <v>26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>
        <f t="shared" si="2"/>
        <v>26</v>
      </c>
      <c r="AD65" s="10"/>
      <c r="AE65" s="10">
        <f t="shared" si="1"/>
        <v>26</v>
      </c>
    </row>
    <row r="66" spans="1:31" s="12" customFormat="1" ht="37.35" customHeight="1">
      <c r="A66" s="1">
        <v>61</v>
      </c>
      <c r="B66" s="1" t="s">
        <v>680</v>
      </c>
      <c r="C66" s="11" t="s">
        <v>681</v>
      </c>
      <c r="D66" s="2" t="s">
        <v>682</v>
      </c>
      <c r="E66" s="1" t="s">
        <v>567</v>
      </c>
      <c r="F66" s="3" t="s">
        <v>305</v>
      </c>
      <c r="G66" s="3" t="s">
        <v>259</v>
      </c>
      <c r="H66" s="3">
        <f>'1-10'!AC66</f>
        <v>73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>
        <f t="shared" si="2"/>
        <v>73</v>
      </c>
      <c r="AD66" s="10"/>
      <c r="AE66" s="10">
        <f t="shared" si="1"/>
        <v>73</v>
      </c>
    </row>
    <row r="67" spans="1:31" s="12" customFormat="1" ht="37.35" customHeight="1">
      <c r="A67" s="1">
        <v>62</v>
      </c>
      <c r="B67" s="1" t="s">
        <v>1359</v>
      </c>
      <c r="C67" s="11" t="s">
        <v>1360</v>
      </c>
      <c r="D67" s="2" t="s">
        <v>1355</v>
      </c>
      <c r="E67" s="1" t="s">
        <v>565</v>
      </c>
      <c r="F67" s="3" t="s">
        <v>1361</v>
      </c>
      <c r="G67" s="3" t="s">
        <v>60</v>
      </c>
      <c r="H67" s="3">
        <f>'1-10'!AC67</f>
        <v>5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>
        <f t="shared" si="2"/>
        <v>5</v>
      </c>
      <c r="AD67" s="10"/>
      <c r="AE67" s="10">
        <f t="shared" si="1"/>
        <v>5</v>
      </c>
    </row>
    <row r="68" spans="1:31" s="12" customFormat="1" ht="37.35" customHeight="1">
      <c r="A68" s="1">
        <v>63</v>
      </c>
      <c r="B68" s="1" t="s">
        <v>1357</v>
      </c>
      <c r="C68" s="11" t="s">
        <v>1358</v>
      </c>
      <c r="D68" s="2" t="s">
        <v>1355</v>
      </c>
      <c r="E68" s="1" t="s">
        <v>565</v>
      </c>
      <c r="F68" s="3" t="s">
        <v>994</v>
      </c>
      <c r="G68" s="3" t="s">
        <v>60</v>
      </c>
      <c r="H68" s="3">
        <f>'1-10'!AC68</f>
        <v>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>
        <f t="shared" si="2"/>
        <v>6</v>
      </c>
      <c r="AD68" s="10"/>
      <c r="AE68" s="10">
        <f t="shared" si="1"/>
        <v>6</v>
      </c>
    </row>
    <row r="69" spans="1:31" s="12" customFormat="1" ht="37.35" customHeight="1">
      <c r="A69" s="1">
        <v>64</v>
      </c>
      <c r="B69" s="1" t="s">
        <v>1353</v>
      </c>
      <c r="C69" s="11" t="s">
        <v>1354</v>
      </c>
      <c r="D69" s="2" t="s">
        <v>1355</v>
      </c>
      <c r="E69" s="1" t="s">
        <v>565</v>
      </c>
      <c r="F69" s="3" t="s">
        <v>1356</v>
      </c>
      <c r="G69" s="3" t="s">
        <v>60</v>
      </c>
      <c r="H69" s="3">
        <f>'1-10'!AC69</f>
        <v>23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>
        <f t="shared" si="2"/>
        <v>23</v>
      </c>
      <c r="AD69" s="10"/>
      <c r="AE69" s="10">
        <f t="shared" si="1"/>
        <v>23</v>
      </c>
    </row>
    <row r="70" spans="1:31" s="12" customFormat="1" ht="37.35" customHeight="1">
      <c r="A70" s="1">
        <v>65</v>
      </c>
      <c r="B70" s="1" t="s">
        <v>1350</v>
      </c>
      <c r="C70" s="11" t="s">
        <v>1351</v>
      </c>
      <c r="D70" s="2" t="s">
        <v>1352</v>
      </c>
      <c r="E70" s="1" t="s">
        <v>565</v>
      </c>
      <c r="F70" s="3" t="s">
        <v>1343</v>
      </c>
      <c r="G70" s="3" t="s">
        <v>574</v>
      </c>
      <c r="H70" s="3">
        <f>'1-10'!AC70</f>
        <v>27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>
        <f t="shared" si="2"/>
        <v>27</v>
      </c>
      <c r="AD70" s="10"/>
      <c r="AE70" s="10">
        <f t="shared" si="1"/>
        <v>27</v>
      </c>
    </row>
    <row r="71" spans="1:31" s="12" customFormat="1" ht="37.35" customHeight="1">
      <c r="A71" s="1">
        <v>66</v>
      </c>
      <c r="B71" s="1" t="s">
        <v>1347</v>
      </c>
      <c r="C71" s="11" t="s">
        <v>1348</v>
      </c>
      <c r="D71" s="2" t="s">
        <v>1349</v>
      </c>
      <c r="E71" s="1" t="s">
        <v>565</v>
      </c>
      <c r="F71" s="3" t="s">
        <v>1343</v>
      </c>
      <c r="G71" s="3" t="s">
        <v>569</v>
      </c>
      <c r="H71" s="3">
        <f>'1-10'!AC71</f>
        <v>4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>
        <f t="shared" si="2"/>
        <v>4</v>
      </c>
      <c r="AD71" s="10"/>
      <c r="AE71" s="10">
        <f t="shared" ref="AE71:AE134" si="3">AC71-AD71</f>
        <v>4</v>
      </c>
    </row>
    <row r="72" spans="1:31" s="12" customFormat="1" ht="37.35" customHeight="1">
      <c r="A72" s="1">
        <v>67</v>
      </c>
      <c r="B72" s="1" t="s">
        <v>1340</v>
      </c>
      <c r="C72" s="11" t="s">
        <v>1341</v>
      </c>
      <c r="D72" s="2" t="s">
        <v>1342</v>
      </c>
      <c r="E72" s="1" t="s">
        <v>565</v>
      </c>
      <c r="F72" s="3" t="s">
        <v>1343</v>
      </c>
      <c r="G72" s="3" t="s">
        <v>574</v>
      </c>
      <c r="H72" s="3">
        <f>'1-10'!AC72</f>
        <v>2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>
        <f t="shared" si="2"/>
        <v>2</v>
      </c>
      <c r="AD72" s="10"/>
      <c r="AE72" s="10">
        <f t="shared" si="3"/>
        <v>2</v>
      </c>
    </row>
    <row r="73" spans="1:31" s="12" customFormat="1" ht="37.35" customHeight="1">
      <c r="A73" s="1">
        <v>68</v>
      </c>
      <c r="B73" s="1" t="s">
        <v>638</v>
      </c>
      <c r="C73" s="11" t="s">
        <v>639</v>
      </c>
      <c r="D73" s="2" t="s">
        <v>640</v>
      </c>
      <c r="E73" s="1" t="s">
        <v>565</v>
      </c>
      <c r="F73" s="3" t="s">
        <v>641</v>
      </c>
      <c r="G73" s="3" t="s">
        <v>569</v>
      </c>
      <c r="H73" s="3">
        <f>'1-10'!AC73</f>
        <v>3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>
        <f t="shared" si="2"/>
        <v>3</v>
      </c>
      <c r="AD73" s="10"/>
      <c r="AE73" s="10">
        <f t="shared" si="3"/>
        <v>3</v>
      </c>
    </row>
    <row r="74" spans="1:31" s="12" customFormat="1" ht="37.35" customHeight="1">
      <c r="A74" s="1">
        <v>69</v>
      </c>
      <c r="B74" s="1" t="s">
        <v>1329</v>
      </c>
      <c r="C74" s="11" t="s">
        <v>1330</v>
      </c>
      <c r="D74" s="2" t="s">
        <v>1331</v>
      </c>
      <c r="E74" s="1" t="s">
        <v>565</v>
      </c>
      <c r="F74" s="3" t="s">
        <v>1332</v>
      </c>
      <c r="G74" s="3" t="s">
        <v>574</v>
      </c>
      <c r="H74" s="3">
        <f>'1-10'!AC74</f>
        <v>4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>
        <f t="shared" si="2"/>
        <v>4</v>
      </c>
      <c r="AD74" s="10"/>
      <c r="AE74" s="10">
        <f t="shared" si="3"/>
        <v>4</v>
      </c>
    </row>
    <row r="75" spans="1:31" s="12" customFormat="1" ht="37.35" customHeight="1">
      <c r="A75" s="1">
        <v>70</v>
      </c>
      <c r="B75" s="1" t="s">
        <v>1224</v>
      </c>
      <c r="C75" s="11" t="s">
        <v>1225</v>
      </c>
      <c r="D75" s="2" t="s">
        <v>1226</v>
      </c>
      <c r="E75" s="1" t="s">
        <v>565</v>
      </c>
      <c r="F75" s="3" t="s">
        <v>1227</v>
      </c>
      <c r="G75" s="3" t="s">
        <v>60</v>
      </c>
      <c r="H75" s="3">
        <f>'1-10'!AC75</f>
        <v>2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>
        <f t="shared" si="2"/>
        <v>2</v>
      </c>
      <c r="AD75" s="10"/>
      <c r="AE75" s="10">
        <f t="shared" si="3"/>
        <v>2</v>
      </c>
    </row>
    <row r="76" spans="1:31" s="12" customFormat="1" ht="37.35" customHeight="1">
      <c r="A76" s="1">
        <v>71</v>
      </c>
      <c r="B76" s="1" t="s">
        <v>1228</v>
      </c>
      <c r="C76" s="11" t="s">
        <v>1229</v>
      </c>
      <c r="D76" s="2" t="s">
        <v>1230</v>
      </c>
      <c r="E76" s="1" t="s">
        <v>565</v>
      </c>
      <c r="F76" s="3" t="s">
        <v>1227</v>
      </c>
      <c r="G76" s="3" t="s">
        <v>60</v>
      </c>
      <c r="H76" s="3">
        <f>'1-10'!AC76</f>
        <v>1</v>
      </c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>
        <f t="shared" si="2"/>
        <v>1</v>
      </c>
      <c r="AD76" s="10"/>
      <c r="AE76" s="10">
        <f t="shared" si="3"/>
        <v>1</v>
      </c>
    </row>
    <row r="77" spans="1:31" s="12" customFormat="1" ht="37.35" customHeight="1">
      <c r="A77" s="1">
        <v>72</v>
      </c>
      <c r="B77" s="1" t="s">
        <v>1231</v>
      </c>
      <c r="C77" s="11" t="s">
        <v>1232</v>
      </c>
      <c r="D77" s="2" t="s">
        <v>1233</v>
      </c>
      <c r="E77" s="1" t="s">
        <v>565</v>
      </c>
      <c r="F77" s="3" t="s">
        <v>1235</v>
      </c>
      <c r="G77" s="3" t="s">
        <v>60</v>
      </c>
      <c r="H77" s="3">
        <f>'1-10'!AC77</f>
        <v>1</v>
      </c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>
        <f t="shared" si="2"/>
        <v>1</v>
      </c>
      <c r="AD77" s="10"/>
      <c r="AE77" s="10">
        <f t="shared" si="3"/>
        <v>1</v>
      </c>
    </row>
    <row r="78" spans="1:31" s="12" customFormat="1" ht="37.35" customHeight="1">
      <c r="A78" s="1">
        <v>73</v>
      </c>
      <c r="B78" s="1" t="s">
        <v>1236</v>
      </c>
      <c r="C78" s="11" t="s">
        <v>1237</v>
      </c>
      <c r="D78" s="2" t="s">
        <v>1238</v>
      </c>
      <c r="E78" s="1" t="s">
        <v>565</v>
      </c>
      <c r="F78" s="3" t="s">
        <v>1235</v>
      </c>
      <c r="G78" s="3" t="s">
        <v>60</v>
      </c>
      <c r="H78" s="3">
        <f>'1-10'!AC78</f>
        <v>2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>
        <f t="shared" si="2"/>
        <v>2</v>
      </c>
      <c r="AD78" s="10"/>
      <c r="AE78" s="10">
        <f t="shared" si="3"/>
        <v>2</v>
      </c>
    </row>
    <row r="79" spans="1:31" s="12" customFormat="1" ht="37.35" customHeight="1">
      <c r="A79" s="1">
        <v>74</v>
      </c>
      <c r="B79" s="1" t="s">
        <v>628</v>
      </c>
      <c r="C79" s="11" t="s">
        <v>629</v>
      </c>
      <c r="D79" s="2" t="s">
        <v>626</v>
      </c>
      <c r="E79" s="1" t="s">
        <v>28</v>
      </c>
      <c r="F79" s="3" t="s">
        <v>627</v>
      </c>
      <c r="G79" s="3" t="s">
        <v>153</v>
      </c>
      <c r="H79" s="3">
        <f>'1-10'!AC79</f>
        <v>1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>
        <f t="shared" si="2"/>
        <v>1</v>
      </c>
      <c r="AD79" s="10"/>
      <c r="AE79" s="10">
        <f t="shared" si="3"/>
        <v>1</v>
      </c>
    </row>
    <row r="80" spans="1:31" s="12" customFormat="1" ht="37.35" customHeight="1">
      <c r="A80" s="1">
        <v>75</v>
      </c>
      <c r="B80" s="1" t="s">
        <v>624</v>
      </c>
      <c r="C80" s="11" t="s">
        <v>625</v>
      </c>
      <c r="D80" s="2" t="s">
        <v>626</v>
      </c>
      <c r="E80" s="1" t="s">
        <v>28</v>
      </c>
      <c r="F80" s="3" t="s">
        <v>627</v>
      </c>
      <c r="G80" s="3" t="s">
        <v>153</v>
      </c>
      <c r="H80" s="3">
        <f>'1-10'!AC80</f>
        <v>1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>
        <f t="shared" si="2"/>
        <v>1</v>
      </c>
      <c r="AD80" s="10"/>
      <c r="AE80" s="10">
        <f t="shared" si="3"/>
        <v>1</v>
      </c>
    </row>
    <row r="81" spans="1:31" s="12" customFormat="1" ht="37.35" customHeight="1">
      <c r="A81" s="1">
        <v>76</v>
      </c>
      <c r="B81" s="1" t="s">
        <v>620</v>
      </c>
      <c r="C81" s="11" t="s">
        <v>621</v>
      </c>
      <c r="D81" s="2" t="s">
        <v>622</v>
      </c>
      <c r="E81" s="1" t="s">
        <v>28</v>
      </c>
      <c r="F81" s="3" t="s">
        <v>623</v>
      </c>
      <c r="G81" s="3" t="s">
        <v>611</v>
      </c>
      <c r="H81" s="3">
        <f>'1-10'!AC81</f>
        <v>2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>
        <f t="shared" si="2"/>
        <v>2</v>
      </c>
      <c r="AD81" s="10"/>
      <c r="AE81" s="10">
        <f t="shared" si="3"/>
        <v>2</v>
      </c>
    </row>
    <row r="82" spans="1:31" s="12" customFormat="1" ht="37.35" customHeight="1">
      <c r="A82" s="1">
        <v>77</v>
      </c>
      <c r="B82" s="1" t="s">
        <v>616</v>
      </c>
      <c r="C82" s="11" t="s">
        <v>617</v>
      </c>
      <c r="D82" s="2" t="s">
        <v>618</v>
      </c>
      <c r="E82" s="1" t="s">
        <v>28</v>
      </c>
      <c r="F82" s="3" t="s">
        <v>619</v>
      </c>
      <c r="G82" s="3" t="s">
        <v>611</v>
      </c>
      <c r="H82" s="3">
        <f>'1-10'!AC82</f>
        <v>2</v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>
        <f t="shared" si="2"/>
        <v>2</v>
      </c>
      <c r="AD82" s="10"/>
      <c r="AE82" s="10">
        <f t="shared" si="3"/>
        <v>2</v>
      </c>
    </row>
    <row r="83" spans="1:31" s="12" customFormat="1" ht="37.35" customHeight="1">
      <c r="A83" s="1">
        <v>78</v>
      </c>
      <c r="B83" s="1" t="s">
        <v>612</v>
      </c>
      <c r="C83" s="11" t="s">
        <v>613</v>
      </c>
      <c r="D83" s="2" t="s">
        <v>614</v>
      </c>
      <c r="E83" s="1" t="s">
        <v>28</v>
      </c>
      <c r="F83" s="3" t="s">
        <v>615</v>
      </c>
      <c r="G83" s="3" t="s">
        <v>569</v>
      </c>
      <c r="H83" s="3">
        <f>'1-10'!AC83</f>
        <v>2</v>
      </c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>
        <f t="shared" si="2"/>
        <v>2</v>
      </c>
      <c r="AD83" s="10"/>
      <c r="AE83" s="10">
        <f t="shared" si="3"/>
        <v>2</v>
      </c>
    </row>
    <row r="84" spans="1:31" s="12" customFormat="1" ht="37.35" customHeight="1">
      <c r="A84" s="1">
        <v>79</v>
      </c>
      <c r="B84" s="1" t="s">
        <v>959</v>
      </c>
      <c r="C84" s="11" t="s">
        <v>960</v>
      </c>
      <c r="D84" s="2" t="s">
        <v>961</v>
      </c>
      <c r="E84" s="1" t="s">
        <v>898</v>
      </c>
      <c r="F84" s="3" t="s">
        <v>962</v>
      </c>
      <c r="G84" s="3" t="s">
        <v>259</v>
      </c>
      <c r="H84" s="3">
        <f>'1-10'!AC84</f>
        <v>22</v>
      </c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>
        <f t="shared" si="2"/>
        <v>22</v>
      </c>
      <c r="AD84" s="10"/>
      <c r="AE84" s="10">
        <f t="shared" si="3"/>
        <v>22</v>
      </c>
    </row>
    <row r="85" spans="1:31" s="12" customFormat="1" ht="37.35" customHeight="1">
      <c r="A85" s="1">
        <v>80</v>
      </c>
      <c r="B85" s="1" t="s">
        <v>604</v>
      </c>
      <c r="C85" s="11" t="s">
        <v>605</v>
      </c>
      <c r="D85" s="2" t="s">
        <v>599</v>
      </c>
      <c r="E85" s="1" t="s">
        <v>565</v>
      </c>
      <c r="F85" s="3" t="s">
        <v>606</v>
      </c>
      <c r="G85" s="3" t="s">
        <v>574</v>
      </c>
      <c r="H85" s="3">
        <f>'1-10'!AC85</f>
        <v>18</v>
      </c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>
        <f t="shared" si="2"/>
        <v>18</v>
      </c>
      <c r="AD85" s="10"/>
      <c r="AE85" s="10">
        <f t="shared" si="3"/>
        <v>18</v>
      </c>
    </row>
    <row r="86" spans="1:31" s="12" customFormat="1" ht="37.35" customHeight="1">
      <c r="A86" s="1">
        <v>81</v>
      </c>
      <c r="B86" s="1" t="s">
        <v>600</v>
      </c>
      <c r="C86" s="11" t="s">
        <v>601</v>
      </c>
      <c r="D86" s="2" t="s">
        <v>602</v>
      </c>
      <c r="E86" s="1" t="s">
        <v>565</v>
      </c>
      <c r="F86" s="3" t="s">
        <v>603</v>
      </c>
      <c r="G86" s="3" t="s">
        <v>574</v>
      </c>
      <c r="H86" s="3">
        <f>'1-10'!AC86</f>
        <v>7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>
        <f t="shared" si="2"/>
        <v>7</v>
      </c>
      <c r="AD86" s="10"/>
      <c r="AE86" s="10">
        <f t="shared" si="3"/>
        <v>7</v>
      </c>
    </row>
    <row r="87" spans="1:31" s="12" customFormat="1" ht="37.35" customHeight="1">
      <c r="A87" s="1">
        <v>82</v>
      </c>
      <c r="B87" s="1" t="s">
        <v>597</v>
      </c>
      <c r="C87" s="11" t="s">
        <v>598</v>
      </c>
      <c r="D87" s="2" t="s">
        <v>599</v>
      </c>
      <c r="E87" s="1" t="s">
        <v>565</v>
      </c>
      <c r="F87" s="3" t="s">
        <v>561</v>
      </c>
      <c r="G87" s="3" t="s">
        <v>574</v>
      </c>
      <c r="H87" s="3">
        <f>'1-10'!AC87</f>
        <v>17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>
        <f t="shared" si="2"/>
        <v>17</v>
      </c>
      <c r="AD87" s="10"/>
      <c r="AE87" s="10">
        <f t="shared" si="3"/>
        <v>17</v>
      </c>
    </row>
    <row r="88" spans="1:31" s="12" customFormat="1" ht="37.35" customHeight="1">
      <c r="A88" s="1">
        <v>83</v>
      </c>
      <c r="B88" s="1" t="s">
        <v>607</v>
      </c>
      <c r="C88" s="11" t="s">
        <v>608</v>
      </c>
      <c r="D88" s="2" t="s">
        <v>609</v>
      </c>
      <c r="E88" s="1" t="s">
        <v>28</v>
      </c>
      <c r="F88" s="3" t="s">
        <v>610</v>
      </c>
      <c r="G88" s="3" t="s">
        <v>611</v>
      </c>
      <c r="H88" s="3">
        <f>'1-10'!AC88</f>
        <v>3</v>
      </c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>
        <f t="shared" ref="AC88:AC151" si="4">SUM(H88:AB88)</f>
        <v>3</v>
      </c>
      <c r="AD88" s="10"/>
      <c r="AE88" s="10">
        <f t="shared" si="3"/>
        <v>3</v>
      </c>
    </row>
    <row r="89" spans="1:31" s="12" customFormat="1" ht="37.35" customHeight="1">
      <c r="A89" s="1">
        <v>84</v>
      </c>
      <c r="B89" s="1" t="s">
        <v>593</v>
      </c>
      <c r="C89" s="11" t="s">
        <v>594</v>
      </c>
      <c r="D89" s="2" t="s">
        <v>595</v>
      </c>
      <c r="E89" s="1" t="s">
        <v>28</v>
      </c>
      <c r="F89" s="3" t="s">
        <v>596</v>
      </c>
      <c r="G89" s="3" t="s">
        <v>16</v>
      </c>
      <c r="H89" s="3">
        <f>'1-10'!AC89</f>
        <v>4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>
        <f t="shared" si="4"/>
        <v>4</v>
      </c>
      <c r="AD89" s="10"/>
      <c r="AE89" s="10">
        <f t="shared" si="3"/>
        <v>4</v>
      </c>
    </row>
    <row r="90" spans="1:31" s="12" customFormat="1" ht="37.35" customHeight="1">
      <c r="A90" s="1">
        <v>85</v>
      </c>
      <c r="B90" s="1" t="s">
        <v>589</v>
      </c>
      <c r="C90" s="11" t="s">
        <v>590</v>
      </c>
      <c r="D90" s="2" t="s">
        <v>591</v>
      </c>
      <c r="E90" s="1" t="s">
        <v>28</v>
      </c>
      <c r="F90" s="3" t="s">
        <v>592</v>
      </c>
      <c r="G90" s="3" t="s">
        <v>153</v>
      </c>
      <c r="H90" s="3">
        <f>'1-10'!AC90</f>
        <v>32</v>
      </c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>
        <f t="shared" si="4"/>
        <v>32</v>
      </c>
      <c r="AD90" s="10"/>
      <c r="AE90" s="10">
        <f t="shared" si="3"/>
        <v>32</v>
      </c>
    </row>
    <row r="91" spans="1:31" s="12" customFormat="1" ht="37.35" customHeight="1">
      <c r="A91" s="1">
        <v>86</v>
      </c>
      <c r="B91" s="1" t="s">
        <v>709</v>
      </c>
      <c r="C91" s="11" t="s">
        <v>710</v>
      </c>
      <c r="D91" s="2" t="s">
        <v>711</v>
      </c>
      <c r="E91" s="1" t="s">
        <v>707</v>
      </c>
      <c r="F91" s="3" t="s">
        <v>712</v>
      </c>
      <c r="G91" s="3" t="s">
        <v>713</v>
      </c>
      <c r="H91" s="3">
        <f>'1-10'!AC91</f>
        <v>45</v>
      </c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>
        <f t="shared" si="4"/>
        <v>45</v>
      </c>
      <c r="AD91" s="10"/>
      <c r="AE91" s="10">
        <f t="shared" si="3"/>
        <v>45</v>
      </c>
    </row>
    <row r="92" spans="1:31" s="12" customFormat="1" ht="37.35" customHeight="1">
      <c r="A92" s="1">
        <v>87</v>
      </c>
      <c r="B92" s="1" t="s">
        <v>704</v>
      </c>
      <c r="C92" s="11" t="s">
        <v>705</v>
      </c>
      <c r="D92" s="2" t="s">
        <v>706</v>
      </c>
      <c r="E92" s="1" t="s">
        <v>707</v>
      </c>
      <c r="F92" s="3" t="s">
        <v>708</v>
      </c>
      <c r="G92" s="3" t="s">
        <v>569</v>
      </c>
      <c r="H92" s="3">
        <f>'1-10'!AC92</f>
        <v>79</v>
      </c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>
        <f t="shared" si="4"/>
        <v>79</v>
      </c>
      <c r="AD92" s="10"/>
      <c r="AE92" s="10">
        <f t="shared" si="3"/>
        <v>79</v>
      </c>
    </row>
    <row r="93" spans="1:31" s="12" customFormat="1" ht="37.35" customHeight="1">
      <c r="A93" s="1">
        <v>88</v>
      </c>
      <c r="B93" s="1" t="s">
        <v>1426</v>
      </c>
      <c r="C93" s="11" t="s">
        <v>1427</v>
      </c>
      <c r="D93" s="2" t="s">
        <v>1428</v>
      </c>
      <c r="E93" s="1" t="s">
        <v>565</v>
      </c>
      <c r="F93" s="3" t="s">
        <v>1429</v>
      </c>
      <c r="G93" s="3" t="s">
        <v>137</v>
      </c>
      <c r="H93" s="3">
        <f>'1-10'!AC93</f>
        <v>14</v>
      </c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>
        <f t="shared" si="4"/>
        <v>14</v>
      </c>
      <c r="AD93" s="10"/>
      <c r="AE93" s="10">
        <f t="shared" si="3"/>
        <v>14</v>
      </c>
    </row>
    <row r="94" spans="1:31" s="12" customFormat="1" ht="37.35" customHeight="1">
      <c r="A94" s="1">
        <v>89</v>
      </c>
      <c r="B94" s="1" t="s">
        <v>1400</v>
      </c>
      <c r="C94" s="11" t="s">
        <v>1401</v>
      </c>
      <c r="D94" s="2" t="s">
        <v>1402</v>
      </c>
      <c r="E94" s="1" t="s">
        <v>567</v>
      </c>
      <c r="F94" s="3" t="s">
        <v>1403</v>
      </c>
      <c r="G94" s="3" t="s">
        <v>60</v>
      </c>
      <c r="H94" s="3">
        <f>'1-10'!AC94</f>
        <v>43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>
        <f t="shared" si="4"/>
        <v>43</v>
      </c>
      <c r="AD94" s="10"/>
      <c r="AE94" s="10">
        <f t="shared" si="3"/>
        <v>43</v>
      </c>
    </row>
    <row r="95" spans="1:31" s="12" customFormat="1" ht="37.35" customHeight="1">
      <c r="A95" s="1">
        <v>90</v>
      </c>
      <c r="B95" s="1" t="s">
        <v>1404</v>
      </c>
      <c r="C95" s="11" t="s">
        <v>1405</v>
      </c>
      <c r="D95" s="2" t="s">
        <v>1406</v>
      </c>
      <c r="E95" s="1" t="s">
        <v>567</v>
      </c>
      <c r="F95" s="3" t="s">
        <v>1407</v>
      </c>
      <c r="G95" s="3" t="s">
        <v>60</v>
      </c>
      <c r="H95" s="3">
        <f>'1-10'!AC95</f>
        <v>3</v>
      </c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>
        <f t="shared" si="4"/>
        <v>3</v>
      </c>
      <c r="AD95" s="10"/>
      <c r="AE95" s="10">
        <f t="shared" si="3"/>
        <v>3</v>
      </c>
    </row>
    <row r="96" spans="1:31" s="12" customFormat="1" ht="37.35" customHeight="1">
      <c r="A96" s="1">
        <v>91</v>
      </c>
      <c r="B96" s="1" t="s">
        <v>1650</v>
      </c>
      <c r="C96" s="11" t="s">
        <v>1651</v>
      </c>
      <c r="D96" s="2" t="s">
        <v>1652</v>
      </c>
      <c r="E96" s="1" t="s">
        <v>567</v>
      </c>
      <c r="F96" s="3" t="s">
        <v>1653</v>
      </c>
      <c r="G96" s="3" t="s">
        <v>60</v>
      </c>
      <c r="H96" s="3">
        <f>'1-10'!AC96</f>
        <v>7</v>
      </c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>
        <f t="shared" si="4"/>
        <v>7</v>
      </c>
      <c r="AD96" s="10"/>
      <c r="AE96" s="10">
        <f t="shared" si="3"/>
        <v>7</v>
      </c>
    </row>
    <row r="97" spans="1:31" s="12" customFormat="1" ht="37.35" customHeight="1">
      <c r="A97" s="1">
        <v>92</v>
      </c>
      <c r="B97" s="1" t="s">
        <v>1408</v>
      </c>
      <c r="C97" s="11" t="s">
        <v>1409</v>
      </c>
      <c r="D97" s="2" t="s">
        <v>1410</v>
      </c>
      <c r="E97" s="1" t="s">
        <v>567</v>
      </c>
      <c r="F97" s="3" t="s">
        <v>1411</v>
      </c>
      <c r="G97" s="3" t="s">
        <v>60</v>
      </c>
      <c r="H97" s="3">
        <f>'1-10'!AC97</f>
        <v>1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>
        <f t="shared" si="4"/>
        <v>1</v>
      </c>
      <c r="AD97" s="10"/>
      <c r="AE97" s="10">
        <f t="shared" si="3"/>
        <v>1</v>
      </c>
    </row>
    <row r="98" spans="1:31" s="12" customFormat="1" ht="37.35" customHeight="1">
      <c r="A98" s="1">
        <v>93</v>
      </c>
      <c r="B98" s="1" t="s">
        <v>582</v>
      </c>
      <c r="C98" s="11" t="s">
        <v>583</v>
      </c>
      <c r="D98" s="2" t="s">
        <v>581</v>
      </c>
      <c r="E98" s="1" t="s">
        <v>565</v>
      </c>
      <c r="F98" s="3" t="s">
        <v>584</v>
      </c>
      <c r="G98" s="3" t="s">
        <v>569</v>
      </c>
      <c r="H98" s="3">
        <f>'1-10'!AC98</f>
        <v>4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>
        <f t="shared" si="4"/>
        <v>4</v>
      </c>
      <c r="AD98" s="10"/>
      <c r="AE98" s="10">
        <f t="shared" si="3"/>
        <v>4</v>
      </c>
    </row>
    <row r="99" spans="1:31" s="12" customFormat="1" ht="37.35" customHeight="1">
      <c r="A99" s="1">
        <v>94</v>
      </c>
      <c r="B99" s="1" t="s">
        <v>579</v>
      </c>
      <c r="C99" s="11" t="s">
        <v>580</v>
      </c>
      <c r="D99" s="2" t="s">
        <v>581</v>
      </c>
      <c r="E99" s="1" t="s">
        <v>565</v>
      </c>
      <c r="F99" s="3" t="s">
        <v>519</v>
      </c>
      <c r="G99" s="3" t="s">
        <v>569</v>
      </c>
      <c r="H99" s="3">
        <f>'1-10'!AC99</f>
        <v>4</v>
      </c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>
        <f t="shared" si="4"/>
        <v>4</v>
      </c>
      <c r="AD99" s="10"/>
      <c r="AE99" s="10">
        <f t="shared" si="3"/>
        <v>4</v>
      </c>
    </row>
    <row r="100" spans="1:31" s="12" customFormat="1" ht="37.35" customHeight="1">
      <c r="A100" s="1">
        <v>95</v>
      </c>
      <c r="B100" s="1" t="s">
        <v>563</v>
      </c>
      <c r="C100" s="11" t="s">
        <v>564</v>
      </c>
      <c r="D100" s="2" t="s">
        <v>566</v>
      </c>
      <c r="E100" s="1" t="s">
        <v>567</v>
      </c>
      <c r="F100" s="3" t="s">
        <v>568</v>
      </c>
      <c r="G100" s="3" t="s">
        <v>569</v>
      </c>
      <c r="H100" s="3">
        <f>'1-10'!AC100</f>
        <v>2</v>
      </c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>
        <f t="shared" si="4"/>
        <v>2</v>
      </c>
      <c r="AD100" s="10"/>
      <c r="AE100" s="10">
        <f t="shared" si="3"/>
        <v>2</v>
      </c>
    </row>
    <row r="101" spans="1:31" s="12" customFormat="1" ht="37.35" customHeight="1">
      <c r="A101" s="1">
        <v>96</v>
      </c>
      <c r="B101" s="1" t="s">
        <v>1255</v>
      </c>
      <c r="C101" s="11" t="s">
        <v>1256</v>
      </c>
      <c r="D101" s="2" t="s">
        <v>1257</v>
      </c>
      <c r="E101" s="1" t="s">
        <v>567</v>
      </c>
      <c r="F101" s="3" t="s">
        <v>1258</v>
      </c>
      <c r="G101" s="3" t="s">
        <v>1259</v>
      </c>
      <c r="H101" s="3">
        <f>'1-10'!AC101</f>
        <v>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>
        <f t="shared" si="4"/>
        <v>0</v>
      </c>
      <c r="AD101" s="10"/>
      <c r="AE101" s="10">
        <f t="shared" si="3"/>
        <v>0</v>
      </c>
    </row>
    <row r="102" spans="1:31" s="12" customFormat="1" ht="37.35" customHeight="1">
      <c r="A102" s="1">
        <v>97</v>
      </c>
      <c r="B102" s="1" t="s">
        <v>1260</v>
      </c>
      <c r="C102" s="11" t="s">
        <v>1261</v>
      </c>
      <c r="D102" s="2" t="s">
        <v>1262</v>
      </c>
      <c r="E102" s="1" t="s">
        <v>565</v>
      </c>
      <c r="F102" s="3" t="s">
        <v>1263</v>
      </c>
      <c r="G102" s="3" t="s">
        <v>569</v>
      </c>
      <c r="H102" s="3">
        <f>'1-10'!AC102</f>
        <v>0</v>
      </c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>
        <f t="shared" si="4"/>
        <v>0</v>
      </c>
      <c r="AD102" s="10"/>
      <c r="AE102" s="10">
        <f t="shared" si="3"/>
        <v>0</v>
      </c>
    </row>
    <row r="103" spans="1:31" s="12" customFormat="1" ht="37.35" customHeight="1">
      <c r="A103" s="1">
        <v>98</v>
      </c>
      <c r="B103" s="1" t="s">
        <v>575</v>
      </c>
      <c r="C103" s="11" t="s">
        <v>576</v>
      </c>
      <c r="D103" s="2" t="s">
        <v>577</v>
      </c>
      <c r="E103" s="1" t="s">
        <v>565</v>
      </c>
      <c r="F103" s="3" t="s">
        <v>578</v>
      </c>
      <c r="G103" s="3" t="s">
        <v>60</v>
      </c>
      <c r="H103" s="3">
        <f>'1-10'!AC103</f>
        <v>6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>
        <f t="shared" si="4"/>
        <v>6</v>
      </c>
      <c r="AD103" s="10"/>
      <c r="AE103" s="10">
        <f t="shared" si="3"/>
        <v>6</v>
      </c>
    </row>
    <row r="104" spans="1:31" s="12" customFormat="1" ht="37.35" customHeight="1">
      <c r="A104" s="1">
        <v>99</v>
      </c>
      <c r="B104" s="1" t="s">
        <v>570</v>
      </c>
      <c r="C104" s="11" t="s">
        <v>571</v>
      </c>
      <c r="D104" s="2" t="s">
        <v>572</v>
      </c>
      <c r="E104" s="1" t="s">
        <v>565</v>
      </c>
      <c r="F104" s="3" t="s">
        <v>573</v>
      </c>
      <c r="G104" s="3" t="s">
        <v>574</v>
      </c>
      <c r="H104" s="3">
        <f>'1-10'!AC104</f>
        <v>0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>
        <f t="shared" si="4"/>
        <v>0</v>
      </c>
      <c r="AD104" s="10"/>
      <c r="AE104" s="10">
        <f t="shared" si="3"/>
        <v>0</v>
      </c>
    </row>
    <row r="105" spans="1:31" s="12" customFormat="1" ht="37.35" customHeight="1">
      <c r="A105" s="1">
        <v>100</v>
      </c>
      <c r="B105" s="1" t="s">
        <v>1454</v>
      </c>
      <c r="C105" s="11" t="s">
        <v>1455</v>
      </c>
      <c r="D105" s="2" t="s">
        <v>1456</v>
      </c>
      <c r="E105" s="1" t="s">
        <v>565</v>
      </c>
      <c r="F105" s="3" t="s">
        <v>1457</v>
      </c>
      <c r="G105" s="3" t="s">
        <v>60</v>
      </c>
      <c r="H105" s="3">
        <f>'1-10'!AC105</f>
        <v>0</v>
      </c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>
        <f t="shared" si="4"/>
        <v>0</v>
      </c>
      <c r="AD105" s="10"/>
      <c r="AE105" s="10">
        <f t="shared" si="3"/>
        <v>0</v>
      </c>
    </row>
    <row r="106" spans="1:31" s="12" customFormat="1" ht="37.35" customHeight="1">
      <c r="A106" s="1">
        <v>101</v>
      </c>
      <c r="B106" s="1" t="s">
        <v>502</v>
      </c>
      <c r="C106" s="11" t="s">
        <v>503</v>
      </c>
      <c r="D106" s="2" t="s">
        <v>504</v>
      </c>
      <c r="E106" s="1" t="s">
        <v>28</v>
      </c>
      <c r="F106" s="3" t="s">
        <v>479</v>
      </c>
      <c r="G106" s="3" t="s">
        <v>60</v>
      </c>
      <c r="H106" s="3">
        <f>'1-10'!AC106</f>
        <v>280</v>
      </c>
      <c r="I106" s="10"/>
      <c r="J106" s="10">
        <v>6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>
        <f t="shared" si="4"/>
        <v>286</v>
      </c>
      <c r="AD106" s="10"/>
      <c r="AE106" s="10">
        <f t="shared" si="3"/>
        <v>286</v>
      </c>
    </row>
    <row r="107" spans="1:31" s="12" customFormat="1" ht="37.35" customHeight="1">
      <c r="A107" s="1">
        <v>102</v>
      </c>
      <c r="B107" s="1" t="s">
        <v>505</v>
      </c>
      <c r="C107" s="11" t="s">
        <v>506</v>
      </c>
      <c r="D107" s="2" t="s">
        <v>507</v>
      </c>
      <c r="E107" s="1" t="s">
        <v>28</v>
      </c>
      <c r="F107" s="3" t="s">
        <v>479</v>
      </c>
      <c r="G107" s="3" t="s">
        <v>60</v>
      </c>
      <c r="H107" s="3">
        <f>'1-10'!AC107</f>
        <v>264</v>
      </c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>
        <f t="shared" si="4"/>
        <v>264</v>
      </c>
      <c r="AD107" s="10"/>
      <c r="AE107" s="10">
        <f t="shared" si="3"/>
        <v>264</v>
      </c>
    </row>
    <row r="108" spans="1:31" s="12" customFormat="1" ht="37.35" customHeight="1">
      <c r="A108" s="1">
        <v>103</v>
      </c>
      <c r="B108" s="1" t="s">
        <v>508</v>
      </c>
      <c r="C108" s="11" t="s">
        <v>509</v>
      </c>
      <c r="D108" s="2" t="s">
        <v>510</v>
      </c>
      <c r="E108" s="1" t="s">
        <v>28</v>
      </c>
      <c r="F108" s="3" t="s">
        <v>479</v>
      </c>
      <c r="G108" s="3" t="s">
        <v>60</v>
      </c>
      <c r="H108" s="3">
        <f>'1-10'!AC108</f>
        <v>219</v>
      </c>
      <c r="I108" s="10"/>
      <c r="J108" s="10">
        <v>14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>
        <f t="shared" si="4"/>
        <v>233</v>
      </c>
      <c r="AD108" s="10"/>
      <c r="AE108" s="10">
        <f t="shared" si="3"/>
        <v>233</v>
      </c>
    </row>
    <row r="109" spans="1:31" s="12" customFormat="1" ht="37.35" customHeight="1">
      <c r="A109" s="1">
        <v>104</v>
      </c>
      <c r="B109" s="1" t="s">
        <v>511</v>
      </c>
      <c r="C109" s="11" t="s">
        <v>512</v>
      </c>
      <c r="D109" s="2" t="s">
        <v>510</v>
      </c>
      <c r="E109" s="1" t="s">
        <v>28</v>
      </c>
      <c r="F109" s="3" t="s">
        <v>479</v>
      </c>
      <c r="G109" s="3" t="s">
        <v>60</v>
      </c>
      <c r="H109" s="3">
        <f>'1-10'!AC109</f>
        <v>41</v>
      </c>
      <c r="I109" s="10"/>
      <c r="J109" s="10"/>
      <c r="K109" s="10"/>
      <c r="L109" s="10">
        <v>20</v>
      </c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>
        <f t="shared" si="4"/>
        <v>61</v>
      </c>
      <c r="AD109" s="10"/>
      <c r="AE109" s="10">
        <f t="shared" si="3"/>
        <v>61</v>
      </c>
    </row>
    <row r="110" spans="1:31" s="12" customFormat="1" ht="37.35" customHeight="1">
      <c r="A110" s="1">
        <v>105</v>
      </c>
      <c r="B110" s="1" t="s">
        <v>513</v>
      </c>
      <c r="C110" s="11" t="s">
        <v>514</v>
      </c>
      <c r="D110" s="2" t="s">
        <v>515</v>
      </c>
      <c r="E110" s="1" t="s">
        <v>28</v>
      </c>
      <c r="F110" s="3" t="s">
        <v>479</v>
      </c>
      <c r="G110" s="3" t="s">
        <v>60</v>
      </c>
      <c r="H110" s="3">
        <f>'1-10'!AC110</f>
        <v>149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>
        <f t="shared" si="4"/>
        <v>149</v>
      </c>
      <c r="AD110" s="10"/>
      <c r="AE110" s="10">
        <f t="shared" si="3"/>
        <v>149</v>
      </c>
    </row>
    <row r="111" spans="1:31" s="12" customFormat="1" ht="37.35" customHeight="1">
      <c r="A111" s="1">
        <v>106</v>
      </c>
      <c r="B111" s="1" t="s">
        <v>516</v>
      </c>
      <c r="C111" s="11" t="s">
        <v>517</v>
      </c>
      <c r="D111" s="2" t="s">
        <v>518</v>
      </c>
      <c r="E111" s="1" t="s">
        <v>28</v>
      </c>
      <c r="F111" s="3" t="s">
        <v>519</v>
      </c>
      <c r="G111" s="3" t="s">
        <v>60</v>
      </c>
      <c r="H111" s="3">
        <f>'1-10'!AC111</f>
        <v>20</v>
      </c>
      <c r="I111" s="10"/>
      <c r="J111" s="10">
        <v>6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>
        <f t="shared" si="4"/>
        <v>26</v>
      </c>
      <c r="AD111" s="10"/>
      <c r="AE111" s="10">
        <f t="shared" si="3"/>
        <v>26</v>
      </c>
    </row>
    <row r="112" spans="1:31" s="12" customFormat="1" ht="37.35" customHeight="1">
      <c r="A112" s="1">
        <v>107</v>
      </c>
      <c r="B112" s="1" t="s">
        <v>520</v>
      </c>
      <c r="C112" s="11" t="s">
        <v>521</v>
      </c>
      <c r="D112" s="2" t="s">
        <v>522</v>
      </c>
      <c r="E112" s="1" t="s">
        <v>28</v>
      </c>
      <c r="F112" s="3" t="s">
        <v>519</v>
      </c>
      <c r="G112" s="3" t="s">
        <v>60</v>
      </c>
      <c r="H112" s="3">
        <f>'1-10'!AC112</f>
        <v>49</v>
      </c>
      <c r="I112" s="10"/>
      <c r="J112" s="10">
        <v>7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>
        <f t="shared" si="4"/>
        <v>56</v>
      </c>
      <c r="AD112" s="10"/>
      <c r="AE112" s="10">
        <f t="shared" si="3"/>
        <v>56</v>
      </c>
    </row>
    <row r="113" spans="1:31" s="12" customFormat="1" ht="37.35" customHeight="1">
      <c r="A113" s="1">
        <v>108</v>
      </c>
      <c r="B113" s="1" t="s">
        <v>523</v>
      </c>
      <c r="C113" s="11" t="s">
        <v>524</v>
      </c>
      <c r="D113" s="2" t="s">
        <v>525</v>
      </c>
      <c r="E113" s="1" t="s">
        <v>28</v>
      </c>
      <c r="F113" s="3" t="s">
        <v>519</v>
      </c>
      <c r="G113" s="3" t="s">
        <v>60</v>
      </c>
      <c r="H113" s="3">
        <f>'1-10'!AC113</f>
        <v>43</v>
      </c>
      <c r="I113" s="10"/>
      <c r="J113" s="10">
        <v>7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>
        <f t="shared" si="4"/>
        <v>50</v>
      </c>
      <c r="AD113" s="10"/>
      <c r="AE113" s="10">
        <f t="shared" si="3"/>
        <v>50</v>
      </c>
    </row>
    <row r="114" spans="1:31" s="12" customFormat="1" ht="37.35" customHeight="1">
      <c r="A114" s="1">
        <v>109</v>
      </c>
      <c r="B114" s="1" t="s">
        <v>526</v>
      </c>
      <c r="C114" s="11" t="s">
        <v>527</v>
      </c>
      <c r="D114" s="2" t="s">
        <v>528</v>
      </c>
      <c r="E114" s="1" t="s">
        <v>28</v>
      </c>
      <c r="F114" s="3" t="s">
        <v>529</v>
      </c>
      <c r="G114" s="3" t="s">
        <v>60</v>
      </c>
      <c r="H114" s="3">
        <f>'1-10'!AC114</f>
        <v>80</v>
      </c>
      <c r="I114" s="10"/>
      <c r="J114" s="10">
        <v>10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>
        <f t="shared" si="4"/>
        <v>90</v>
      </c>
      <c r="AD114" s="10"/>
      <c r="AE114" s="10">
        <f t="shared" si="3"/>
        <v>90</v>
      </c>
    </row>
    <row r="115" spans="1:31" s="12" customFormat="1" ht="37.35" customHeight="1">
      <c r="A115" s="1">
        <v>110</v>
      </c>
      <c r="B115" s="1" t="s">
        <v>530</v>
      </c>
      <c r="C115" s="11" t="s">
        <v>531</v>
      </c>
      <c r="D115" s="2" t="s">
        <v>522</v>
      </c>
      <c r="E115" s="1" t="s">
        <v>28</v>
      </c>
      <c r="F115" s="3" t="s">
        <v>529</v>
      </c>
      <c r="G115" s="3" t="s">
        <v>60</v>
      </c>
      <c r="H115" s="3">
        <f>'1-10'!AC115</f>
        <v>59</v>
      </c>
      <c r="I115" s="10"/>
      <c r="J115" s="10">
        <v>7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>
        <f t="shared" si="4"/>
        <v>66</v>
      </c>
      <c r="AD115" s="10"/>
      <c r="AE115" s="10">
        <f t="shared" si="3"/>
        <v>66</v>
      </c>
    </row>
    <row r="116" spans="1:31" s="12" customFormat="1" ht="37.35" customHeight="1">
      <c r="A116" s="1">
        <v>111</v>
      </c>
      <c r="B116" s="1" t="s">
        <v>532</v>
      </c>
      <c r="C116" s="11" t="s">
        <v>533</v>
      </c>
      <c r="D116" s="2" t="s">
        <v>525</v>
      </c>
      <c r="E116" s="1" t="s">
        <v>28</v>
      </c>
      <c r="F116" s="3" t="s">
        <v>529</v>
      </c>
      <c r="G116" s="3" t="s">
        <v>60</v>
      </c>
      <c r="H116" s="3">
        <f>'1-10'!AC116</f>
        <v>89</v>
      </c>
      <c r="I116" s="10"/>
      <c r="J116" s="10">
        <v>7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>
        <f t="shared" si="4"/>
        <v>96</v>
      </c>
      <c r="AD116" s="10"/>
      <c r="AE116" s="10">
        <f t="shared" si="3"/>
        <v>96</v>
      </c>
    </row>
    <row r="117" spans="1:31" s="12" customFormat="1" ht="37.35" customHeight="1">
      <c r="A117" s="1">
        <v>112</v>
      </c>
      <c r="B117" s="1" t="s">
        <v>553</v>
      </c>
      <c r="C117" s="11" t="s">
        <v>554</v>
      </c>
      <c r="D117" s="2" t="s">
        <v>555</v>
      </c>
      <c r="E117" s="1" t="s">
        <v>28</v>
      </c>
      <c r="F117" s="3" t="s">
        <v>479</v>
      </c>
      <c r="G117" s="3" t="s">
        <v>60</v>
      </c>
      <c r="H117" s="3">
        <f>'1-10'!AC117</f>
        <v>94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>
        <f t="shared" si="4"/>
        <v>94</v>
      </c>
      <c r="AD117" s="10"/>
      <c r="AE117" s="10">
        <f t="shared" si="3"/>
        <v>94</v>
      </c>
    </row>
    <row r="118" spans="1:31" s="12" customFormat="1" ht="37.35" customHeight="1">
      <c r="A118" s="1">
        <v>113</v>
      </c>
      <c r="B118" s="1" t="s">
        <v>499</v>
      </c>
      <c r="C118" s="11" t="s">
        <v>500</v>
      </c>
      <c r="D118" s="2" t="s">
        <v>501</v>
      </c>
      <c r="E118" s="1" t="s">
        <v>28</v>
      </c>
      <c r="F118" s="3" t="s">
        <v>479</v>
      </c>
      <c r="G118" s="3" t="s">
        <v>60</v>
      </c>
      <c r="H118" s="3">
        <f>'1-10'!AC118</f>
        <v>11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>
        <f t="shared" si="4"/>
        <v>11</v>
      </c>
      <c r="AD118" s="10"/>
      <c r="AE118" s="10">
        <f t="shared" si="3"/>
        <v>11</v>
      </c>
    </row>
    <row r="119" spans="1:31" s="12" customFormat="1" ht="37.35" customHeight="1">
      <c r="A119" s="1">
        <v>114</v>
      </c>
      <c r="B119" s="1" t="s">
        <v>496</v>
      </c>
      <c r="C119" s="11" t="s">
        <v>497</v>
      </c>
      <c r="D119" s="2" t="s">
        <v>498</v>
      </c>
      <c r="E119" s="1" t="s">
        <v>28</v>
      </c>
      <c r="F119" s="3" t="s">
        <v>479</v>
      </c>
      <c r="G119" s="3" t="s">
        <v>60</v>
      </c>
      <c r="H119" s="3">
        <f>'1-10'!AC119</f>
        <v>94</v>
      </c>
      <c r="I119" s="10"/>
      <c r="J119" s="10">
        <v>7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>
        <f t="shared" si="4"/>
        <v>101</v>
      </c>
      <c r="AD119" s="10"/>
      <c r="AE119" s="10">
        <f t="shared" si="3"/>
        <v>101</v>
      </c>
    </row>
    <row r="120" spans="1:31" s="12" customFormat="1" ht="37.35" customHeight="1">
      <c r="A120" s="1">
        <v>115</v>
      </c>
      <c r="B120" s="1" t="s">
        <v>493</v>
      </c>
      <c r="C120" s="11" t="s">
        <v>494</v>
      </c>
      <c r="D120" s="2" t="s">
        <v>495</v>
      </c>
      <c r="E120" s="1" t="s">
        <v>28</v>
      </c>
      <c r="F120" s="3" t="s">
        <v>446</v>
      </c>
      <c r="G120" s="3" t="s">
        <v>60</v>
      </c>
      <c r="H120" s="3">
        <f>'1-10'!AC120</f>
        <v>11</v>
      </c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>
        <f t="shared" si="4"/>
        <v>11</v>
      </c>
      <c r="AD120" s="10"/>
      <c r="AE120" s="10">
        <f t="shared" si="3"/>
        <v>11</v>
      </c>
    </row>
    <row r="121" spans="1:31" s="12" customFormat="1" ht="37.35" customHeight="1">
      <c r="A121" s="1">
        <v>116</v>
      </c>
      <c r="B121" s="1" t="s">
        <v>483</v>
      </c>
      <c r="C121" s="11" t="s">
        <v>484</v>
      </c>
      <c r="D121" s="2" t="s">
        <v>485</v>
      </c>
      <c r="E121" s="1" t="s">
        <v>28</v>
      </c>
      <c r="F121" s="3" t="s">
        <v>446</v>
      </c>
      <c r="G121" s="3" t="s">
        <v>60</v>
      </c>
      <c r="H121" s="3">
        <f>'1-10'!AC121</f>
        <v>50</v>
      </c>
      <c r="I121" s="10"/>
      <c r="J121" s="10"/>
      <c r="K121" s="10"/>
      <c r="L121" s="10">
        <v>24</v>
      </c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>
        <f t="shared" si="4"/>
        <v>74</v>
      </c>
      <c r="AD121" s="10"/>
      <c r="AE121" s="10">
        <f t="shared" si="3"/>
        <v>74</v>
      </c>
    </row>
    <row r="122" spans="1:31" s="12" customFormat="1" ht="37.35" customHeight="1">
      <c r="A122" s="1">
        <v>117</v>
      </c>
      <c r="B122" s="1" t="s">
        <v>486</v>
      </c>
      <c r="C122" s="11" t="s">
        <v>487</v>
      </c>
      <c r="D122" s="2" t="s">
        <v>488</v>
      </c>
      <c r="E122" s="1" t="s">
        <v>28</v>
      </c>
      <c r="F122" s="3" t="s">
        <v>489</v>
      </c>
      <c r="G122" s="3" t="s">
        <v>60</v>
      </c>
      <c r="H122" s="3">
        <f>'1-10'!AC122</f>
        <v>32</v>
      </c>
      <c r="I122" s="10"/>
      <c r="J122" s="10">
        <v>6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>
        <f t="shared" si="4"/>
        <v>38</v>
      </c>
      <c r="AD122" s="10"/>
      <c r="AE122" s="10">
        <f t="shared" si="3"/>
        <v>38</v>
      </c>
    </row>
    <row r="123" spans="1:31" s="12" customFormat="1" ht="37.35" customHeight="1">
      <c r="A123" s="1">
        <v>118</v>
      </c>
      <c r="B123" s="1" t="s">
        <v>490</v>
      </c>
      <c r="C123" s="11" t="s">
        <v>491</v>
      </c>
      <c r="D123" s="2" t="s">
        <v>492</v>
      </c>
      <c r="E123" s="1" t="s">
        <v>28</v>
      </c>
      <c r="F123" s="3" t="s">
        <v>461</v>
      </c>
      <c r="G123" s="3" t="s">
        <v>60</v>
      </c>
      <c r="H123" s="3">
        <f>'1-10'!AC123</f>
        <v>15</v>
      </c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>
        <f t="shared" si="4"/>
        <v>15</v>
      </c>
      <c r="AD123" s="10"/>
      <c r="AE123" s="10">
        <f t="shared" si="3"/>
        <v>15</v>
      </c>
    </row>
    <row r="124" spans="1:31" s="12" customFormat="1" ht="37.35" customHeight="1">
      <c r="A124" s="1">
        <v>119</v>
      </c>
      <c r="B124" s="1" t="s">
        <v>480</v>
      </c>
      <c r="C124" s="11" t="s">
        <v>481</v>
      </c>
      <c r="D124" s="2" t="s">
        <v>482</v>
      </c>
      <c r="E124" s="1" t="s">
        <v>28</v>
      </c>
      <c r="F124" s="3" t="s">
        <v>479</v>
      </c>
      <c r="G124" s="3" t="s">
        <v>60</v>
      </c>
      <c r="H124" s="3">
        <f>'1-10'!AC124</f>
        <v>10</v>
      </c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>
        <f t="shared" si="4"/>
        <v>10</v>
      </c>
      <c r="AD124" s="10"/>
      <c r="AE124" s="10">
        <f t="shared" si="3"/>
        <v>10</v>
      </c>
    </row>
    <row r="125" spans="1:31" s="12" customFormat="1" ht="37.35" customHeight="1">
      <c r="A125" s="1">
        <v>120</v>
      </c>
      <c r="B125" s="1" t="s">
        <v>476</v>
      </c>
      <c r="C125" s="11" t="s">
        <v>477</v>
      </c>
      <c r="D125" s="2" t="s">
        <v>478</v>
      </c>
      <c r="E125" s="1" t="s">
        <v>28</v>
      </c>
      <c r="F125" s="3" t="s">
        <v>479</v>
      </c>
      <c r="G125" s="3" t="s">
        <v>298</v>
      </c>
      <c r="H125" s="3">
        <f>'1-10'!AC125</f>
        <v>7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>
        <f t="shared" si="4"/>
        <v>7</v>
      </c>
      <c r="AD125" s="10"/>
      <c r="AE125" s="10">
        <f t="shared" si="3"/>
        <v>7</v>
      </c>
    </row>
    <row r="126" spans="1:31" s="12" customFormat="1" ht="37.35" customHeight="1">
      <c r="A126" s="1">
        <v>121</v>
      </c>
      <c r="B126" s="1" t="s">
        <v>474</v>
      </c>
      <c r="C126" s="11" t="s">
        <v>475</v>
      </c>
      <c r="D126" s="2" t="s">
        <v>445</v>
      </c>
      <c r="E126" s="1" t="s">
        <v>28</v>
      </c>
      <c r="F126" s="3" t="s">
        <v>473</v>
      </c>
      <c r="G126" s="3" t="s">
        <v>60</v>
      </c>
      <c r="H126" s="3">
        <f>'1-10'!AC126</f>
        <v>53</v>
      </c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>
        <f t="shared" si="4"/>
        <v>53</v>
      </c>
      <c r="AD126" s="10"/>
      <c r="AE126" s="10">
        <f t="shared" si="3"/>
        <v>53</v>
      </c>
    </row>
    <row r="127" spans="1:31" s="12" customFormat="1" ht="37.35" customHeight="1">
      <c r="A127" s="1">
        <v>122</v>
      </c>
      <c r="B127" s="1" t="s">
        <v>470</v>
      </c>
      <c r="C127" s="11" t="s">
        <v>471</v>
      </c>
      <c r="D127" s="2" t="s">
        <v>472</v>
      </c>
      <c r="E127" s="1" t="s">
        <v>28</v>
      </c>
      <c r="F127" s="3" t="s">
        <v>473</v>
      </c>
      <c r="G127" s="3" t="s">
        <v>60</v>
      </c>
      <c r="H127" s="3">
        <f>'1-10'!AC127</f>
        <v>85</v>
      </c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>
        <f t="shared" si="4"/>
        <v>85</v>
      </c>
      <c r="AD127" s="10"/>
      <c r="AE127" s="10">
        <f t="shared" si="3"/>
        <v>85</v>
      </c>
    </row>
    <row r="128" spans="1:31" s="12" customFormat="1" ht="37.35" customHeight="1">
      <c r="A128" s="1">
        <v>123</v>
      </c>
      <c r="B128" s="1" t="s">
        <v>466</v>
      </c>
      <c r="C128" s="11" t="s">
        <v>467</v>
      </c>
      <c r="D128" s="2" t="s">
        <v>468</v>
      </c>
      <c r="E128" s="1" t="s">
        <v>28</v>
      </c>
      <c r="F128" s="3" t="s">
        <v>442</v>
      </c>
      <c r="G128" s="3" t="s">
        <v>60</v>
      </c>
      <c r="H128" s="3">
        <f>'1-10'!AC128</f>
        <v>16</v>
      </c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>
        <f t="shared" si="4"/>
        <v>16</v>
      </c>
      <c r="AD128" s="10"/>
      <c r="AE128" s="10">
        <f t="shared" si="3"/>
        <v>16</v>
      </c>
    </row>
    <row r="129" spans="1:31" s="12" customFormat="1" ht="37.35" customHeight="1">
      <c r="A129" s="1">
        <v>124</v>
      </c>
      <c r="B129" s="1" t="s">
        <v>462</v>
      </c>
      <c r="C129" s="11" t="s">
        <v>463</v>
      </c>
      <c r="D129" s="2" t="s">
        <v>464</v>
      </c>
      <c r="E129" s="1" t="s">
        <v>28</v>
      </c>
      <c r="F129" s="3" t="s">
        <v>465</v>
      </c>
      <c r="G129" s="3" t="s">
        <v>60</v>
      </c>
      <c r="H129" s="3">
        <f>'1-10'!AC129</f>
        <v>14</v>
      </c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>
        <f t="shared" si="4"/>
        <v>14</v>
      </c>
      <c r="AD129" s="10"/>
      <c r="AE129" s="10">
        <f t="shared" si="3"/>
        <v>14</v>
      </c>
    </row>
    <row r="130" spans="1:31" s="12" customFormat="1" ht="37.35" customHeight="1">
      <c r="A130" s="1">
        <v>125</v>
      </c>
      <c r="B130" s="1" t="s">
        <v>458</v>
      </c>
      <c r="C130" s="11" t="s">
        <v>459</v>
      </c>
      <c r="D130" s="2" t="s">
        <v>460</v>
      </c>
      <c r="E130" s="1" t="s">
        <v>28</v>
      </c>
      <c r="F130" s="3" t="s">
        <v>461</v>
      </c>
      <c r="G130" s="3" t="s">
        <v>60</v>
      </c>
      <c r="H130" s="3">
        <f>'1-10'!AC130</f>
        <v>0</v>
      </c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>
        <f t="shared" si="4"/>
        <v>0</v>
      </c>
      <c r="AD130" s="10"/>
      <c r="AE130" s="10">
        <f t="shared" si="3"/>
        <v>0</v>
      </c>
    </row>
    <row r="131" spans="1:31" s="12" customFormat="1" ht="37.35" customHeight="1">
      <c r="A131" s="1">
        <v>126</v>
      </c>
      <c r="B131" s="1" t="s">
        <v>454</v>
      </c>
      <c r="C131" s="11" t="s">
        <v>455</v>
      </c>
      <c r="D131" s="2" t="s">
        <v>456</v>
      </c>
      <c r="E131" s="1" t="s">
        <v>203</v>
      </c>
      <c r="F131" s="3" t="s">
        <v>457</v>
      </c>
      <c r="G131" s="3" t="s">
        <v>60</v>
      </c>
      <c r="H131" s="3">
        <f>'1-10'!AC131</f>
        <v>228</v>
      </c>
      <c r="I131" s="10"/>
      <c r="J131" s="10">
        <v>15</v>
      </c>
      <c r="K131" s="10"/>
      <c r="L131" s="10">
        <v>100</v>
      </c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>
        <f t="shared" si="4"/>
        <v>343</v>
      </c>
      <c r="AD131" s="10"/>
      <c r="AE131" s="10">
        <f t="shared" si="3"/>
        <v>343</v>
      </c>
    </row>
    <row r="132" spans="1:31" s="12" customFormat="1" ht="37.35" customHeight="1">
      <c r="A132" s="1">
        <v>127</v>
      </c>
      <c r="B132" s="1" t="s">
        <v>450</v>
      </c>
      <c r="C132" s="11" t="s">
        <v>451</v>
      </c>
      <c r="D132" s="2" t="s">
        <v>452</v>
      </c>
      <c r="E132" s="1" t="s">
        <v>203</v>
      </c>
      <c r="F132" s="3" t="s">
        <v>453</v>
      </c>
      <c r="G132" s="3" t="s">
        <v>60</v>
      </c>
      <c r="H132" s="3">
        <f>'1-10'!AC132</f>
        <v>32</v>
      </c>
      <c r="I132" s="10"/>
      <c r="J132" s="10">
        <v>1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>
        <f t="shared" si="4"/>
        <v>33</v>
      </c>
      <c r="AD132" s="10"/>
      <c r="AE132" s="10">
        <f t="shared" si="3"/>
        <v>33</v>
      </c>
    </row>
    <row r="133" spans="1:31" s="12" customFormat="1" ht="37.35" customHeight="1">
      <c r="A133" s="1">
        <v>128</v>
      </c>
      <c r="B133" s="1" t="s">
        <v>447</v>
      </c>
      <c r="C133" s="11" t="s">
        <v>448</v>
      </c>
      <c r="D133" s="2" t="s">
        <v>449</v>
      </c>
      <c r="E133" s="1" t="s">
        <v>203</v>
      </c>
      <c r="F133" s="3" t="s">
        <v>204</v>
      </c>
      <c r="G133" s="3" t="s">
        <v>298</v>
      </c>
      <c r="H133" s="3">
        <f>'1-10'!AC133</f>
        <v>29</v>
      </c>
      <c r="I133" s="10"/>
      <c r="J133" s="10">
        <v>6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>
        <f t="shared" si="4"/>
        <v>35</v>
      </c>
      <c r="AD133" s="10"/>
      <c r="AE133" s="10">
        <f t="shared" si="3"/>
        <v>35</v>
      </c>
    </row>
    <row r="134" spans="1:31" s="12" customFormat="1" ht="37.35" customHeight="1">
      <c r="A134" s="1">
        <v>129</v>
      </c>
      <c r="B134" s="1" t="s">
        <v>443</v>
      </c>
      <c r="C134" s="11" t="s">
        <v>444</v>
      </c>
      <c r="D134" s="2" t="s">
        <v>445</v>
      </c>
      <c r="E134" s="1" t="s">
        <v>28</v>
      </c>
      <c r="F134" s="3" t="s">
        <v>446</v>
      </c>
      <c r="G134" s="3" t="s">
        <v>60</v>
      </c>
      <c r="H134" s="3">
        <f>'1-10'!AC134</f>
        <v>29</v>
      </c>
      <c r="I134" s="10"/>
      <c r="J134" s="10"/>
      <c r="K134" s="10"/>
      <c r="L134" s="10">
        <v>8</v>
      </c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>
        <f t="shared" si="4"/>
        <v>37</v>
      </c>
      <c r="AD134" s="10"/>
      <c r="AE134" s="10">
        <f t="shared" si="3"/>
        <v>37</v>
      </c>
    </row>
    <row r="135" spans="1:31" s="12" customFormat="1" ht="37.35" customHeight="1">
      <c r="A135" s="1">
        <v>130</v>
      </c>
      <c r="B135" s="1" t="s">
        <v>439</v>
      </c>
      <c r="C135" s="11" t="s">
        <v>440</v>
      </c>
      <c r="D135" s="2" t="s">
        <v>441</v>
      </c>
      <c r="E135" s="1" t="s">
        <v>28</v>
      </c>
      <c r="F135" s="3" t="s">
        <v>442</v>
      </c>
      <c r="G135" s="3" t="s">
        <v>60</v>
      </c>
      <c r="H135" s="3">
        <f>'1-10'!AC135</f>
        <v>40</v>
      </c>
      <c r="I135" s="10"/>
      <c r="J135" s="10"/>
      <c r="K135" s="10"/>
      <c r="L135" s="10">
        <v>17</v>
      </c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>
        <f t="shared" si="4"/>
        <v>57</v>
      </c>
      <c r="AD135" s="10"/>
      <c r="AE135" s="10">
        <f t="shared" ref="AE135:AE198" si="5">AC135-AD135</f>
        <v>57</v>
      </c>
    </row>
    <row r="136" spans="1:31" s="12" customFormat="1" ht="37.35" customHeight="1">
      <c r="A136" s="1">
        <v>131</v>
      </c>
      <c r="B136" s="1" t="s">
        <v>1608</v>
      </c>
      <c r="C136" s="11" t="s">
        <v>1609</v>
      </c>
      <c r="D136" s="2" t="s">
        <v>1610</v>
      </c>
      <c r="E136" s="1" t="s">
        <v>28</v>
      </c>
      <c r="F136" s="3" t="s">
        <v>1611</v>
      </c>
      <c r="G136" s="3" t="s">
        <v>1612</v>
      </c>
      <c r="H136" s="3">
        <f>'1-10'!AC136</f>
        <v>3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>
        <f t="shared" si="4"/>
        <v>3</v>
      </c>
      <c r="AD136" s="10"/>
      <c r="AE136" s="10">
        <f t="shared" si="5"/>
        <v>3</v>
      </c>
    </row>
    <row r="137" spans="1:31" s="12" customFormat="1" ht="37.35" customHeight="1">
      <c r="A137" s="1">
        <v>132</v>
      </c>
      <c r="B137" s="1" t="s">
        <v>1412</v>
      </c>
      <c r="C137" s="11" t="s">
        <v>1413</v>
      </c>
      <c r="D137" s="2" t="s">
        <v>1414</v>
      </c>
      <c r="E137" s="1" t="s">
        <v>28</v>
      </c>
      <c r="F137" s="3" t="s">
        <v>962</v>
      </c>
      <c r="G137" s="3" t="s">
        <v>60</v>
      </c>
      <c r="H137" s="3">
        <f>'1-10'!AC137</f>
        <v>33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f t="shared" si="4"/>
        <v>33</v>
      </c>
      <c r="AD137" s="10"/>
      <c r="AE137" s="10">
        <f t="shared" si="5"/>
        <v>33</v>
      </c>
    </row>
    <row r="138" spans="1:31" s="12" customFormat="1" ht="37.35" customHeight="1">
      <c r="A138" s="1">
        <v>133</v>
      </c>
      <c r="B138" s="1" t="s">
        <v>1564</v>
      </c>
      <c r="C138" s="11" t="s">
        <v>1565</v>
      </c>
      <c r="D138" s="2" t="s">
        <v>1566</v>
      </c>
      <c r="E138" s="1" t="s">
        <v>28</v>
      </c>
      <c r="F138" s="3" t="s">
        <v>1567</v>
      </c>
      <c r="G138" s="3" t="s">
        <v>60</v>
      </c>
      <c r="H138" s="3">
        <f>'1-10'!AC138</f>
        <v>201</v>
      </c>
      <c r="I138" s="10"/>
      <c r="J138" s="10"/>
      <c r="K138" s="10"/>
      <c r="L138" s="10">
        <v>100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>
        <f t="shared" si="4"/>
        <v>301</v>
      </c>
      <c r="AD138" s="10"/>
      <c r="AE138" s="10">
        <f t="shared" si="5"/>
        <v>301</v>
      </c>
    </row>
    <row r="139" spans="1:31" s="12" customFormat="1" ht="37.35" customHeight="1">
      <c r="A139" s="1">
        <v>134</v>
      </c>
      <c r="B139" s="1" t="s">
        <v>1695</v>
      </c>
      <c r="C139" s="11" t="s">
        <v>1696</v>
      </c>
      <c r="D139" s="2" t="s">
        <v>1697</v>
      </c>
      <c r="E139" s="1"/>
      <c r="F139" s="3" t="s">
        <v>1698</v>
      </c>
      <c r="G139" s="3" t="s">
        <v>1612</v>
      </c>
      <c r="H139" s="3">
        <f>'1-10'!AC139</f>
        <v>0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>
        <f t="shared" si="4"/>
        <v>0</v>
      </c>
      <c r="AD139" s="10"/>
      <c r="AE139" s="10">
        <f t="shared" si="5"/>
        <v>0</v>
      </c>
    </row>
    <row r="140" spans="1:31" s="12" customFormat="1" ht="37.35" customHeight="1">
      <c r="A140" s="1">
        <v>135</v>
      </c>
      <c r="B140" s="1" t="s">
        <v>404</v>
      </c>
      <c r="C140" s="11" t="s">
        <v>405</v>
      </c>
      <c r="D140" s="2" t="s">
        <v>406</v>
      </c>
      <c r="E140" s="1" t="s">
        <v>28</v>
      </c>
      <c r="F140" s="3" t="s">
        <v>407</v>
      </c>
      <c r="G140" s="3" t="s">
        <v>298</v>
      </c>
      <c r="H140" s="3">
        <f>'1-10'!AC140</f>
        <v>9</v>
      </c>
      <c r="I140" s="10"/>
      <c r="J140" s="10">
        <v>1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>
        <f t="shared" si="4"/>
        <v>10</v>
      </c>
      <c r="AD140" s="10"/>
      <c r="AE140" s="10">
        <f t="shared" si="5"/>
        <v>10</v>
      </c>
    </row>
    <row r="141" spans="1:31" s="12" customFormat="1" ht="37.35" customHeight="1">
      <c r="A141" s="1">
        <v>136</v>
      </c>
      <c r="B141" s="1" t="s">
        <v>423</v>
      </c>
      <c r="C141" s="11" t="s">
        <v>424</v>
      </c>
      <c r="D141" s="2" t="s">
        <v>425</v>
      </c>
      <c r="E141" s="1" t="s">
        <v>28</v>
      </c>
      <c r="F141" s="3" t="s">
        <v>427</v>
      </c>
      <c r="G141" s="3" t="s">
        <v>298</v>
      </c>
      <c r="H141" s="3">
        <f>'1-10'!AC141</f>
        <v>17</v>
      </c>
      <c r="I141" s="10"/>
      <c r="J141" s="10">
        <v>6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>
        <f t="shared" si="4"/>
        <v>23</v>
      </c>
      <c r="AD141" s="10"/>
      <c r="AE141" s="10">
        <f t="shared" si="5"/>
        <v>23</v>
      </c>
    </row>
    <row r="142" spans="1:31" s="12" customFormat="1" ht="37.35" customHeight="1">
      <c r="A142" s="1">
        <v>137</v>
      </c>
      <c r="B142" s="1" t="s">
        <v>420</v>
      </c>
      <c r="C142" s="11" t="s">
        <v>421</v>
      </c>
      <c r="D142" s="2" t="s">
        <v>418</v>
      </c>
      <c r="E142" s="1" t="s">
        <v>28</v>
      </c>
      <c r="F142" s="3" t="s">
        <v>422</v>
      </c>
      <c r="G142" s="3" t="s">
        <v>298</v>
      </c>
      <c r="H142" s="3">
        <f>'1-10'!AC142</f>
        <v>22</v>
      </c>
      <c r="I142" s="10"/>
      <c r="J142" s="10">
        <v>3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>
        <f t="shared" si="4"/>
        <v>25</v>
      </c>
      <c r="AD142" s="10"/>
      <c r="AE142" s="10">
        <f t="shared" si="5"/>
        <v>25</v>
      </c>
    </row>
    <row r="143" spans="1:31" s="12" customFormat="1" ht="37.35" customHeight="1">
      <c r="A143" s="1">
        <v>138</v>
      </c>
      <c r="B143" s="1" t="s">
        <v>416</v>
      </c>
      <c r="C143" s="11" t="s">
        <v>417</v>
      </c>
      <c r="D143" s="2" t="s">
        <v>418</v>
      </c>
      <c r="E143" s="1" t="s">
        <v>28</v>
      </c>
      <c r="F143" s="3" t="s">
        <v>419</v>
      </c>
      <c r="G143" s="3" t="s">
        <v>298</v>
      </c>
      <c r="H143" s="3">
        <f>'1-10'!AC143</f>
        <v>7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>
        <f t="shared" si="4"/>
        <v>7</v>
      </c>
      <c r="AD143" s="10"/>
      <c r="AE143" s="10">
        <f t="shared" si="5"/>
        <v>7</v>
      </c>
    </row>
    <row r="144" spans="1:31" s="12" customFormat="1" ht="37.35" customHeight="1">
      <c r="A144" s="1">
        <v>139</v>
      </c>
      <c r="B144" s="1" t="s">
        <v>413</v>
      </c>
      <c r="C144" s="11" t="s">
        <v>414</v>
      </c>
      <c r="D144" s="2" t="s">
        <v>412</v>
      </c>
      <c r="E144" s="1" t="s">
        <v>28</v>
      </c>
      <c r="F144" s="3" t="s">
        <v>415</v>
      </c>
      <c r="G144" s="3" t="s">
        <v>60</v>
      </c>
      <c r="H144" s="3">
        <f>'1-10'!AC144</f>
        <v>17</v>
      </c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>
        <f t="shared" si="4"/>
        <v>17</v>
      </c>
      <c r="AD144" s="10"/>
      <c r="AE144" s="10">
        <f t="shared" si="5"/>
        <v>17</v>
      </c>
    </row>
    <row r="145" spans="1:31" s="12" customFormat="1" ht="37.35" customHeight="1">
      <c r="A145" s="1">
        <v>140</v>
      </c>
      <c r="B145" s="1" t="s">
        <v>410</v>
      </c>
      <c r="C145" s="11" t="s">
        <v>411</v>
      </c>
      <c r="D145" s="2" t="s">
        <v>412</v>
      </c>
      <c r="E145" s="1" t="s">
        <v>28</v>
      </c>
      <c r="F145" s="3" t="s">
        <v>403</v>
      </c>
      <c r="G145" s="3" t="s">
        <v>60</v>
      </c>
      <c r="H145" s="3">
        <f>'1-10'!AC145</f>
        <v>7</v>
      </c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>
        <f t="shared" si="4"/>
        <v>7</v>
      </c>
      <c r="AD145" s="10"/>
      <c r="AE145" s="10">
        <f t="shared" si="5"/>
        <v>7</v>
      </c>
    </row>
    <row r="146" spans="1:31" s="12" customFormat="1" ht="37.35" customHeight="1">
      <c r="A146" s="1">
        <v>141</v>
      </c>
      <c r="B146" s="1" t="s">
        <v>400</v>
      </c>
      <c r="C146" s="11" t="s">
        <v>401</v>
      </c>
      <c r="D146" s="2" t="s">
        <v>402</v>
      </c>
      <c r="E146" s="1" t="s">
        <v>28</v>
      </c>
      <c r="F146" s="3" t="s">
        <v>403</v>
      </c>
      <c r="G146" s="3" t="s">
        <v>60</v>
      </c>
      <c r="H146" s="3">
        <f>'1-10'!AC146</f>
        <v>16</v>
      </c>
      <c r="I146" s="10"/>
      <c r="J146" s="10">
        <v>2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>
        <f t="shared" si="4"/>
        <v>18</v>
      </c>
      <c r="AD146" s="10"/>
      <c r="AE146" s="10">
        <f t="shared" si="5"/>
        <v>18</v>
      </c>
    </row>
    <row r="147" spans="1:31" s="12" customFormat="1" ht="37.35" customHeight="1">
      <c r="A147" s="1">
        <v>142</v>
      </c>
      <c r="B147" s="1" t="s">
        <v>408</v>
      </c>
      <c r="C147" s="11" t="s">
        <v>409</v>
      </c>
      <c r="D147" s="2" t="s">
        <v>402</v>
      </c>
      <c r="E147" s="1" t="s">
        <v>28</v>
      </c>
      <c r="F147" s="3" t="s">
        <v>403</v>
      </c>
      <c r="G147" s="3" t="s">
        <v>60</v>
      </c>
      <c r="H147" s="3">
        <f>'1-10'!AC147</f>
        <v>12</v>
      </c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>
        <f t="shared" si="4"/>
        <v>12</v>
      </c>
      <c r="AD147" s="10"/>
      <c r="AE147" s="10">
        <f t="shared" si="5"/>
        <v>12</v>
      </c>
    </row>
    <row r="148" spans="1:31" s="12" customFormat="1" ht="37.35" customHeight="1">
      <c r="A148" s="1">
        <v>143</v>
      </c>
      <c r="B148" s="1" t="s">
        <v>435</v>
      </c>
      <c r="C148" s="11" t="s">
        <v>436</v>
      </c>
      <c r="D148" s="2" t="s">
        <v>437</v>
      </c>
      <c r="E148" s="1" t="s">
        <v>28</v>
      </c>
      <c r="F148" s="3" t="s">
        <v>438</v>
      </c>
      <c r="G148" s="3" t="s">
        <v>16</v>
      </c>
      <c r="H148" s="3">
        <f>'1-10'!AC148</f>
        <v>6</v>
      </c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>
        <f t="shared" si="4"/>
        <v>6</v>
      </c>
      <c r="AD148" s="10"/>
      <c r="AE148" s="10">
        <f t="shared" si="5"/>
        <v>6</v>
      </c>
    </row>
    <row r="149" spans="1:31" s="12" customFormat="1" ht="37.35" customHeight="1">
      <c r="A149" s="1">
        <v>144</v>
      </c>
      <c r="B149" s="1" t="s">
        <v>428</v>
      </c>
      <c r="C149" s="11" t="s">
        <v>429</v>
      </c>
      <c r="D149" s="2" t="s">
        <v>430</v>
      </c>
      <c r="E149" s="1" t="s">
        <v>203</v>
      </c>
      <c r="F149" s="3" t="s">
        <v>431</v>
      </c>
      <c r="G149" s="3" t="s">
        <v>16</v>
      </c>
      <c r="H149" s="3">
        <f>'1-10'!AC149</f>
        <v>49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>
        <f t="shared" si="4"/>
        <v>49</v>
      </c>
      <c r="AD149" s="10"/>
      <c r="AE149" s="10">
        <f t="shared" si="5"/>
        <v>49</v>
      </c>
    </row>
    <row r="150" spans="1:31" s="12" customFormat="1" ht="37.35" customHeight="1">
      <c r="A150" s="1">
        <v>145</v>
      </c>
      <c r="B150" s="1" t="s">
        <v>392</v>
      </c>
      <c r="C150" s="11" t="s">
        <v>393</v>
      </c>
      <c r="D150" s="2" t="s">
        <v>394</v>
      </c>
      <c r="E150" s="1" t="s">
        <v>203</v>
      </c>
      <c r="F150" s="3" t="s">
        <v>395</v>
      </c>
      <c r="G150" s="3" t="s">
        <v>16</v>
      </c>
      <c r="H150" s="3">
        <f>'1-10'!AC150</f>
        <v>40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>
        <f t="shared" si="4"/>
        <v>40</v>
      </c>
      <c r="AD150" s="10"/>
      <c r="AE150" s="10">
        <f t="shared" si="5"/>
        <v>40</v>
      </c>
    </row>
    <row r="151" spans="1:31" s="12" customFormat="1" ht="37.35" customHeight="1">
      <c r="A151" s="1">
        <v>146</v>
      </c>
      <c r="B151" s="1" t="s">
        <v>432</v>
      </c>
      <c r="C151" s="11" t="s">
        <v>433</v>
      </c>
      <c r="D151" s="2" t="s">
        <v>434</v>
      </c>
      <c r="E151" s="1" t="s">
        <v>203</v>
      </c>
      <c r="F151" s="3" t="s">
        <v>431</v>
      </c>
      <c r="G151" s="3" t="s">
        <v>16</v>
      </c>
      <c r="H151" s="3">
        <f>'1-10'!AC151</f>
        <v>61</v>
      </c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>
        <f t="shared" si="4"/>
        <v>61</v>
      </c>
      <c r="AD151" s="10"/>
      <c r="AE151" s="10">
        <f t="shared" si="5"/>
        <v>61</v>
      </c>
    </row>
    <row r="152" spans="1:31" s="12" customFormat="1" ht="37.35" customHeight="1">
      <c r="A152" s="1">
        <v>147</v>
      </c>
      <c r="B152" s="1" t="s">
        <v>1545</v>
      </c>
      <c r="C152" s="11" t="s">
        <v>1546</v>
      </c>
      <c r="D152" s="2" t="s">
        <v>1547</v>
      </c>
      <c r="E152" s="1" t="s">
        <v>203</v>
      </c>
      <c r="F152" s="3" t="s">
        <v>1548</v>
      </c>
      <c r="G152" s="3" t="s">
        <v>16</v>
      </c>
      <c r="H152" s="3">
        <f>'1-10'!AC152</f>
        <v>8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>
        <f t="shared" ref="AC152:AC215" si="6">SUM(H152:AB152)</f>
        <v>8</v>
      </c>
      <c r="AD152" s="10"/>
      <c r="AE152" s="10">
        <f t="shared" si="5"/>
        <v>8</v>
      </c>
    </row>
    <row r="153" spans="1:31" s="12" customFormat="1" ht="37.35" customHeight="1">
      <c r="A153" s="1">
        <v>148</v>
      </c>
      <c r="B153" s="1" t="s">
        <v>396</v>
      </c>
      <c r="C153" s="11" t="s">
        <v>397</v>
      </c>
      <c r="D153" s="2" t="s">
        <v>398</v>
      </c>
      <c r="E153" s="1" t="s">
        <v>28</v>
      </c>
      <c r="F153" s="3" t="s">
        <v>399</v>
      </c>
      <c r="G153" s="3" t="s">
        <v>60</v>
      </c>
      <c r="H153" s="3">
        <f>'1-10'!AC153</f>
        <v>2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>
        <f t="shared" si="6"/>
        <v>2</v>
      </c>
      <c r="AD153" s="10"/>
      <c r="AE153" s="10">
        <f t="shared" si="5"/>
        <v>2</v>
      </c>
    </row>
    <row r="154" spans="1:31" s="12" customFormat="1" ht="37.35" customHeight="1">
      <c r="A154" s="1">
        <v>149</v>
      </c>
      <c r="B154" s="1" t="s">
        <v>556</v>
      </c>
      <c r="C154" s="11" t="s">
        <v>397</v>
      </c>
      <c r="D154" s="2" t="s">
        <v>557</v>
      </c>
      <c r="E154" s="1" t="s">
        <v>203</v>
      </c>
      <c r="F154" s="3" t="s">
        <v>558</v>
      </c>
      <c r="G154" s="3" t="s">
        <v>60</v>
      </c>
      <c r="H154" s="3">
        <f>'1-10'!AC154</f>
        <v>1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>
        <f t="shared" si="6"/>
        <v>1</v>
      </c>
      <c r="AD154" s="10"/>
      <c r="AE154" s="10">
        <f t="shared" si="5"/>
        <v>1</v>
      </c>
    </row>
    <row r="155" spans="1:31" s="12" customFormat="1" ht="37.35" customHeight="1">
      <c r="A155" s="1">
        <v>150</v>
      </c>
      <c r="B155" s="1" t="s">
        <v>388</v>
      </c>
      <c r="C155" s="11" t="s">
        <v>389</v>
      </c>
      <c r="D155" s="2" t="s">
        <v>390</v>
      </c>
      <c r="E155" s="1" t="s">
        <v>203</v>
      </c>
      <c r="F155" s="3" t="s">
        <v>391</v>
      </c>
      <c r="G155" s="3" t="s">
        <v>60</v>
      </c>
      <c r="H155" s="3">
        <f>'1-10'!AC155</f>
        <v>14</v>
      </c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>
        <f t="shared" si="6"/>
        <v>14</v>
      </c>
      <c r="AD155" s="10"/>
      <c r="AE155" s="10">
        <f t="shared" si="5"/>
        <v>14</v>
      </c>
    </row>
    <row r="156" spans="1:31" s="12" customFormat="1" ht="37.35" customHeight="1">
      <c r="A156" s="1">
        <v>151</v>
      </c>
      <c r="B156" s="1" t="s">
        <v>1542</v>
      </c>
      <c r="C156" s="11" t="s">
        <v>1543</v>
      </c>
      <c r="D156" s="2" t="s">
        <v>1544</v>
      </c>
      <c r="E156" s="1" t="s">
        <v>203</v>
      </c>
      <c r="F156" s="3" t="s">
        <v>1234</v>
      </c>
      <c r="G156" s="3" t="s">
        <v>60</v>
      </c>
      <c r="H156" s="3">
        <f>'1-10'!AC156</f>
        <v>10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>
        <f t="shared" si="6"/>
        <v>10</v>
      </c>
      <c r="AD156" s="10"/>
      <c r="AE156" s="10">
        <f t="shared" si="5"/>
        <v>10</v>
      </c>
    </row>
    <row r="157" spans="1:31" s="12" customFormat="1" ht="37.35" customHeight="1">
      <c r="A157" s="1">
        <v>152</v>
      </c>
      <c r="B157" s="1" t="s">
        <v>384</v>
      </c>
      <c r="C157" s="11" t="s">
        <v>385</v>
      </c>
      <c r="D157" s="2" t="s">
        <v>386</v>
      </c>
      <c r="E157" s="1" t="s">
        <v>28</v>
      </c>
      <c r="F157" s="3" t="s">
        <v>387</v>
      </c>
      <c r="G157" s="3" t="s">
        <v>298</v>
      </c>
      <c r="H157" s="3">
        <f>'1-10'!AC157</f>
        <v>16</v>
      </c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>
        <f t="shared" si="6"/>
        <v>16</v>
      </c>
      <c r="AD157" s="10"/>
      <c r="AE157" s="10">
        <f t="shared" si="5"/>
        <v>16</v>
      </c>
    </row>
    <row r="158" spans="1:31" s="12" customFormat="1" ht="37.35" customHeight="1">
      <c r="A158" s="1">
        <v>153</v>
      </c>
      <c r="B158" s="1" t="s">
        <v>549</v>
      </c>
      <c r="C158" s="11" t="s">
        <v>550</v>
      </c>
      <c r="D158" s="2" t="s">
        <v>551</v>
      </c>
      <c r="E158" s="1" t="s">
        <v>203</v>
      </c>
      <c r="F158" s="3" t="s">
        <v>552</v>
      </c>
      <c r="G158" s="3" t="s">
        <v>298</v>
      </c>
      <c r="H158" s="3">
        <f>'1-10'!AC158</f>
        <v>5</v>
      </c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>
        <f t="shared" si="6"/>
        <v>5</v>
      </c>
      <c r="AD158" s="10"/>
      <c r="AE158" s="10">
        <f t="shared" si="5"/>
        <v>5</v>
      </c>
    </row>
    <row r="159" spans="1:31" s="12" customFormat="1" ht="37.35" customHeight="1">
      <c r="A159" s="1">
        <v>154</v>
      </c>
      <c r="B159" s="1" t="s">
        <v>1470</v>
      </c>
      <c r="C159" s="11" t="s">
        <v>1471</v>
      </c>
      <c r="D159" s="2" t="s">
        <v>1472</v>
      </c>
      <c r="E159" s="1" t="s">
        <v>28</v>
      </c>
      <c r="F159" s="3" t="s">
        <v>204</v>
      </c>
      <c r="G159" s="3" t="s">
        <v>176</v>
      </c>
      <c r="H159" s="3">
        <f>'1-10'!AC159</f>
        <v>1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>
        <f t="shared" si="6"/>
        <v>1</v>
      </c>
      <c r="AD159" s="10"/>
      <c r="AE159" s="10">
        <f t="shared" si="5"/>
        <v>1</v>
      </c>
    </row>
    <row r="160" spans="1:31" s="12" customFormat="1" ht="37.35" customHeight="1">
      <c r="A160" s="1">
        <v>155</v>
      </c>
      <c r="B160" s="1" t="s">
        <v>1473</v>
      </c>
      <c r="C160" s="11" t="s">
        <v>1474</v>
      </c>
      <c r="D160" s="2" t="s">
        <v>1475</v>
      </c>
      <c r="E160" s="1" t="s">
        <v>28</v>
      </c>
      <c r="F160" s="3" t="s">
        <v>584</v>
      </c>
      <c r="G160" s="3" t="s">
        <v>60</v>
      </c>
      <c r="H160" s="3">
        <f>'1-10'!AC160</f>
        <v>1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>
        <f t="shared" si="6"/>
        <v>1</v>
      </c>
      <c r="AD160" s="10"/>
      <c r="AE160" s="10">
        <f t="shared" si="5"/>
        <v>1</v>
      </c>
    </row>
    <row r="161" spans="1:31" s="12" customFormat="1" ht="37.35" customHeight="1">
      <c r="A161" s="1">
        <v>156</v>
      </c>
      <c r="B161" s="1" t="s">
        <v>1476</v>
      </c>
      <c r="C161" s="11" t="s">
        <v>1477</v>
      </c>
      <c r="D161" s="2" t="s">
        <v>1478</v>
      </c>
      <c r="E161" s="1" t="s">
        <v>28</v>
      </c>
      <c r="F161" s="3" t="s">
        <v>584</v>
      </c>
      <c r="G161" s="3" t="s">
        <v>60</v>
      </c>
      <c r="H161" s="3">
        <f>'1-10'!AC161</f>
        <v>1</v>
      </c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>
        <f t="shared" si="6"/>
        <v>1</v>
      </c>
      <c r="AD161" s="10"/>
      <c r="AE161" s="10">
        <f t="shared" si="5"/>
        <v>1</v>
      </c>
    </row>
    <row r="162" spans="1:31" s="12" customFormat="1" ht="37.35" customHeight="1">
      <c r="A162" s="1">
        <v>157</v>
      </c>
      <c r="B162" s="1" t="s">
        <v>1479</v>
      </c>
      <c r="C162" s="11" t="s">
        <v>1480</v>
      </c>
      <c r="D162" s="2" t="s">
        <v>1481</v>
      </c>
      <c r="E162" s="1" t="s">
        <v>28</v>
      </c>
      <c r="F162" s="3" t="s">
        <v>529</v>
      </c>
      <c r="G162" s="3" t="s">
        <v>60</v>
      </c>
      <c r="H162" s="3">
        <f>'1-10'!AC162</f>
        <v>8</v>
      </c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>
        <f t="shared" si="6"/>
        <v>8</v>
      </c>
      <c r="AD162" s="10"/>
      <c r="AE162" s="10">
        <f t="shared" si="5"/>
        <v>8</v>
      </c>
    </row>
    <row r="163" spans="1:31" s="12" customFormat="1" ht="37.35" customHeight="1">
      <c r="A163" s="1">
        <v>158</v>
      </c>
      <c r="B163" s="1" t="s">
        <v>1482</v>
      </c>
      <c r="C163" s="11" t="s">
        <v>1483</v>
      </c>
      <c r="D163" s="2" t="s">
        <v>1484</v>
      </c>
      <c r="E163" s="1" t="s">
        <v>28</v>
      </c>
      <c r="F163" s="3" t="s">
        <v>426</v>
      </c>
      <c r="G163" s="3" t="s">
        <v>60</v>
      </c>
      <c r="H163" s="3">
        <f>'1-10'!AC163</f>
        <v>13</v>
      </c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>
        <f t="shared" si="6"/>
        <v>13</v>
      </c>
      <c r="AD163" s="10"/>
      <c r="AE163" s="10">
        <f t="shared" si="5"/>
        <v>13</v>
      </c>
    </row>
    <row r="164" spans="1:31" s="12" customFormat="1" ht="37.35" customHeight="1">
      <c r="A164" s="1">
        <v>159</v>
      </c>
      <c r="B164" s="1" t="s">
        <v>1485</v>
      </c>
      <c r="C164" s="11" t="s">
        <v>1486</v>
      </c>
      <c r="D164" s="2" t="s">
        <v>1484</v>
      </c>
      <c r="E164" s="1" t="s">
        <v>28</v>
      </c>
      <c r="F164" s="3" t="s">
        <v>426</v>
      </c>
      <c r="G164" s="3" t="s">
        <v>60</v>
      </c>
      <c r="H164" s="3">
        <f>'1-10'!AC164</f>
        <v>14</v>
      </c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>
        <f t="shared" si="6"/>
        <v>14</v>
      </c>
      <c r="AD164" s="10"/>
      <c r="AE164" s="10">
        <f t="shared" si="5"/>
        <v>14</v>
      </c>
    </row>
    <row r="165" spans="1:31" s="12" customFormat="1" ht="37.35" customHeight="1">
      <c r="A165" s="1">
        <v>160</v>
      </c>
      <c r="B165" s="1" t="s">
        <v>1487</v>
      </c>
      <c r="C165" s="11" t="s">
        <v>1488</v>
      </c>
      <c r="D165" s="2" t="s">
        <v>1489</v>
      </c>
      <c r="E165" s="1" t="s">
        <v>28</v>
      </c>
      <c r="F165" s="3" t="s">
        <v>426</v>
      </c>
      <c r="G165" s="3" t="s">
        <v>60</v>
      </c>
      <c r="H165" s="3">
        <f>'1-10'!AC165</f>
        <v>0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>
        <f t="shared" si="6"/>
        <v>0</v>
      </c>
      <c r="AD165" s="10"/>
      <c r="AE165" s="10">
        <f t="shared" si="5"/>
        <v>0</v>
      </c>
    </row>
    <row r="166" spans="1:31" s="12" customFormat="1" ht="37.35" customHeight="1">
      <c r="A166" s="1">
        <v>161</v>
      </c>
      <c r="B166" s="1" t="s">
        <v>1490</v>
      </c>
      <c r="C166" s="11" t="s">
        <v>1491</v>
      </c>
      <c r="D166" s="2" t="s">
        <v>1492</v>
      </c>
      <c r="E166" s="1" t="s">
        <v>28</v>
      </c>
      <c r="F166" s="3" t="s">
        <v>1493</v>
      </c>
      <c r="G166" s="3" t="s">
        <v>60</v>
      </c>
      <c r="H166" s="3">
        <f>'1-10'!AC166</f>
        <v>8</v>
      </c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>
        <f t="shared" si="6"/>
        <v>8</v>
      </c>
      <c r="AD166" s="10"/>
      <c r="AE166" s="10">
        <f t="shared" si="5"/>
        <v>8</v>
      </c>
    </row>
    <row r="167" spans="1:31" s="12" customFormat="1" ht="37.35" customHeight="1">
      <c r="A167" s="1">
        <v>162</v>
      </c>
      <c r="B167" s="1" t="s">
        <v>1494</v>
      </c>
      <c r="C167" s="11" t="s">
        <v>1495</v>
      </c>
      <c r="D167" s="2" t="s">
        <v>1492</v>
      </c>
      <c r="E167" s="1" t="s">
        <v>28</v>
      </c>
      <c r="F167" s="3" t="s">
        <v>1496</v>
      </c>
      <c r="G167" s="3" t="s">
        <v>60</v>
      </c>
      <c r="H167" s="3">
        <f>'1-10'!AC167</f>
        <v>4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>
        <f t="shared" si="6"/>
        <v>4</v>
      </c>
      <c r="AD167" s="10"/>
      <c r="AE167" s="10">
        <f t="shared" si="5"/>
        <v>4</v>
      </c>
    </row>
    <row r="168" spans="1:31" s="12" customFormat="1" ht="37.35" customHeight="1">
      <c r="A168" s="1">
        <v>163</v>
      </c>
      <c r="B168" s="1" t="s">
        <v>1497</v>
      </c>
      <c r="C168" s="11" t="s">
        <v>1498</v>
      </c>
      <c r="D168" s="2" t="s">
        <v>1499</v>
      </c>
      <c r="E168" s="1" t="s">
        <v>28</v>
      </c>
      <c r="F168" s="3" t="s">
        <v>1500</v>
      </c>
      <c r="G168" s="3" t="s">
        <v>60</v>
      </c>
      <c r="H168" s="3">
        <f>'1-10'!AC168</f>
        <v>2</v>
      </c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>
        <f t="shared" si="6"/>
        <v>2</v>
      </c>
      <c r="AD168" s="10"/>
      <c r="AE168" s="10">
        <f t="shared" si="5"/>
        <v>2</v>
      </c>
    </row>
    <row r="169" spans="1:31" s="12" customFormat="1" ht="37.35" customHeight="1">
      <c r="A169" s="1">
        <v>164</v>
      </c>
      <c r="B169" s="1" t="s">
        <v>1501</v>
      </c>
      <c r="C169" s="11" t="s">
        <v>1502</v>
      </c>
      <c r="D169" s="2" t="s">
        <v>1503</v>
      </c>
      <c r="E169" s="1" t="s">
        <v>28</v>
      </c>
      <c r="F169" s="3" t="s">
        <v>426</v>
      </c>
      <c r="G169" s="3" t="s">
        <v>60</v>
      </c>
      <c r="H169" s="3">
        <f>'1-10'!AC169</f>
        <v>1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>
        <f t="shared" si="6"/>
        <v>1</v>
      </c>
      <c r="AD169" s="10"/>
      <c r="AE169" s="10">
        <f t="shared" si="5"/>
        <v>1</v>
      </c>
    </row>
    <row r="170" spans="1:31" s="12" customFormat="1" ht="37.35" customHeight="1">
      <c r="A170" s="1">
        <v>165</v>
      </c>
      <c r="B170" s="1" t="s">
        <v>1504</v>
      </c>
      <c r="C170" s="11" t="s">
        <v>1505</v>
      </c>
      <c r="D170" s="2" t="s">
        <v>1506</v>
      </c>
      <c r="E170" s="1" t="s">
        <v>28</v>
      </c>
      <c r="F170" s="3" t="s">
        <v>1508</v>
      </c>
      <c r="G170" s="3" t="s">
        <v>899</v>
      </c>
      <c r="H170" s="3">
        <f>'1-10'!AC170</f>
        <v>3</v>
      </c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>
        <f t="shared" si="6"/>
        <v>3</v>
      </c>
      <c r="AD170" s="10"/>
      <c r="AE170" s="10">
        <f t="shared" si="5"/>
        <v>3</v>
      </c>
    </row>
    <row r="171" spans="1:31" s="12" customFormat="1" ht="37.35" customHeight="1">
      <c r="A171" s="1">
        <v>166</v>
      </c>
      <c r="B171" s="1" t="s">
        <v>1570</v>
      </c>
      <c r="C171" s="11" t="s">
        <v>1505</v>
      </c>
      <c r="D171" s="2" t="s">
        <v>1571</v>
      </c>
      <c r="E171" s="1" t="s">
        <v>28</v>
      </c>
      <c r="F171" s="3" t="s">
        <v>1507</v>
      </c>
      <c r="G171" s="3" t="s">
        <v>60</v>
      </c>
      <c r="H171" s="3">
        <f>'1-10'!AC171</f>
        <v>4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>
        <f t="shared" si="6"/>
        <v>4</v>
      </c>
      <c r="AD171" s="10"/>
      <c r="AE171" s="10">
        <f t="shared" si="5"/>
        <v>4</v>
      </c>
    </row>
    <row r="172" spans="1:31" s="12" customFormat="1" ht="37.35" customHeight="1">
      <c r="A172" s="1">
        <v>167</v>
      </c>
      <c r="B172" s="1" t="s">
        <v>1509</v>
      </c>
      <c r="C172" s="11" t="s">
        <v>1510</v>
      </c>
      <c r="D172" s="2" t="s">
        <v>1511</v>
      </c>
      <c r="E172" s="1" t="s">
        <v>28</v>
      </c>
      <c r="F172" s="3" t="s">
        <v>1512</v>
      </c>
      <c r="G172" s="3" t="s">
        <v>60</v>
      </c>
      <c r="H172" s="3">
        <f>'1-10'!AC172</f>
        <v>1</v>
      </c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>
        <f t="shared" si="6"/>
        <v>1</v>
      </c>
      <c r="AD172" s="10"/>
      <c r="AE172" s="10">
        <f t="shared" si="5"/>
        <v>1</v>
      </c>
    </row>
    <row r="173" spans="1:31" s="12" customFormat="1" ht="37.35" customHeight="1">
      <c r="A173" s="1">
        <v>168</v>
      </c>
      <c r="B173" s="1" t="s">
        <v>1513</v>
      </c>
      <c r="C173" s="11" t="s">
        <v>1514</v>
      </c>
      <c r="D173" s="2" t="s">
        <v>1515</v>
      </c>
      <c r="E173" s="1" t="s">
        <v>28</v>
      </c>
      <c r="F173" s="3" t="s">
        <v>1516</v>
      </c>
      <c r="G173" s="3" t="s">
        <v>60</v>
      </c>
      <c r="H173" s="3">
        <f>'1-10'!AC173</f>
        <v>11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>
        <f t="shared" si="6"/>
        <v>11</v>
      </c>
      <c r="AD173" s="10"/>
      <c r="AE173" s="10">
        <f t="shared" si="5"/>
        <v>11</v>
      </c>
    </row>
    <row r="174" spans="1:31" s="12" customFormat="1" ht="37.35" customHeight="1">
      <c r="A174" s="1">
        <v>169</v>
      </c>
      <c r="B174" s="1" t="s">
        <v>1539</v>
      </c>
      <c r="C174" s="11" t="s">
        <v>1540</v>
      </c>
      <c r="D174" s="2" t="s">
        <v>1541</v>
      </c>
      <c r="E174" s="1" t="s">
        <v>28</v>
      </c>
      <c r="F174" s="3" t="s">
        <v>1531</v>
      </c>
      <c r="G174" s="3" t="s">
        <v>60</v>
      </c>
      <c r="H174" s="3">
        <f>'1-10'!AC174</f>
        <v>1</v>
      </c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>
        <f t="shared" si="6"/>
        <v>1</v>
      </c>
      <c r="AD174" s="10"/>
      <c r="AE174" s="10">
        <f t="shared" si="5"/>
        <v>1</v>
      </c>
    </row>
    <row r="175" spans="1:31" s="12" customFormat="1" ht="37.35" customHeight="1">
      <c r="A175" s="1">
        <v>170</v>
      </c>
      <c r="B175" s="1" t="s">
        <v>1517</v>
      </c>
      <c r="C175" s="11" t="s">
        <v>1518</v>
      </c>
      <c r="D175" s="2" t="s">
        <v>1519</v>
      </c>
      <c r="E175" s="1" t="s">
        <v>28</v>
      </c>
      <c r="F175" s="3" t="s">
        <v>962</v>
      </c>
      <c r="G175" s="3" t="s">
        <v>60</v>
      </c>
      <c r="H175" s="3">
        <f>'1-10'!AC175</f>
        <v>10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>
        <f t="shared" si="6"/>
        <v>10</v>
      </c>
      <c r="AD175" s="10"/>
      <c r="AE175" s="10">
        <f t="shared" si="5"/>
        <v>10</v>
      </c>
    </row>
    <row r="176" spans="1:31" s="12" customFormat="1" ht="37.35" customHeight="1">
      <c r="A176" s="1">
        <v>171</v>
      </c>
      <c r="B176" s="1" t="s">
        <v>1520</v>
      </c>
      <c r="C176" s="11" t="s">
        <v>1521</v>
      </c>
      <c r="D176" s="2" t="s">
        <v>1522</v>
      </c>
      <c r="E176" s="1" t="s">
        <v>28</v>
      </c>
      <c r="F176" s="3" t="s">
        <v>962</v>
      </c>
      <c r="G176" s="3" t="s">
        <v>60</v>
      </c>
      <c r="H176" s="3">
        <f>'1-10'!AC176</f>
        <v>10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>
        <f t="shared" si="6"/>
        <v>10</v>
      </c>
      <c r="AD176" s="10"/>
      <c r="AE176" s="10">
        <f t="shared" si="5"/>
        <v>10</v>
      </c>
    </row>
    <row r="177" spans="1:31" s="12" customFormat="1" ht="37.35" customHeight="1">
      <c r="A177" s="1">
        <v>172</v>
      </c>
      <c r="B177" s="1" t="s">
        <v>1523</v>
      </c>
      <c r="C177" s="11" t="s">
        <v>1524</v>
      </c>
      <c r="D177" s="2" t="s">
        <v>1525</v>
      </c>
      <c r="E177" s="1" t="s">
        <v>28</v>
      </c>
      <c r="F177" s="3" t="s">
        <v>962</v>
      </c>
      <c r="G177" s="3" t="s">
        <v>60</v>
      </c>
      <c r="H177" s="3">
        <f>'1-10'!AC177</f>
        <v>10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>
        <f t="shared" si="6"/>
        <v>10</v>
      </c>
      <c r="AD177" s="10"/>
      <c r="AE177" s="10">
        <f t="shared" si="5"/>
        <v>10</v>
      </c>
    </row>
    <row r="178" spans="1:31" s="12" customFormat="1" ht="37.35" customHeight="1">
      <c r="A178" s="1">
        <v>173</v>
      </c>
      <c r="B178" s="1" t="s">
        <v>1526</v>
      </c>
      <c r="C178" s="11" t="s">
        <v>1527</v>
      </c>
      <c r="D178" s="2" t="s">
        <v>1528</v>
      </c>
      <c r="E178" s="1" t="s">
        <v>28</v>
      </c>
      <c r="F178" s="3" t="s">
        <v>962</v>
      </c>
      <c r="G178" s="3" t="s">
        <v>60</v>
      </c>
      <c r="H178" s="3">
        <f>'1-10'!AC178</f>
        <v>1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>
        <f t="shared" si="6"/>
        <v>1</v>
      </c>
      <c r="AD178" s="10"/>
      <c r="AE178" s="10">
        <f t="shared" si="5"/>
        <v>1</v>
      </c>
    </row>
    <row r="179" spans="1:31" s="12" customFormat="1" ht="37.35" customHeight="1">
      <c r="A179" s="1">
        <v>174</v>
      </c>
      <c r="B179" s="1" t="s">
        <v>1529</v>
      </c>
      <c r="C179" s="11" t="s">
        <v>1530</v>
      </c>
      <c r="D179" s="2" t="s">
        <v>1519</v>
      </c>
      <c r="E179" s="1" t="s">
        <v>28</v>
      </c>
      <c r="F179" s="3" t="s">
        <v>1531</v>
      </c>
      <c r="G179" s="3" t="s">
        <v>60</v>
      </c>
      <c r="H179" s="3">
        <f>'1-10'!AC179</f>
        <v>10</v>
      </c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>
        <f t="shared" si="6"/>
        <v>10</v>
      </c>
      <c r="AD179" s="10"/>
      <c r="AE179" s="10">
        <f t="shared" si="5"/>
        <v>10</v>
      </c>
    </row>
    <row r="180" spans="1:31" s="12" customFormat="1" ht="37.35" customHeight="1">
      <c r="A180" s="1">
        <v>175</v>
      </c>
      <c r="B180" s="1" t="s">
        <v>1532</v>
      </c>
      <c r="C180" s="11" t="s">
        <v>1533</v>
      </c>
      <c r="D180" s="2" t="s">
        <v>1528</v>
      </c>
      <c r="E180" s="1" t="s">
        <v>28</v>
      </c>
      <c r="F180" s="3" t="s">
        <v>990</v>
      </c>
      <c r="G180" s="3" t="s">
        <v>60</v>
      </c>
      <c r="H180" s="3">
        <f>'1-10'!AC180</f>
        <v>1</v>
      </c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>
        <f t="shared" si="6"/>
        <v>1</v>
      </c>
      <c r="AD180" s="10"/>
      <c r="AE180" s="10">
        <f t="shared" si="5"/>
        <v>1</v>
      </c>
    </row>
    <row r="181" spans="1:31" s="12" customFormat="1" ht="37.35" customHeight="1">
      <c r="A181" s="1">
        <v>176</v>
      </c>
      <c r="B181" s="1" t="s">
        <v>1534</v>
      </c>
      <c r="C181" s="11" t="s">
        <v>1535</v>
      </c>
      <c r="D181" s="2" t="s">
        <v>1536</v>
      </c>
      <c r="E181" s="1" t="s">
        <v>28</v>
      </c>
      <c r="F181" s="3" t="s">
        <v>962</v>
      </c>
      <c r="G181" s="3" t="s">
        <v>60</v>
      </c>
      <c r="H181" s="3">
        <f>'1-10'!AC181</f>
        <v>100</v>
      </c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>
        <f t="shared" si="6"/>
        <v>100</v>
      </c>
      <c r="AD181" s="10"/>
      <c r="AE181" s="10">
        <f t="shared" si="5"/>
        <v>100</v>
      </c>
    </row>
    <row r="182" spans="1:31" s="12" customFormat="1" ht="37.35" customHeight="1">
      <c r="A182" s="1">
        <v>177</v>
      </c>
      <c r="B182" s="1" t="s">
        <v>1537</v>
      </c>
      <c r="C182" s="11" t="s">
        <v>1538</v>
      </c>
      <c r="D182" s="2" t="s">
        <v>1536</v>
      </c>
      <c r="E182" s="1" t="s">
        <v>28</v>
      </c>
      <c r="F182" s="3" t="s">
        <v>990</v>
      </c>
      <c r="G182" s="3" t="s">
        <v>60</v>
      </c>
      <c r="H182" s="3">
        <f>'1-10'!AC182</f>
        <v>5</v>
      </c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>
        <f t="shared" si="6"/>
        <v>5</v>
      </c>
      <c r="AD182" s="10"/>
      <c r="AE182" s="10">
        <f t="shared" si="5"/>
        <v>5</v>
      </c>
    </row>
    <row r="183" spans="1:31" s="12" customFormat="1" ht="37.35" customHeight="1">
      <c r="A183" s="1">
        <v>178</v>
      </c>
      <c r="B183" s="1" t="s">
        <v>1624</v>
      </c>
      <c r="C183" s="11" t="s">
        <v>1625</v>
      </c>
      <c r="D183" s="2" t="s">
        <v>1626</v>
      </c>
      <c r="E183" s="1"/>
      <c r="F183" s="3" t="s">
        <v>426</v>
      </c>
      <c r="G183" s="3" t="s">
        <v>60</v>
      </c>
      <c r="H183" s="3">
        <f>'1-10'!AC183</f>
        <v>8</v>
      </c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>
        <f t="shared" si="6"/>
        <v>8</v>
      </c>
      <c r="AD183" s="10"/>
      <c r="AE183" s="10">
        <f t="shared" si="5"/>
        <v>8</v>
      </c>
    </row>
    <row r="184" spans="1:31" s="12" customFormat="1" ht="37.35" customHeight="1">
      <c r="A184" s="1">
        <v>179</v>
      </c>
      <c r="B184" s="1" t="s">
        <v>1627</v>
      </c>
      <c r="C184" s="11" t="s">
        <v>1628</v>
      </c>
      <c r="D184" s="2" t="s">
        <v>1629</v>
      </c>
      <c r="E184" s="1"/>
      <c r="F184" s="3" t="s">
        <v>426</v>
      </c>
      <c r="G184" s="3" t="s">
        <v>60</v>
      </c>
      <c r="H184" s="3">
        <f>'1-10'!AC184</f>
        <v>8</v>
      </c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>
        <f t="shared" si="6"/>
        <v>8</v>
      </c>
      <c r="AD184" s="10"/>
      <c r="AE184" s="10">
        <f t="shared" si="5"/>
        <v>8</v>
      </c>
    </row>
    <row r="185" spans="1:31" s="12" customFormat="1" ht="37.35" customHeight="1">
      <c r="A185" s="1">
        <v>180</v>
      </c>
      <c r="B185" s="1" t="s">
        <v>377</v>
      </c>
      <c r="C185" s="11" t="s">
        <v>378</v>
      </c>
      <c r="D185" s="2" t="s">
        <v>379</v>
      </c>
      <c r="E185" s="1" t="s">
        <v>28</v>
      </c>
      <c r="F185" s="3" t="s">
        <v>380</v>
      </c>
      <c r="G185" s="3" t="s">
        <v>60</v>
      </c>
      <c r="H185" s="3">
        <f>'1-10'!AC185</f>
        <v>1</v>
      </c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>
        <f t="shared" si="6"/>
        <v>1</v>
      </c>
      <c r="AD185" s="10"/>
      <c r="AE185" s="10">
        <f t="shared" si="5"/>
        <v>1</v>
      </c>
    </row>
    <row r="186" spans="1:31" s="12" customFormat="1" ht="37.35" customHeight="1">
      <c r="A186" s="1">
        <v>181</v>
      </c>
      <c r="B186" s="1" t="s">
        <v>381</v>
      </c>
      <c r="C186" s="11" t="s">
        <v>382</v>
      </c>
      <c r="D186" s="2" t="s">
        <v>379</v>
      </c>
      <c r="E186" s="1" t="s">
        <v>28</v>
      </c>
      <c r="F186" s="3" t="s">
        <v>383</v>
      </c>
      <c r="G186" s="3" t="s">
        <v>60</v>
      </c>
      <c r="H186" s="3">
        <f>'1-10'!AC186</f>
        <v>1</v>
      </c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>
        <f t="shared" si="6"/>
        <v>1</v>
      </c>
      <c r="AD186" s="10"/>
      <c r="AE186" s="10">
        <f t="shared" si="5"/>
        <v>1</v>
      </c>
    </row>
    <row r="187" spans="1:31" s="12" customFormat="1" ht="37.35" customHeight="1">
      <c r="A187" s="1">
        <v>182</v>
      </c>
      <c r="B187" s="1" t="s">
        <v>373</v>
      </c>
      <c r="C187" s="11" t="s">
        <v>374</v>
      </c>
      <c r="D187" s="2" t="s">
        <v>375</v>
      </c>
      <c r="E187" s="1" t="s">
        <v>28</v>
      </c>
      <c r="F187" s="3" t="s">
        <v>376</v>
      </c>
      <c r="G187" s="3" t="s">
        <v>60</v>
      </c>
      <c r="H187" s="3">
        <f>'1-10'!AC187</f>
        <v>6</v>
      </c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>
        <f t="shared" si="6"/>
        <v>6</v>
      </c>
      <c r="AD187" s="10"/>
      <c r="AE187" s="10">
        <f t="shared" si="5"/>
        <v>6</v>
      </c>
    </row>
    <row r="188" spans="1:31" s="12" customFormat="1" ht="37.35" customHeight="1">
      <c r="A188" s="1">
        <v>183</v>
      </c>
      <c r="B188" s="1" t="s">
        <v>369</v>
      </c>
      <c r="C188" s="11" t="s">
        <v>370</v>
      </c>
      <c r="D188" s="2" t="s">
        <v>371</v>
      </c>
      <c r="E188" s="1" t="s">
        <v>28</v>
      </c>
      <c r="F188" s="3" t="s">
        <v>372</v>
      </c>
      <c r="G188" s="3" t="s">
        <v>60</v>
      </c>
      <c r="H188" s="3">
        <f>'1-10'!AC188</f>
        <v>2</v>
      </c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>
        <f t="shared" si="6"/>
        <v>2</v>
      </c>
      <c r="AD188" s="10"/>
      <c r="AE188" s="10">
        <f t="shared" si="5"/>
        <v>2</v>
      </c>
    </row>
    <row r="189" spans="1:31" s="12" customFormat="1" ht="37.35" customHeight="1">
      <c r="A189" s="1">
        <v>184</v>
      </c>
      <c r="B189" s="1" t="s">
        <v>362</v>
      </c>
      <c r="C189" s="11" t="s">
        <v>363</v>
      </c>
      <c r="D189" s="2" t="s">
        <v>364</v>
      </c>
      <c r="E189" s="1" t="s">
        <v>28</v>
      </c>
      <c r="F189" s="3" t="s">
        <v>315</v>
      </c>
      <c r="G189" s="3" t="s">
        <v>60</v>
      </c>
      <c r="H189" s="3">
        <f>'1-10'!AC189</f>
        <v>0</v>
      </c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>
        <f t="shared" si="6"/>
        <v>0</v>
      </c>
      <c r="AD189" s="10"/>
      <c r="AE189" s="10">
        <f t="shared" si="5"/>
        <v>0</v>
      </c>
    </row>
    <row r="190" spans="1:31" s="12" customFormat="1" ht="37.35" customHeight="1">
      <c r="A190" s="1">
        <v>185</v>
      </c>
      <c r="B190" s="1" t="s">
        <v>365</v>
      </c>
      <c r="C190" s="11" t="s">
        <v>366</v>
      </c>
      <c r="D190" s="2" t="s">
        <v>367</v>
      </c>
      <c r="E190" s="1" t="s">
        <v>28</v>
      </c>
      <c r="F190" s="3" t="s">
        <v>368</v>
      </c>
      <c r="G190" s="3" t="s">
        <v>298</v>
      </c>
      <c r="H190" s="3">
        <f>'1-10'!AC190</f>
        <v>5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>
        <f t="shared" si="6"/>
        <v>5</v>
      </c>
      <c r="AD190" s="10"/>
      <c r="AE190" s="10">
        <f t="shared" si="5"/>
        <v>5</v>
      </c>
    </row>
    <row r="191" spans="1:31" s="12" customFormat="1" ht="37.35" customHeight="1">
      <c r="A191" s="1">
        <v>186</v>
      </c>
      <c r="B191" s="1" t="s">
        <v>351</v>
      </c>
      <c r="C191" s="11" t="s">
        <v>352</v>
      </c>
      <c r="D191" s="2" t="s">
        <v>353</v>
      </c>
      <c r="E191" s="1" t="s">
        <v>203</v>
      </c>
      <c r="F191" s="3" t="s">
        <v>354</v>
      </c>
      <c r="G191" s="3" t="s">
        <v>60</v>
      </c>
      <c r="H191" s="3">
        <f>'1-10'!AC191</f>
        <v>7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>
        <f t="shared" si="6"/>
        <v>7</v>
      </c>
      <c r="AD191" s="10"/>
      <c r="AE191" s="10">
        <f t="shared" si="5"/>
        <v>7</v>
      </c>
    </row>
    <row r="192" spans="1:31" s="12" customFormat="1" ht="37.35" customHeight="1">
      <c r="A192" s="1">
        <v>187</v>
      </c>
      <c r="B192" s="1" t="s">
        <v>355</v>
      </c>
      <c r="C192" s="11" t="s">
        <v>356</v>
      </c>
      <c r="D192" s="2" t="s">
        <v>357</v>
      </c>
      <c r="E192" s="1" t="s">
        <v>203</v>
      </c>
      <c r="F192" s="3" t="s">
        <v>358</v>
      </c>
      <c r="G192" s="3" t="s">
        <v>60</v>
      </c>
      <c r="H192" s="3">
        <f>'1-10'!AC192</f>
        <v>17</v>
      </c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>
        <f t="shared" si="6"/>
        <v>17</v>
      </c>
      <c r="AD192" s="10"/>
      <c r="AE192" s="10">
        <f t="shared" si="5"/>
        <v>17</v>
      </c>
    </row>
    <row r="193" spans="1:31" s="12" customFormat="1" ht="37.35" customHeight="1">
      <c r="A193" s="1">
        <v>188</v>
      </c>
      <c r="B193" s="1" t="s">
        <v>347</v>
      </c>
      <c r="C193" s="11" t="s">
        <v>348</v>
      </c>
      <c r="D193" s="2" t="s">
        <v>349</v>
      </c>
      <c r="E193" s="1" t="s">
        <v>203</v>
      </c>
      <c r="F193" s="3" t="s">
        <v>350</v>
      </c>
      <c r="G193" s="3" t="s">
        <v>60</v>
      </c>
      <c r="H193" s="3">
        <f>'1-10'!AC193</f>
        <v>56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>
        <f t="shared" si="6"/>
        <v>56</v>
      </c>
      <c r="AD193" s="10"/>
      <c r="AE193" s="10">
        <f t="shared" si="5"/>
        <v>56</v>
      </c>
    </row>
    <row r="194" spans="1:31" s="12" customFormat="1" ht="37.35" customHeight="1">
      <c r="A194" s="1">
        <v>189</v>
      </c>
      <c r="B194" s="1" t="s">
        <v>339</v>
      </c>
      <c r="C194" s="11" t="s">
        <v>340</v>
      </c>
      <c r="D194" s="2" t="s">
        <v>338</v>
      </c>
      <c r="E194" s="1" t="s">
        <v>203</v>
      </c>
      <c r="F194" s="3" t="s">
        <v>341</v>
      </c>
      <c r="G194" s="3" t="s">
        <v>60</v>
      </c>
      <c r="H194" s="3">
        <f>'1-10'!AC194</f>
        <v>3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>
        <f t="shared" si="6"/>
        <v>3</v>
      </c>
      <c r="AD194" s="10"/>
      <c r="AE194" s="10">
        <f t="shared" si="5"/>
        <v>3</v>
      </c>
    </row>
    <row r="195" spans="1:31" s="12" customFormat="1" ht="37.35" customHeight="1">
      <c r="A195" s="1">
        <v>190</v>
      </c>
      <c r="B195" s="1" t="s">
        <v>336</v>
      </c>
      <c r="C195" s="11" t="s">
        <v>337</v>
      </c>
      <c r="D195" s="2" t="s">
        <v>338</v>
      </c>
      <c r="E195" s="1" t="s">
        <v>203</v>
      </c>
      <c r="F195" s="3" t="s">
        <v>327</v>
      </c>
      <c r="G195" s="3" t="s">
        <v>60</v>
      </c>
      <c r="H195" s="3">
        <f>'1-10'!AC195</f>
        <v>12</v>
      </c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>
        <f t="shared" si="6"/>
        <v>12</v>
      </c>
      <c r="AD195" s="10"/>
      <c r="AE195" s="10">
        <f t="shared" si="5"/>
        <v>12</v>
      </c>
    </row>
    <row r="196" spans="1:31" s="12" customFormat="1" ht="37.35" customHeight="1">
      <c r="A196" s="1">
        <v>191</v>
      </c>
      <c r="B196" s="1" t="s">
        <v>538</v>
      </c>
      <c r="C196" s="11" t="s">
        <v>539</v>
      </c>
      <c r="D196" s="2" t="s">
        <v>540</v>
      </c>
      <c r="E196" s="1" t="s">
        <v>203</v>
      </c>
      <c r="F196" s="3" t="s">
        <v>541</v>
      </c>
      <c r="G196" s="3" t="s">
        <v>60</v>
      </c>
      <c r="H196" s="3">
        <f>'1-10'!AC196</f>
        <v>5</v>
      </c>
      <c r="I196" s="10"/>
      <c r="J196" s="10">
        <v>4</v>
      </c>
      <c r="K196" s="10">
        <f>-1-1</f>
        <v>-2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>
        <f t="shared" si="6"/>
        <v>7</v>
      </c>
      <c r="AD196" s="10"/>
      <c r="AE196" s="10">
        <f t="shared" si="5"/>
        <v>7</v>
      </c>
    </row>
    <row r="197" spans="1:31" s="12" customFormat="1" ht="37.35" customHeight="1">
      <c r="A197" s="1">
        <v>192</v>
      </c>
      <c r="B197" s="1" t="s">
        <v>323</v>
      </c>
      <c r="C197" s="11" t="s">
        <v>324</v>
      </c>
      <c r="D197" s="2" t="s">
        <v>321</v>
      </c>
      <c r="E197" s="1" t="s">
        <v>203</v>
      </c>
      <c r="F197" s="3" t="s">
        <v>325</v>
      </c>
      <c r="G197" s="3" t="s">
        <v>60</v>
      </c>
      <c r="H197" s="3">
        <f>'1-10'!AC197</f>
        <v>14</v>
      </c>
      <c r="I197" s="10"/>
      <c r="J197" s="10">
        <v>7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>
        <f t="shared" si="6"/>
        <v>21</v>
      </c>
      <c r="AD197" s="10"/>
      <c r="AE197" s="10">
        <f t="shared" si="5"/>
        <v>21</v>
      </c>
    </row>
    <row r="198" spans="1:31" s="12" customFormat="1" ht="37.35" customHeight="1">
      <c r="A198" s="1">
        <v>193</v>
      </c>
      <c r="B198" s="1" t="s">
        <v>333</v>
      </c>
      <c r="C198" s="11" t="s">
        <v>334</v>
      </c>
      <c r="D198" s="2" t="s">
        <v>321</v>
      </c>
      <c r="E198" s="1" t="s">
        <v>203</v>
      </c>
      <c r="F198" s="3" t="s">
        <v>335</v>
      </c>
      <c r="G198" s="3" t="s">
        <v>60</v>
      </c>
      <c r="H198" s="3">
        <f>'1-10'!AC198</f>
        <v>21</v>
      </c>
      <c r="I198" s="10"/>
      <c r="J198" s="10">
        <v>7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>
        <f t="shared" si="6"/>
        <v>28</v>
      </c>
      <c r="AD198" s="10"/>
      <c r="AE198" s="10">
        <f t="shared" si="5"/>
        <v>28</v>
      </c>
    </row>
    <row r="199" spans="1:31" s="12" customFormat="1" ht="37.35" customHeight="1">
      <c r="A199" s="1">
        <v>194</v>
      </c>
      <c r="B199" s="1" t="s">
        <v>299</v>
      </c>
      <c r="C199" s="11" t="s">
        <v>300</v>
      </c>
      <c r="D199" s="2" t="s">
        <v>301</v>
      </c>
      <c r="E199" s="1" t="s">
        <v>203</v>
      </c>
      <c r="F199" s="3" t="s">
        <v>302</v>
      </c>
      <c r="G199" s="3" t="s">
        <v>60</v>
      </c>
      <c r="H199" s="3">
        <f>'1-10'!AC199</f>
        <v>67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>
        <f t="shared" si="6"/>
        <v>67</v>
      </c>
      <c r="AD199" s="10"/>
      <c r="AE199" s="10">
        <f t="shared" ref="AE199:AE262" si="7">AC199-AD199</f>
        <v>67</v>
      </c>
    </row>
    <row r="200" spans="1:31" s="12" customFormat="1" ht="37.35" customHeight="1">
      <c r="A200" s="1">
        <v>195</v>
      </c>
      <c r="B200" s="1" t="s">
        <v>303</v>
      </c>
      <c r="C200" s="11" t="s">
        <v>304</v>
      </c>
      <c r="D200" s="2" t="s">
        <v>301</v>
      </c>
      <c r="E200" s="1" t="s">
        <v>203</v>
      </c>
      <c r="F200" s="3" t="s">
        <v>305</v>
      </c>
      <c r="G200" s="3" t="s">
        <v>60</v>
      </c>
      <c r="H200" s="3">
        <f>'1-10'!AC200</f>
        <v>224</v>
      </c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>
        <f t="shared" si="6"/>
        <v>224</v>
      </c>
      <c r="AD200" s="10"/>
      <c r="AE200" s="10">
        <f t="shared" si="7"/>
        <v>224</v>
      </c>
    </row>
    <row r="201" spans="1:31" s="12" customFormat="1" ht="37.35" customHeight="1">
      <c r="A201" s="1">
        <v>196</v>
      </c>
      <c r="B201" s="1" t="s">
        <v>316</v>
      </c>
      <c r="C201" s="11" t="s">
        <v>317</v>
      </c>
      <c r="D201" s="2" t="s">
        <v>318</v>
      </c>
      <c r="E201" s="1" t="s">
        <v>203</v>
      </c>
      <c r="F201" s="3" t="s">
        <v>319</v>
      </c>
      <c r="G201" s="3" t="s">
        <v>298</v>
      </c>
      <c r="H201" s="3">
        <f>'1-10'!AC201</f>
        <v>10</v>
      </c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>
        <f t="shared" si="6"/>
        <v>10</v>
      </c>
      <c r="AD201" s="10"/>
      <c r="AE201" s="10">
        <f t="shared" si="7"/>
        <v>10</v>
      </c>
    </row>
    <row r="202" spans="1:31" s="12" customFormat="1" ht="37.35" customHeight="1">
      <c r="A202" s="1">
        <v>197</v>
      </c>
      <c r="B202" s="1" t="s">
        <v>313</v>
      </c>
      <c r="C202" s="11" t="s">
        <v>314</v>
      </c>
      <c r="D202" s="2" t="s">
        <v>308</v>
      </c>
      <c r="E202" s="1" t="s">
        <v>203</v>
      </c>
      <c r="F202" s="3" t="s">
        <v>315</v>
      </c>
      <c r="G202" s="3" t="s">
        <v>60</v>
      </c>
      <c r="H202" s="3">
        <f>'1-10'!AC202</f>
        <v>2</v>
      </c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>
        <f t="shared" si="6"/>
        <v>2</v>
      </c>
      <c r="AD202" s="10"/>
      <c r="AE202" s="10">
        <f t="shared" si="7"/>
        <v>2</v>
      </c>
    </row>
    <row r="203" spans="1:31" s="12" customFormat="1" ht="37.35" customHeight="1">
      <c r="A203" s="1">
        <v>198</v>
      </c>
      <c r="B203" s="1" t="s">
        <v>306</v>
      </c>
      <c r="C203" s="11" t="s">
        <v>307</v>
      </c>
      <c r="D203" s="2" t="s">
        <v>308</v>
      </c>
      <c r="E203" s="1" t="s">
        <v>28</v>
      </c>
      <c r="F203" s="3" t="s">
        <v>302</v>
      </c>
      <c r="G203" s="3" t="s">
        <v>60</v>
      </c>
      <c r="H203" s="3">
        <f>'1-10'!AC203</f>
        <v>11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>
        <f t="shared" si="6"/>
        <v>11</v>
      </c>
      <c r="AD203" s="10"/>
      <c r="AE203" s="10">
        <f t="shared" si="7"/>
        <v>11</v>
      </c>
    </row>
    <row r="204" spans="1:31" s="12" customFormat="1" ht="37.35" customHeight="1">
      <c r="A204" s="1">
        <v>199</v>
      </c>
      <c r="B204" s="1" t="s">
        <v>279</v>
      </c>
      <c r="C204" s="11" t="s">
        <v>280</v>
      </c>
      <c r="D204" s="2" t="s">
        <v>281</v>
      </c>
      <c r="E204" s="1" t="s">
        <v>203</v>
      </c>
      <c r="F204" s="3" t="s">
        <v>282</v>
      </c>
      <c r="G204" s="3" t="s">
        <v>60</v>
      </c>
      <c r="H204" s="3">
        <f>'1-10'!AC204</f>
        <v>64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>
        <f t="shared" si="6"/>
        <v>64</v>
      </c>
      <c r="AD204" s="10"/>
      <c r="AE204" s="10">
        <f t="shared" si="7"/>
        <v>64</v>
      </c>
    </row>
    <row r="205" spans="1:31" s="12" customFormat="1" ht="37.35" customHeight="1">
      <c r="A205" s="1">
        <v>200</v>
      </c>
      <c r="B205" s="1" t="s">
        <v>1741</v>
      </c>
      <c r="C205" s="11" t="s">
        <v>1742</v>
      </c>
      <c r="D205" s="2" t="s">
        <v>1743</v>
      </c>
      <c r="E205" s="1"/>
      <c r="F205" s="3" t="s">
        <v>1744</v>
      </c>
      <c r="G205" s="3" t="s">
        <v>1612</v>
      </c>
      <c r="H205" s="3">
        <f>'1-10'!AC205</f>
        <v>11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>
        <f t="shared" si="6"/>
        <v>11</v>
      </c>
      <c r="AD205" s="10"/>
      <c r="AE205" s="10">
        <f t="shared" si="7"/>
        <v>11</v>
      </c>
    </row>
    <row r="206" spans="1:31" s="12" customFormat="1" ht="37.35" customHeight="1">
      <c r="A206" s="1">
        <v>201</v>
      </c>
      <c r="B206" s="1" t="s">
        <v>1661</v>
      </c>
      <c r="C206" s="11" t="s">
        <v>1662</v>
      </c>
      <c r="D206" s="2" t="s">
        <v>1663</v>
      </c>
      <c r="E206" s="1"/>
      <c r="F206" s="3" t="s">
        <v>1660</v>
      </c>
      <c r="G206" s="3" t="s">
        <v>60</v>
      </c>
      <c r="H206" s="3">
        <f>'1-10'!AC206</f>
        <v>0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>
        <f t="shared" si="6"/>
        <v>0</v>
      </c>
      <c r="AD206" s="10"/>
      <c r="AE206" s="10">
        <f t="shared" si="7"/>
        <v>0</v>
      </c>
    </row>
    <row r="207" spans="1:31" s="12" customFormat="1" ht="37.35" customHeight="1">
      <c r="A207" s="1">
        <v>202</v>
      </c>
      <c r="B207" s="1" t="s">
        <v>1657</v>
      </c>
      <c r="C207" s="11" t="s">
        <v>1658</v>
      </c>
      <c r="D207" s="2" t="s">
        <v>1659</v>
      </c>
      <c r="E207" s="1"/>
      <c r="F207" s="3" t="s">
        <v>1660</v>
      </c>
      <c r="G207" s="3" t="s">
        <v>60</v>
      </c>
      <c r="H207" s="3">
        <f>'1-10'!AC207</f>
        <v>9</v>
      </c>
      <c r="I207" s="10"/>
      <c r="J207" s="10">
        <v>2</v>
      </c>
      <c r="K207" s="10">
        <v>-1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>
        <f t="shared" si="6"/>
        <v>10</v>
      </c>
      <c r="AD207" s="10"/>
      <c r="AE207" s="10">
        <f t="shared" si="7"/>
        <v>10</v>
      </c>
    </row>
    <row r="208" spans="1:31" s="12" customFormat="1" ht="37.35" customHeight="1">
      <c r="A208" s="1">
        <v>203</v>
      </c>
      <c r="B208" s="1" t="s">
        <v>1738</v>
      </c>
      <c r="C208" s="11" t="s">
        <v>1739</v>
      </c>
      <c r="D208" s="2" t="s">
        <v>1740</v>
      </c>
      <c r="E208" s="1"/>
      <c r="F208" s="3" t="s">
        <v>387</v>
      </c>
      <c r="G208" s="3" t="s">
        <v>1612</v>
      </c>
      <c r="H208" s="3">
        <f>'1-10'!AC208</f>
        <v>28</v>
      </c>
      <c r="I208" s="10"/>
      <c r="J208" s="10">
        <v>15</v>
      </c>
      <c r="K208" s="10">
        <v>-3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>
        <f t="shared" si="6"/>
        <v>40</v>
      </c>
      <c r="AD208" s="10"/>
      <c r="AE208" s="10">
        <f t="shared" si="7"/>
        <v>40</v>
      </c>
    </row>
    <row r="209" spans="1:31" s="12" customFormat="1" ht="37.35" customHeight="1">
      <c r="A209" s="1">
        <v>204</v>
      </c>
      <c r="B209" s="1" t="s">
        <v>291</v>
      </c>
      <c r="C209" s="11" t="s">
        <v>292</v>
      </c>
      <c r="D209" s="2" t="s">
        <v>289</v>
      </c>
      <c r="E209" s="1" t="s">
        <v>203</v>
      </c>
      <c r="F209" s="3" t="s">
        <v>293</v>
      </c>
      <c r="G209" s="3" t="s">
        <v>30</v>
      </c>
      <c r="H209" s="3">
        <f>'1-10'!AC209</f>
        <v>13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>
        <f t="shared" si="6"/>
        <v>13</v>
      </c>
      <c r="AD209" s="10"/>
      <c r="AE209" s="10">
        <f t="shared" si="7"/>
        <v>13</v>
      </c>
    </row>
    <row r="210" spans="1:31" s="12" customFormat="1" ht="37.35" customHeight="1">
      <c r="A210" s="1">
        <v>205</v>
      </c>
      <c r="B210" s="1" t="s">
        <v>287</v>
      </c>
      <c r="C210" s="11" t="s">
        <v>288</v>
      </c>
      <c r="D210" s="2" t="s">
        <v>289</v>
      </c>
      <c r="E210" s="1" t="s">
        <v>203</v>
      </c>
      <c r="F210" s="3" t="s">
        <v>290</v>
      </c>
      <c r="G210" s="3" t="s">
        <v>30</v>
      </c>
      <c r="H210" s="3">
        <f>'1-10'!AC210</f>
        <v>6</v>
      </c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>
        <f t="shared" si="6"/>
        <v>6</v>
      </c>
      <c r="AD210" s="10"/>
      <c r="AE210" s="10">
        <f t="shared" si="7"/>
        <v>6</v>
      </c>
    </row>
    <row r="211" spans="1:31" s="12" customFormat="1" ht="37.35" customHeight="1">
      <c r="A211" s="1">
        <v>206</v>
      </c>
      <c r="B211" s="1" t="s">
        <v>283</v>
      </c>
      <c r="C211" s="11" t="s">
        <v>284</v>
      </c>
      <c r="D211" s="2" t="s">
        <v>285</v>
      </c>
      <c r="E211" s="1" t="s">
        <v>203</v>
      </c>
      <c r="F211" s="3" t="s">
        <v>286</v>
      </c>
      <c r="G211" s="3" t="s">
        <v>30</v>
      </c>
      <c r="H211" s="3">
        <f>'1-10'!AC211</f>
        <v>1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>
        <f t="shared" si="6"/>
        <v>1</v>
      </c>
      <c r="AD211" s="10"/>
      <c r="AE211" s="10">
        <f t="shared" si="7"/>
        <v>1</v>
      </c>
    </row>
    <row r="212" spans="1:31" s="12" customFormat="1" ht="37.35" customHeight="1">
      <c r="A212" s="1">
        <v>207</v>
      </c>
      <c r="B212" s="1" t="s">
        <v>275</v>
      </c>
      <c r="C212" s="11" t="s">
        <v>276</v>
      </c>
      <c r="D212" s="2" t="s">
        <v>277</v>
      </c>
      <c r="E212" s="1" t="s">
        <v>203</v>
      </c>
      <c r="F212" s="3" t="s">
        <v>278</v>
      </c>
      <c r="G212" s="3" t="s">
        <v>60</v>
      </c>
      <c r="H212" s="3">
        <f>'1-10'!AC212</f>
        <v>7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>
        <f t="shared" si="6"/>
        <v>7</v>
      </c>
      <c r="AD212" s="10"/>
      <c r="AE212" s="10">
        <f t="shared" si="7"/>
        <v>7</v>
      </c>
    </row>
    <row r="213" spans="1:31" s="12" customFormat="1" ht="37.35" customHeight="1">
      <c r="A213" s="1">
        <v>208</v>
      </c>
      <c r="B213" s="1" t="s">
        <v>294</v>
      </c>
      <c r="C213" s="11" t="s">
        <v>295</v>
      </c>
      <c r="D213" s="2" t="s">
        <v>296</v>
      </c>
      <c r="E213" s="1" t="s">
        <v>203</v>
      </c>
      <c r="F213" s="3" t="s">
        <v>297</v>
      </c>
      <c r="G213" s="3" t="s">
        <v>298</v>
      </c>
      <c r="H213" s="3">
        <f>'1-10'!AC213</f>
        <v>1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>
        <f t="shared" si="6"/>
        <v>1</v>
      </c>
      <c r="AD213" s="10"/>
      <c r="AE213" s="10">
        <f t="shared" si="7"/>
        <v>1</v>
      </c>
    </row>
    <row r="214" spans="1:31" s="12" customFormat="1" ht="37.35" customHeight="1">
      <c r="A214" s="1">
        <v>209</v>
      </c>
      <c r="B214" s="1" t="s">
        <v>309</v>
      </c>
      <c r="C214" s="11" t="s">
        <v>310</v>
      </c>
      <c r="D214" s="2" t="s">
        <v>308</v>
      </c>
      <c r="E214" s="1" t="s">
        <v>311</v>
      </c>
      <c r="F214" s="3" t="s">
        <v>312</v>
      </c>
      <c r="G214" s="3" t="s">
        <v>60</v>
      </c>
      <c r="H214" s="3">
        <f>'1-10'!AC214</f>
        <v>2</v>
      </c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>
        <f t="shared" si="6"/>
        <v>2</v>
      </c>
      <c r="AD214" s="10"/>
      <c r="AE214" s="10">
        <f t="shared" si="7"/>
        <v>2</v>
      </c>
    </row>
    <row r="215" spans="1:31" s="12" customFormat="1" ht="37.35" customHeight="1">
      <c r="A215" s="1">
        <v>210</v>
      </c>
      <c r="B215" s="1" t="s">
        <v>534</v>
      </c>
      <c r="C215" s="11" t="s">
        <v>535</v>
      </c>
      <c r="D215" s="2" t="s">
        <v>536</v>
      </c>
      <c r="E215" s="1" t="s">
        <v>203</v>
      </c>
      <c r="F215" s="3" t="s">
        <v>537</v>
      </c>
      <c r="G215" s="3" t="s">
        <v>60</v>
      </c>
      <c r="H215" s="3">
        <f>'1-10'!AC215</f>
        <v>4</v>
      </c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>
        <f t="shared" si="6"/>
        <v>4</v>
      </c>
      <c r="AD215" s="10"/>
      <c r="AE215" s="10">
        <f t="shared" si="7"/>
        <v>4</v>
      </c>
    </row>
    <row r="216" spans="1:31" s="12" customFormat="1" ht="37.35" customHeight="1">
      <c r="A216" s="1">
        <v>211</v>
      </c>
      <c r="B216" s="1" t="s">
        <v>272</v>
      </c>
      <c r="C216" s="11" t="s">
        <v>273</v>
      </c>
      <c r="D216" s="2" t="s">
        <v>274</v>
      </c>
      <c r="E216" s="1" t="s">
        <v>151</v>
      </c>
      <c r="F216" s="3" t="s">
        <v>258</v>
      </c>
      <c r="G216" s="3" t="s">
        <v>259</v>
      </c>
      <c r="H216" s="3">
        <f>'1-10'!AC216</f>
        <v>49</v>
      </c>
      <c r="I216" s="10">
        <f>-1-4</f>
        <v>-5</v>
      </c>
      <c r="J216" s="10">
        <v>22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>
        <f t="shared" ref="AC216:AC279" si="8">SUM(H216:AB216)</f>
        <v>66</v>
      </c>
      <c r="AD216" s="10"/>
      <c r="AE216" s="10">
        <f t="shared" si="7"/>
        <v>66</v>
      </c>
    </row>
    <row r="217" spans="1:31" s="12" customFormat="1" ht="37.35" customHeight="1">
      <c r="A217" s="1">
        <v>212</v>
      </c>
      <c r="B217" s="1" t="s">
        <v>266</v>
      </c>
      <c r="C217" s="11" t="s">
        <v>267</v>
      </c>
      <c r="D217" s="2" t="s">
        <v>262</v>
      </c>
      <c r="E217" s="1" t="s">
        <v>151</v>
      </c>
      <c r="F217" s="3" t="s">
        <v>258</v>
      </c>
      <c r="G217" s="3" t="s">
        <v>259</v>
      </c>
      <c r="H217" s="3">
        <f>'1-10'!AC217</f>
        <v>56</v>
      </c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>
        <f t="shared" si="8"/>
        <v>56</v>
      </c>
      <c r="AD217" s="10"/>
      <c r="AE217" s="10">
        <f t="shared" si="7"/>
        <v>56</v>
      </c>
    </row>
    <row r="218" spans="1:31" s="12" customFormat="1" ht="37.35" customHeight="1">
      <c r="A218" s="1">
        <v>213</v>
      </c>
      <c r="B218" s="1" t="s">
        <v>264</v>
      </c>
      <c r="C218" s="11" t="s">
        <v>265</v>
      </c>
      <c r="D218" s="2" t="s">
        <v>262</v>
      </c>
      <c r="E218" s="1" t="s">
        <v>28</v>
      </c>
      <c r="F218" s="3" t="s">
        <v>263</v>
      </c>
      <c r="G218" s="3" t="s">
        <v>259</v>
      </c>
      <c r="H218" s="3">
        <f>'1-10'!AC218</f>
        <v>40</v>
      </c>
      <c r="I218" s="10"/>
      <c r="J218" s="10">
        <v>7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>
        <f t="shared" si="8"/>
        <v>47</v>
      </c>
      <c r="AD218" s="10"/>
      <c r="AE218" s="10">
        <f t="shared" si="7"/>
        <v>47</v>
      </c>
    </row>
    <row r="219" spans="1:31" s="12" customFormat="1" ht="37.35" customHeight="1">
      <c r="A219" s="1">
        <v>214</v>
      </c>
      <c r="B219" s="1" t="s">
        <v>260</v>
      </c>
      <c r="C219" s="11" t="s">
        <v>261</v>
      </c>
      <c r="D219" s="2" t="s">
        <v>262</v>
      </c>
      <c r="E219" s="1" t="s">
        <v>28</v>
      </c>
      <c r="F219" s="3" t="s">
        <v>263</v>
      </c>
      <c r="G219" s="3" t="s">
        <v>259</v>
      </c>
      <c r="H219" s="3">
        <f>'1-10'!AC219</f>
        <v>46</v>
      </c>
      <c r="I219" s="10"/>
      <c r="J219" s="10">
        <v>7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>
        <f t="shared" si="8"/>
        <v>53</v>
      </c>
      <c r="AD219" s="10"/>
      <c r="AE219" s="10">
        <f t="shared" si="7"/>
        <v>53</v>
      </c>
    </row>
    <row r="220" spans="1:31" s="12" customFormat="1" ht="37.35" customHeight="1">
      <c r="A220" s="1">
        <v>215</v>
      </c>
      <c r="B220" s="1" t="s">
        <v>255</v>
      </c>
      <c r="C220" s="11" t="s">
        <v>256</v>
      </c>
      <c r="D220" s="2" t="s">
        <v>257</v>
      </c>
      <c r="E220" s="1" t="s">
        <v>151</v>
      </c>
      <c r="F220" s="3" t="s">
        <v>258</v>
      </c>
      <c r="G220" s="3" t="s">
        <v>259</v>
      </c>
      <c r="H220" s="3">
        <f>'1-10'!AC220</f>
        <v>24</v>
      </c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>
        <f t="shared" si="8"/>
        <v>24</v>
      </c>
      <c r="AD220" s="10"/>
      <c r="AE220" s="10">
        <f t="shared" si="7"/>
        <v>24</v>
      </c>
    </row>
    <row r="221" spans="1:31" s="12" customFormat="1" ht="37.35" customHeight="1">
      <c r="A221" s="1">
        <v>216</v>
      </c>
      <c r="B221" s="1" t="s">
        <v>268</v>
      </c>
      <c r="C221" s="11" t="s">
        <v>269</v>
      </c>
      <c r="D221" s="2" t="s">
        <v>270</v>
      </c>
      <c r="E221" s="1" t="s">
        <v>151</v>
      </c>
      <c r="F221" s="3" t="s">
        <v>271</v>
      </c>
      <c r="G221" s="3" t="s">
        <v>60</v>
      </c>
      <c r="H221" s="3">
        <f>'1-10'!AC221</f>
        <v>2</v>
      </c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>
        <f t="shared" si="8"/>
        <v>2</v>
      </c>
      <c r="AD221" s="10"/>
      <c r="AE221" s="10">
        <f t="shared" si="7"/>
        <v>2</v>
      </c>
    </row>
    <row r="222" spans="1:31" s="12" customFormat="1" ht="37.35" customHeight="1">
      <c r="A222" s="1">
        <v>217</v>
      </c>
      <c r="B222" s="1" t="s">
        <v>1572</v>
      </c>
      <c r="C222" s="11" t="s">
        <v>1573</v>
      </c>
      <c r="D222" s="2" t="s">
        <v>1574</v>
      </c>
      <c r="E222" s="1" t="s">
        <v>49</v>
      </c>
      <c r="F222" s="3" t="s">
        <v>1575</v>
      </c>
      <c r="G222" s="3" t="s">
        <v>611</v>
      </c>
      <c r="H222" s="3">
        <f>'1-10'!AC222</f>
        <v>7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>
        <f t="shared" si="8"/>
        <v>7</v>
      </c>
      <c r="AD222" s="10"/>
      <c r="AE222" s="10">
        <f t="shared" si="7"/>
        <v>7</v>
      </c>
    </row>
    <row r="223" spans="1:31" s="12" customFormat="1" ht="37.35" customHeight="1">
      <c r="A223" s="1">
        <v>218</v>
      </c>
      <c r="B223" s="1" t="s">
        <v>1576</v>
      </c>
      <c r="C223" s="11" t="s">
        <v>1577</v>
      </c>
      <c r="D223" s="2" t="s">
        <v>1578</v>
      </c>
      <c r="E223" s="1" t="s">
        <v>49</v>
      </c>
      <c r="F223" s="3" t="s">
        <v>1579</v>
      </c>
      <c r="G223" s="3" t="s">
        <v>611</v>
      </c>
      <c r="H223" s="3">
        <f>'1-10'!AC223</f>
        <v>4</v>
      </c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>
        <f t="shared" si="8"/>
        <v>4</v>
      </c>
      <c r="AD223" s="10"/>
      <c r="AE223" s="10">
        <f t="shared" si="7"/>
        <v>4</v>
      </c>
    </row>
    <row r="224" spans="1:31" s="12" customFormat="1" ht="37.35" customHeight="1">
      <c r="A224" s="1">
        <v>219</v>
      </c>
      <c r="B224" s="1" t="s">
        <v>1580</v>
      </c>
      <c r="C224" s="11" t="s">
        <v>1581</v>
      </c>
      <c r="D224" s="2" t="s">
        <v>1582</v>
      </c>
      <c r="E224" s="1" t="s">
        <v>14</v>
      </c>
      <c r="F224" s="3" t="s">
        <v>1583</v>
      </c>
      <c r="G224" s="3" t="s">
        <v>60</v>
      </c>
      <c r="H224" s="3">
        <f>'1-10'!AC224</f>
        <v>19</v>
      </c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>
        <f t="shared" si="8"/>
        <v>19</v>
      </c>
      <c r="AD224" s="10"/>
      <c r="AE224" s="10">
        <f t="shared" si="7"/>
        <v>19</v>
      </c>
    </row>
    <row r="225" spans="1:31" s="12" customFormat="1" ht="37.35" customHeight="1">
      <c r="A225" s="1">
        <v>220</v>
      </c>
      <c r="B225" s="1" t="s">
        <v>1584</v>
      </c>
      <c r="C225" s="11" t="s">
        <v>1585</v>
      </c>
      <c r="D225" s="2" t="s">
        <v>1586</v>
      </c>
      <c r="E225" s="1" t="s">
        <v>151</v>
      </c>
      <c r="F225" s="3" t="s">
        <v>1587</v>
      </c>
      <c r="G225" s="3" t="s">
        <v>899</v>
      </c>
      <c r="H225" s="3">
        <f>'1-10'!AC225</f>
        <v>4</v>
      </c>
      <c r="I225" s="10">
        <v>-1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>
        <f t="shared" si="8"/>
        <v>3</v>
      </c>
      <c r="AD225" s="10"/>
      <c r="AE225" s="10">
        <f t="shared" si="7"/>
        <v>3</v>
      </c>
    </row>
    <row r="226" spans="1:31" s="12" customFormat="1" ht="37.35" customHeight="1">
      <c r="A226" s="1">
        <v>221</v>
      </c>
      <c r="B226" s="1" t="s">
        <v>1588</v>
      </c>
      <c r="C226" s="11" t="s">
        <v>1589</v>
      </c>
      <c r="D226" s="2" t="s">
        <v>1590</v>
      </c>
      <c r="E226" s="1" t="s">
        <v>151</v>
      </c>
      <c r="F226" s="3" t="s">
        <v>1591</v>
      </c>
      <c r="G226" s="3" t="s">
        <v>899</v>
      </c>
      <c r="H226" s="3">
        <f>'1-10'!AC226</f>
        <v>3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>
        <f t="shared" si="8"/>
        <v>3</v>
      </c>
      <c r="AD226" s="10"/>
      <c r="AE226" s="10">
        <f t="shared" si="7"/>
        <v>3</v>
      </c>
    </row>
    <row r="227" spans="1:31" s="12" customFormat="1" ht="37.35" customHeight="1">
      <c r="A227" s="1">
        <v>222</v>
      </c>
      <c r="B227" s="1" t="s">
        <v>1592</v>
      </c>
      <c r="C227" s="11" t="s">
        <v>1593</v>
      </c>
      <c r="D227" s="2" t="s">
        <v>1594</v>
      </c>
      <c r="E227" s="1" t="s">
        <v>1595</v>
      </c>
      <c r="F227" s="3" t="s">
        <v>1596</v>
      </c>
      <c r="G227" s="3" t="s">
        <v>1597</v>
      </c>
      <c r="H227" s="3">
        <f>'1-10'!AC227</f>
        <v>4</v>
      </c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>
        <f t="shared" si="8"/>
        <v>4</v>
      </c>
      <c r="AD227" s="10"/>
      <c r="AE227" s="10">
        <f t="shared" si="7"/>
        <v>4</v>
      </c>
    </row>
    <row r="228" spans="1:31" s="12" customFormat="1" ht="37.35" customHeight="1">
      <c r="A228" s="1">
        <v>223</v>
      </c>
      <c r="B228" s="1" t="s">
        <v>585</v>
      </c>
      <c r="C228" s="11" t="s">
        <v>586</v>
      </c>
      <c r="D228" s="2" t="s">
        <v>587</v>
      </c>
      <c r="E228" s="1" t="s">
        <v>151</v>
      </c>
      <c r="F228" s="3" t="s">
        <v>588</v>
      </c>
      <c r="G228" s="3" t="s">
        <v>153</v>
      </c>
      <c r="H228" s="3">
        <f>'1-10'!AC228</f>
        <v>18</v>
      </c>
      <c r="I228" s="10">
        <v>-2</v>
      </c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>
        <f t="shared" si="8"/>
        <v>16</v>
      </c>
      <c r="AD228" s="10"/>
      <c r="AE228" s="10">
        <f t="shared" si="7"/>
        <v>16</v>
      </c>
    </row>
    <row r="229" spans="1:31" s="12" customFormat="1" ht="37.35" customHeight="1">
      <c r="A229" s="1">
        <v>224</v>
      </c>
      <c r="B229" s="1" t="s">
        <v>1732</v>
      </c>
      <c r="C229" s="11" t="s">
        <v>1733</v>
      </c>
      <c r="D229" s="2" t="s">
        <v>1734</v>
      </c>
      <c r="E229" s="1"/>
      <c r="F229" s="3" t="s">
        <v>1735</v>
      </c>
      <c r="G229" s="3" t="s">
        <v>899</v>
      </c>
      <c r="H229" s="3">
        <f>'1-10'!AC229</f>
        <v>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>
        <f t="shared" si="8"/>
        <v>1</v>
      </c>
      <c r="AD229" s="10"/>
      <c r="AE229" s="10">
        <f t="shared" si="7"/>
        <v>1</v>
      </c>
    </row>
    <row r="230" spans="1:31" s="12" customFormat="1" ht="37.35" customHeight="1">
      <c r="A230" s="1">
        <v>225</v>
      </c>
      <c r="B230" s="1" t="s">
        <v>247</v>
      </c>
      <c r="C230" s="11" t="s">
        <v>248</v>
      </c>
      <c r="D230" s="2" t="s">
        <v>249</v>
      </c>
      <c r="E230" s="1" t="s">
        <v>14</v>
      </c>
      <c r="F230" s="3" t="s">
        <v>250</v>
      </c>
      <c r="G230" s="3" t="s">
        <v>176</v>
      </c>
      <c r="H230" s="3">
        <f>'1-10'!AC230</f>
        <v>26.5</v>
      </c>
      <c r="I230" s="10"/>
      <c r="J230" s="10">
        <v>1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>
        <f t="shared" si="8"/>
        <v>27.5</v>
      </c>
      <c r="AD230" s="10"/>
      <c r="AE230" s="10">
        <f t="shared" si="7"/>
        <v>27.5</v>
      </c>
    </row>
    <row r="231" spans="1:31" s="12" customFormat="1" ht="37.35" customHeight="1">
      <c r="A231" s="1">
        <v>226</v>
      </c>
      <c r="B231" s="1" t="s">
        <v>251</v>
      </c>
      <c r="C231" s="11" t="s">
        <v>252</v>
      </c>
      <c r="D231" s="2" t="s">
        <v>253</v>
      </c>
      <c r="E231" s="1" t="s">
        <v>49</v>
      </c>
      <c r="F231" s="3" t="s">
        <v>254</v>
      </c>
      <c r="G231" s="3" t="s">
        <v>176</v>
      </c>
      <c r="H231" s="3">
        <f>'1-10'!AC231</f>
        <v>16.5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>
        <f t="shared" si="8"/>
        <v>16.5</v>
      </c>
      <c r="AD231" s="10"/>
      <c r="AE231" s="10">
        <f t="shared" si="7"/>
        <v>16.5</v>
      </c>
    </row>
    <row r="232" spans="1:31" s="12" customFormat="1" ht="37.35" customHeight="1">
      <c r="A232" s="1">
        <v>227</v>
      </c>
      <c r="B232" s="1" t="s">
        <v>243</v>
      </c>
      <c r="C232" s="11" t="s">
        <v>244</v>
      </c>
      <c r="D232" s="2" t="s">
        <v>245</v>
      </c>
      <c r="E232" s="1" t="s">
        <v>14</v>
      </c>
      <c r="F232" s="3" t="s">
        <v>246</v>
      </c>
      <c r="G232" s="3" t="s">
        <v>181</v>
      </c>
      <c r="H232" s="3">
        <f>'1-10'!AC232</f>
        <v>29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>
        <f t="shared" si="8"/>
        <v>29</v>
      </c>
      <c r="AD232" s="10"/>
      <c r="AE232" s="10">
        <f t="shared" si="7"/>
        <v>29</v>
      </c>
    </row>
    <row r="233" spans="1:31" s="12" customFormat="1" ht="37.35" customHeight="1">
      <c r="A233" s="1">
        <v>228</v>
      </c>
      <c r="B233" s="1" t="s">
        <v>220</v>
      </c>
      <c r="C233" s="11" t="s">
        <v>221</v>
      </c>
      <c r="D233" s="2" t="s">
        <v>215</v>
      </c>
      <c r="E233" s="1" t="s">
        <v>49</v>
      </c>
      <c r="F233" s="3" t="s">
        <v>209</v>
      </c>
      <c r="G233" s="3" t="s">
        <v>219</v>
      </c>
      <c r="H233" s="3">
        <f>'1-10'!AC233</f>
        <v>867.5</v>
      </c>
      <c r="I233" s="10"/>
      <c r="J233" s="10">
        <v>7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>
        <f t="shared" si="8"/>
        <v>874.5</v>
      </c>
      <c r="AD233" s="10"/>
      <c r="AE233" s="10">
        <f t="shared" si="7"/>
        <v>874.5</v>
      </c>
    </row>
    <row r="234" spans="1:31" s="12" customFormat="1" ht="37.35" customHeight="1">
      <c r="A234" s="1">
        <v>229</v>
      </c>
      <c r="B234" s="1" t="s">
        <v>213</v>
      </c>
      <c r="C234" s="11" t="s">
        <v>214</v>
      </c>
      <c r="D234" s="2" t="s">
        <v>215</v>
      </c>
      <c r="E234" s="1" t="s">
        <v>49</v>
      </c>
      <c r="F234" s="3" t="s">
        <v>209</v>
      </c>
      <c r="G234" s="3" t="s">
        <v>216</v>
      </c>
      <c r="H234" s="3">
        <f>'1-10'!AC234</f>
        <v>160.5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>
        <f t="shared" si="8"/>
        <v>160.5</v>
      </c>
      <c r="AD234" s="10"/>
      <c r="AE234" s="10">
        <f t="shared" si="7"/>
        <v>160.5</v>
      </c>
    </row>
    <row r="235" spans="1:31" s="12" customFormat="1" ht="37.35" customHeight="1">
      <c r="A235" s="1">
        <v>230</v>
      </c>
      <c r="B235" s="1" t="s">
        <v>210</v>
      </c>
      <c r="C235" s="11" t="s">
        <v>211</v>
      </c>
      <c r="D235" s="2" t="s">
        <v>212</v>
      </c>
      <c r="E235" s="1" t="s">
        <v>14</v>
      </c>
      <c r="F235" s="3" t="s">
        <v>209</v>
      </c>
      <c r="G235" s="3" t="s">
        <v>137</v>
      </c>
      <c r="H235" s="3">
        <f>'1-10'!AC235</f>
        <v>342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>
        <f t="shared" si="8"/>
        <v>342</v>
      </c>
      <c r="AD235" s="10"/>
      <c r="AE235" s="10">
        <f t="shared" si="7"/>
        <v>342</v>
      </c>
    </row>
    <row r="236" spans="1:31" s="12" customFormat="1" ht="37.35" customHeight="1">
      <c r="A236" s="1">
        <v>231</v>
      </c>
      <c r="B236" s="1" t="s">
        <v>217</v>
      </c>
      <c r="C236" s="11" t="s">
        <v>218</v>
      </c>
      <c r="D236" s="2" t="s">
        <v>215</v>
      </c>
      <c r="E236" s="1" t="s">
        <v>49</v>
      </c>
      <c r="F236" s="3" t="s">
        <v>209</v>
      </c>
      <c r="G236" s="3" t="s">
        <v>219</v>
      </c>
      <c r="H236" s="3">
        <f>'1-10'!AC236</f>
        <v>199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>
        <f t="shared" si="8"/>
        <v>199</v>
      </c>
      <c r="AD236" s="10"/>
      <c r="AE236" s="10">
        <f t="shared" si="7"/>
        <v>199</v>
      </c>
    </row>
    <row r="237" spans="1:31" s="12" customFormat="1" ht="37.35" customHeight="1">
      <c r="A237" s="1">
        <v>232</v>
      </c>
      <c r="B237" s="1" t="s">
        <v>206</v>
      </c>
      <c r="C237" s="11" t="s">
        <v>207</v>
      </c>
      <c r="D237" s="2" t="s">
        <v>208</v>
      </c>
      <c r="E237" s="1" t="s">
        <v>14</v>
      </c>
      <c r="F237" s="3" t="s">
        <v>209</v>
      </c>
      <c r="G237" s="3" t="s">
        <v>137</v>
      </c>
      <c r="H237" s="3">
        <f>'1-10'!AC237</f>
        <v>79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>
        <f t="shared" si="8"/>
        <v>79</v>
      </c>
      <c r="AD237" s="10"/>
      <c r="AE237" s="10">
        <f t="shared" si="7"/>
        <v>79</v>
      </c>
    </row>
    <row r="238" spans="1:31" s="12" customFormat="1" ht="37.35" customHeight="1">
      <c r="A238" s="1">
        <v>233</v>
      </c>
      <c r="B238" s="1" t="s">
        <v>222</v>
      </c>
      <c r="C238" s="11" t="s">
        <v>223</v>
      </c>
      <c r="D238" s="2" t="s">
        <v>215</v>
      </c>
      <c r="E238" s="1" t="s">
        <v>49</v>
      </c>
      <c r="F238" s="3" t="s">
        <v>209</v>
      </c>
      <c r="G238" s="3" t="s">
        <v>219</v>
      </c>
      <c r="H238" s="3">
        <f>'1-10'!AC238</f>
        <v>473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>
        <f t="shared" si="8"/>
        <v>473</v>
      </c>
      <c r="AD238" s="10"/>
      <c r="AE238" s="10">
        <f t="shared" si="7"/>
        <v>473</v>
      </c>
    </row>
    <row r="239" spans="1:31" s="12" customFormat="1" ht="37.35" customHeight="1">
      <c r="A239" s="1">
        <v>234</v>
      </c>
      <c r="B239" s="1" t="s">
        <v>239</v>
      </c>
      <c r="C239" s="11" t="s">
        <v>240</v>
      </c>
      <c r="D239" s="2" t="s">
        <v>241</v>
      </c>
      <c r="E239" s="1" t="s">
        <v>49</v>
      </c>
      <c r="F239" s="3" t="s">
        <v>242</v>
      </c>
      <c r="G239" s="3" t="s">
        <v>176</v>
      </c>
      <c r="H239" s="3">
        <f>'1-10'!AC239</f>
        <v>22.5</v>
      </c>
      <c r="I239" s="10"/>
      <c r="J239" s="10">
        <v>2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>
        <f t="shared" si="8"/>
        <v>24.5</v>
      </c>
      <c r="AD239" s="10"/>
      <c r="AE239" s="10">
        <f t="shared" si="7"/>
        <v>24.5</v>
      </c>
    </row>
    <row r="240" spans="1:31" s="12" customFormat="1" ht="37.35" customHeight="1">
      <c r="A240" s="1">
        <v>235</v>
      </c>
      <c r="B240" s="1" t="s">
        <v>1756</v>
      </c>
      <c r="C240" s="11" t="s">
        <v>1598</v>
      </c>
      <c r="D240" s="2" t="s">
        <v>1599</v>
      </c>
      <c r="E240" s="1" t="s">
        <v>49</v>
      </c>
      <c r="F240" s="3" t="s">
        <v>250</v>
      </c>
      <c r="G240" s="3" t="s">
        <v>1597</v>
      </c>
      <c r="H240" s="3">
        <f>'1-10'!AC240</f>
        <v>12</v>
      </c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>
        <f t="shared" si="8"/>
        <v>12</v>
      </c>
      <c r="AD240" s="10"/>
      <c r="AE240" s="10">
        <f t="shared" si="7"/>
        <v>12</v>
      </c>
    </row>
    <row r="241" spans="1:31" s="12" customFormat="1" ht="37.35" customHeight="1">
      <c r="A241" s="1">
        <v>236</v>
      </c>
      <c r="B241" s="1" t="s">
        <v>1757</v>
      </c>
      <c r="C241" s="11" t="s">
        <v>1600</v>
      </c>
      <c r="D241" s="2" t="s">
        <v>1601</v>
      </c>
      <c r="E241" s="1" t="s">
        <v>49</v>
      </c>
      <c r="F241" s="3" t="s">
        <v>254</v>
      </c>
      <c r="G241" s="3" t="s">
        <v>1597</v>
      </c>
      <c r="H241" s="3">
        <f>'1-10'!AC241</f>
        <v>22</v>
      </c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>
        <f t="shared" si="8"/>
        <v>22</v>
      </c>
      <c r="AD241" s="10"/>
      <c r="AE241" s="10">
        <f t="shared" si="7"/>
        <v>22</v>
      </c>
    </row>
    <row r="242" spans="1:31" s="12" customFormat="1" ht="37.35" customHeight="1">
      <c r="A242" s="1">
        <v>237</v>
      </c>
      <c r="B242" s="1" t="s">
        <v>235</v>
      </c>
      <c r="C242" s="11" t="s">
        <v>236</v>
      </c>
      <c r="D242" s="2" t="s">
        <v>237</v>
      </c>
      <c r="E242" s="1" t="s">
        <v>14</v>
      </c>
      <c r="F242" s="3" t="s">
        <v>238</v>
      </c>
      <c r="G242" s="3" t="s">
        <v>137</v>
      </c>
      <c r="H242" s="3">
        <f>'1-10'!AC242</f>
        <v>960.5</v>
      </c>
      <c r="I242" s="10"/>
      <c r="J242" s="10">
        <v>1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>
        <f t="shared" si="8"/>
        <v>961.5</v>
      </c>
      <c r="AD242" s="10"/>
      <c r="AE242" s="10">
        <f t="shared" si="7"/>
        <v>961.5</v>
      </c>
    </row>
    <row r="243" spans="1:31" s="12" customFormat="1" ht="37.35" customHeight="1">
      <c r="A243" s="1">
        <v>238</v>
      </c>
      <c r="B243" s="1" t="s">
        <v>228</v>
      </c>
      <c r="C243" s="11" t="s">
        <v>229</v>
      </c>
      <c r="D243" s="2" t="s">
        <v>230</v>
      </c>
      <c r="E243" s="1" t="s">
        <v>14</v>
      </c>
      <c r="F243" s="3" t="s">
        <v>231</v>
      </c>
      <c r="G243" s="3" t="s">
        <v>137</v>
      </c>
      <c r="H243" s="3">
        <f>'1-10'!AC243</f>
        <v>272</v>
      </c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>
        <f t="shared" si="8"/>
        <v>272</v>
      </c>
      <c r="AD243" s="10"/>
      <c r="AE243" s="10">
        <f t="shared" si="7"/>
        <v>272</v>
      </c>
    </row>
    <row r="244" spans="1:31" s="12" customFormat="1" ht="37.35" customHeight="1">
      <c r="A244" s="1">
        <v>239</v>
      </c>
      <c r="B244" s="1" t="s">
        <v>232</v>
      </c>
      <c r="C244" s="11" t="s">
        <v>233</v>
      </c>
      <c r="D244" s="2" t="s">
        <v>234</v>
      </c>
      <c r="E244" s="1" t="s">
        <v>14</v>
      </c>
      <c r="F244" s="3" t="s">
        <v>231</v>
      </c>
      <c r="G244" s="3" t="s">
        <v>137</v>
      </c>
      <c r="H244" s="3">
        <f>'1-10'!AC244</f>
        <v>188</v>
      </c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>
        <f t="shared" si="8"/>
        <v>188</v>
      </c>
      <c r="AD244" s="10"/>
      <c r="AE244" s="10">
        <f t="shared" si="7"/>
        <v>188</v>
      </c>
    </row>
    <row r="245" spans="1:31" s="12" customFormat="1" ht="37.35" customHeight="1">
      <c r="A245" s="1">
        <v>240</v>
      </c>
      <c r="B245" s="1" t="s">
        <v>224</v>
      </c>
      <c r="C245" s="11" t="s">
        <v>225</v>
      </c>
      <c r="D245" s="2" t="s">
        <v>226</v>
      </c>
      <c r="E245" s="1" t="s">
        <v>14</v>
      </c>
      <c r="F245" s="3" t="s">
        <v>227</v>
      </c>
      <c r="G245" s="3" t="s">
        <v>158</v>
      </c>
      <c r="H245" s="3">
        <f>'1-10'!AC245</f>
        <v>294</v>
      </c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>
        <f t="shared" si="8"/>
        <v>294</v>
      </c>
      <c r="AD245" s="10"/>
      <c r="AE245" s="10">
        <f t="shared" si="7"/>
        <v>294</v>
      </c>
    </row>
    <row r="246" spans="1:31" s="12" customFormat="1" ht="37.35" customHeight="1">
      <c r="A246" s="1">
        <v>241</v>
      </c>
      <c r="B246" s="1" t="s">
        <v>138</v>
      </c>
      <c r="C246" s="11" t="s">
        <v>139</v>
      </c>
      <c r="D246" s="2" t="s">
        <v>140</v>
      </c>
      <c r="E246" s="1" t="s">
        <v>54</v>
      </c>
      <c r="F246" s="3" t="s">
        <v>141</v>
      </c>
      <c r="G246" s="3" t="s">
        <v>30</v>
      </c>
      <c r="H246" s="3">
        <f>'1-10'!AC246</f>
        <v>0</v>
      </c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>
        <f t="shared" si="8"/>
        <v>0</v>
      </c>
      <c r="AD246" s="10"/>
      <c r="AE246" s="10">
        <f t="shared" si="7"/>
        <v>0</v>
      </c>
    </row>
    <row r="247" spans="1:31" s="12" customFormat="1" ht="37.35" customHeight="1">
      <c r="A247" s="1">
        <v>242</v>
      </c>
      <c r="B247" s="1" t="s">
        <v>142</v>
      </c>
      <c r="C247" s="11" t="s">
        <v>143</v>
      </c>
      <c r="D247" s="2" t="s">
        <v>140</v>
      </c>
      <c r="E247" s="1" t="s">
        <v>54</v>
      </c>
      <c r="F247" s="3" t="s">
        <v>141</v>
      </c>
      <c r="G247" s="3" t="s">
        <v>30</v>
      </c>
      <c r="H247" s="3">
        <f>'1-10'!AC247</f>
        <v>0</v>
      </c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>
        <f t="shared" si="8"/>
        <v>0</v>
      </c>
      <c r="AD247" s="10"/>
      <c r="AE247" s="10">
        <f t="shared" si="7"/>
        <v>0</v>
      </c>
    </row>
    <row r="248" spans="1:31" s="12" customFormat="1" ht="37.35" customHeight="1">
      <c r="A248" s="1">
        <v>243</v>
      </c>
      <c r="B248" s="1" t="s">
        <v>1602</v>
      </c>
      <c r="C248" s="11" t="s">
        <v>1603</v>
      </c>
      <c r="D248" s="2" t="s">
        <v>1604</v>
      </c>
      <c r="E248" s="1" t="s">
        <v>54</v>
      </c>
      <c r="F248" s="3" t="s">
        <v>1605</v>
      </c>
      <c r="G248" s="3" t="s">
        <v>16</v>
      </c>
      <c r="H248" s="3">
        <f>'1-10'!AC248</f>
        <v>296.5</v>
      </c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>
        <f t="shared" si="8"/>
        <v>296.5</v>
      </c>
      <c r="AD248" s="10"/>
      <c r="AE248" s="10">
        <f t="shared" si="7"/>
        <v>296.5</v>
      </c>
    </row>
    <row r="249" spans="1:31" s="12" customFormat="1" ht="37.35" customHeight="1">
      <c r="A249" s="1">
        <v>244</v>
      </c>
      <c r="B249" s="1" t="s">
        <v>133</v>
      </c>
      <c r="C249" s="11" t="s">
        <v>134</v>
      </c>
      <c r="D249" s="2" t="s">
        <v>135</v>
      </c>
      <c r="E249" s="1" t="s">
        <v>54</v>
      </c>
      <c r="F249" s="3" t="s">
        <v>136</v>
      </c>
      <c r="G249" s="3" t="s">
        <v>137</v>
      </c>
      <c r="H249" s="3">
        <f>'1-10'!AC249</f>
        <v>18</v>
      </c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>
        <f t="shared" si="8"/>
        <v>18</v>
      </c>
      <c r="AD249" s="10"/>
      <c r="AE249" s="10">
        <f t="shared" si="7"/>
        <v>18</v>
      </c>
    </row>
    <row r="250" spans="1:31" s="12" customFormat="1" ht="37.35" customHeight="1">
      <c r="A250" s="1">
        <v>245</v>
      </c>
      <c r="B250" s="1" t="s">
        <v>193</v>
      </c>
      <c r="C250" s="11" t="s">
        <v>194</v>
      </c>
      <c r="D250" s="2" t="s">
        <v>179</v>
      </c>
      <c r="E250" s="1" t="s">
        <v>14</v>
      </c>
      <c r="F250" s="3" t="s">
        <v>187</v>
      </c>
      <c r="G250" s="3" t="s">
        <v>181</v>
      </c>
      <c r="H250" s="3">
        <f>'1-10'!AC250</f>
        <v>17</v>
      </c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>
        <f t="shared" si="8"/>
        <v>17</v>
      </c>
      <c r="AD250" s="10"/>
      <c r="AE250" s="10">
        <f t="shared" si="7"/>
        <v>17</v>
      </c>
    </row>
    <row r="251" spans="1:31" s="12" customFormat="1" ht="37.35" customHeight="1">
      <c r="A251" s="1">
        <v>246</v>
      </c>
      <c r="B251" s="1" t="s">
        <v>191</v>
      </c>
      <c r="C251" s="11" t="s">
        <v>192</v>
      </c>
      <c r="D251" s="2" t="s">
        <v>179</v>
      </c>
      <c r="E251" s="1" t="s">
        <v>14</v>
      </c>
      <c r="F251" s="3" t="s">
        <v>187</v>
      </c>
      <c r="G251" s="3" t="s">
        <v>181</v>
      </c>
      <c r="H251" s="3">
        <f>'1-10'!AC251</f>
        <v>2</v>
      </c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>
        <f t="shared" si="8"/>
        <v>2</v>
      </c>
      <c r="AD251" s="10"/>
      <c r="AE251" s="10">
        <f t="shared" si="7"/>
        <v>2</v>
      </c>
    </row>
    <row r="252" spans="1:31" s="12" customFormat="1" ht="37.35" customHeight="1">
      <c r="A252" s="1">
        <v>247</v>
      </c>
      <c r="B252" s="1" t="s">
        <v>195</v>
      </c>
      <c r="C252" s="11" t="s">
        <v>196</v>
      </c>
      <c r="D252" s="2" t="s">
        <v>197</v>
      </c>
      <c r="E252" s="1" t="s">
        <v>14</v>
      </c>
      <c r="F252" s="3" t="s">
        <v>190</v>
      </c>
      <c r="G252" s="3" t="s">
        <v>181</v>
      </c>
      <c r="H252" s="3">
        <f>'1-10'!AC252</f>
        <v>13.5</v>
      </c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>
        <f t="shared" si="8"/>
        <v>13.5</v>
      </c>
      <c r="AD252" s="10"/>
      <c r="AE252" s="10">
        <f t="shared" si="7"/>
        <v>13.5</v>
      </c>
    </row>
    <row r="253" spans="1:31" s="12" customFormat="1" ht="37.35" customHeight="1">
      <c r="A253" s="1">
        <v>248</v>
      </c>
      <c r="B253" s="1" t="s">
        <v>177</v>
      </c>
      <c r="C253" s="11" t="s">
        <v>178</v>
      </c>
      <c r="D253" s="2" t="s">
        <v>179</v>
      </c>
      <c r="E253" s="1" t="s">
        <v>14</v>
      </c>
      <c r="F253" s="3" t="s">
        <v>180</v>
      </c>
      <c r="G253" s="3" t="s">
        <v>181</v>
      </c>
      <c r="H253" s="3">
        <f>'1-10'!AC253</f>
        <v>23</v>
      </c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>
        <f t="shared" si="8"/>
        <v>23</v>
      </c>
      <c r="AD253" s="10"/>
      <c r="AE253" s="10">
        <f t="shared" si="7"/>
        <v>23</v>
      </c>
    </row>
    <row r="254" spans="1:31" s="12" customFormat="1" ht="37.35" customHeight="1">
      <c r="A254" s="1">
        <v>249</v>
      </c>
      <c r="B254" s="1" t="s">
        <v>185</v>
      </c>
      <c r="C254" s="11" t="s">
        <v>186</v>
      </c>
      <c r="D254" s="2" t="s">
        <v>179</v>
      </c>
      <c r="E254" s="1" t="s">
        <v>14</v>
      </c>
      <c r="F254" s="3" t="s">
        <v>187</v>
      </c>
      <c r="G254" s="3" t="s">
        <v>181</v>
      </c>
      <c r="H254" s="3">
        <f>'1-10'!AC254</f>
        <v>4</v>
      </c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>
        <f t="shared" si="8"/>
        <v>4</v>
      </c>
      <c r="AD254" s="10"/>
      <c r="AE254" s="10">
        <f t="shared" si="7"/>
        <v>4</v>
      </c>
    </row>
    <row r="255" spans="1:31" s="12" customFormat="1" ht="37.35" customHeight="1">
      <c r="A255" s="1">
        <v>250</v>
      </c>
      <c r="B255" s="1" t="s">
        <v>188</v>
      </c>
      <c r="C255" s="11" t="s">
        <v>189</v>
      </c>
      <c r="D255" s="2" t="s">
        <v>179</v>
      </c>
      <c r="E255" s="1" t="s">
        <v>14</v>
      </c>
      <c r="F255" s="3" t="s">
        <v>190</v>
      </c>
      <c r="G255" s="3" t="s">
        <v>181</v>
      </c>
      <c r="H255" s="3">
        <f>'1-10'!AC255</f>
        <v>28.5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>
        <f t="shared" si="8"/>
        <v>28.5</v>
      </c>
      <c r="AD255" s="10"/>
      <c r="AE255" s="10">
        <f t="shared" si="7"/>
        <v>28.5</v>
      </c>
    </row>
    <row r="256" spans="1:31" s="12" customFormat="1" ht="37.35" customHeight="1">
      <c r="A256" s="1">
        <v>251</v>
      </c>
      <c r="B256" s="1" t="s">
        <v>182</v>
      </c>
      <c r="C256" s="11" t="s">
        <v>183</v>
      </c>
      <c r="D256" s="2" t="s">
        <v>179</v>
      </c>
      <c r="E256" s="1" t="s">
        <v>14</v>
      </c>
      <c r="F256" s="3" t="s">
        <v>184</v>
      </c>
      <c r="G256" s="3" t="s">
        <v>181</v>
      </c>
      <c r="H256" s="3">
        <f>'1-10'!AC256</f>
        <v>27</v>
      </c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>
        <f t="shared" si="8"/>
        <v>27</v>
      </c>
      <c r="AD256" s="10"/>
      <c r="AE256" s="10">
        <f t="shared" si="7"/>
        <v>27</v>
      </c>
    </row>
    <row r="257" spans="1:31" s="12" customFormat="1" ht="37.35" customHeight="1">
      <c r="A257" s="1">
        <v>252</v>
      </c>
      <c r="B257" s="1" t="s">
        <v>168</v>
      </c>
      <c r="C257" s="11" t="s">
        <v>169</v>
      </c>
      <c r="D257" s="2" t="s">
        <v>170</v>
      </c>
      <c r="E257" s="1" t="s">
        <v>14</v>
      </c>
      <c r="F257" s="3" t="s">
        <v>171</v>
      </c>
      <c r="G257" s="3" t="s">
        <v>158</v>
      </c>
      <c r="H257" s="3">
        <f>'1-10'!AC257</f>
        <v>24</v>
      </c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>
        <f t="shared" si="8"/>
        <v>24</v>
      </c>
      <c r="AD257" s="10"/>
      <c r="AE257" s="10">
        <f t="shared" si="7"/>
        <v>24</v>
      </c>
    </row>
    <row r="258" spans="1:31" s="12" customFormat="1" ht="37.35" customHeight="1">
      <c r="A258" s="1">
        <v>253</v>
      </c>
      <c r="B258" s="1" t="s">
        <v>172</v>
      </c>
      <c r="C258" s="11" t="s">
        <v>173</v>
      </c>
      <c r="D258" s="2" t="s">
        <v>174</v>
      </c>
      <c r="E258" s="1" t="s">
        <v>14</v>
      </c>
      <c r="F258" s="3" t="s">
        <v>175</v>
      </c>
      <c r="G258" s="3" t="s">
        <v>176</v>
      </c>
      <c r="H258" s="3">
        <f>'1-10'!AC258</f>
        <v>91</v>
      </c>
      <c r="I258" s="10"/>
      <c r="J258" s="10">
        <v>1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>
        <f t="shared" si="8"/>
        <v>92</v>
      </c>
      <c r="AD258" s="10"/>
      <c r="AE258" s="10">
        <f t="shared" si="7"/>
        <v>92</v>
      </c>
    </row>
    <row r="259" spans="1:31" s="12" customFormat="1" ht="37.35" customHeight="1">
      <c r="A259" s="1">
        <v>254</v>
      </c>
      <c r="B259" s="1" t="s">
        <v>159</v>
      </c>
      <c r="C259" s="11" t="s">
        <v>160</v>
      </c>
      <c r="D259" s="2" t="s">
        <v>161</v>
      </c>
      <c r="E259" s="1" t="s">
        <v>14</v>
      </c>
      <c r="F259" s="3" t="s">
        <v>162</v>
      </c>
      <c r="G259" s="3" t="s">
        <v>137</v>
      </c>
      <c r="H259" s="3">
        <f>'1-10'!AC259</f>
        <v>61.5</v>
      </c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>
        <f t="shared" si="8"/>
        <v>61.5</v>
      </c>
      <c r="AD259" s="10"/>
      <c r="AE259" s="10">
        <f t="shared" si="7"/>
        <v>61.5</v>
      </c>
    </row>
    <row r="260" spans="1:31" s="12" customFormat="1" ht="37.35" customHeight="1">
      <c r="A260" s="1">
        <v>255</v>
      </c>
      <c r="B260" s="1" t="s">
        <v>163</v>
      </c>
      <c r="C260" s="11" t="s">
        <v>164</v>
      </c>
      <c r="D260" s="2" t="s">
        <v>161</v>
      </c>
      <c r="E260" s="1" t="s">
        <v>14</v>
      </c>
      <c r="F260" s="3" t="s">
        <v>162</v>
      </c>
      <c r="G260" s="3" t="s">
        <v>137</v>
      </c>
      <c r="H260" s="3">
        <f>'1-10'!AC260</f>
        <v>44</v>
      </c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>
        <f t="shared" si="8"/>
        <v>44</v>
      </c>
      <c r="AD260" s="10"/>
      <c r="AE260" s="10">
        <f t="shared" si="7"/>
        <v>44</v>
      </c>
    </row>
    <row r="261" spans="1:31" s="12" customFormat="1" ht="37.35" customHeight="1">
      <c r="A261" s="1">
        <v>256</v>
      </c>
      <c r="B261" s="1" t="s">
        <v>154</v>
      </c>
      <c r="C261" s="11" t="s">
        <v>155</v>
      </c>
      <c r="D261" s="2" t="s">
        <v>156</v>
      </c>
      <c r="E261" s="1" t="s">
        <v>151</v>
      </c>
      <c r="F261" s="3" t="s">
        <v>157</v>
      </c>
      <c r="G261" s="3" t="s">
        <v>158</v>
      </c>
      <c r="H261" s="3">
        <f>'1-10'!AC261</f>
        <v>42</v>
      </c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>
        <f t="shared" si="8"/>
        <v>42</v>
      </c>
      <c r="AD261" s="10"/>
      <c r="AE261" s="10">
        <f t="shared" si="7"/>
        <v>42</v>
      </c>
    </row>
    <row r="262" spans="1:31" s="12" customFormat="1" ht="37.35" customHeight="1">
      <c r="A262" s="1">
        <v>257</v>
      </c>
      <c r="B262" s="1" t="s">
        <v>1725</v>
      </c>
      <c r="C262" s="11" t="s">
        <v>1726</v>
      </c>
      <c r="D262" s="2" t="s">
        <v>1727</v>
      </c>
      <c r="E262" s="1"/>
      <c r="F262" s="3" t="s">
        <v>1728</v>
      </c>
      <c r="G262" s="3" t="s">
        <v>153</v>
      </c>
      <c r="H262" s="3">
        <f>'1-10'!AC262</f>
        <v>1</v>
      </c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>
        <f t="shared" si="8"/>
        <v>1</v>
      </c>
      <c r="AD262" s="10"/>
      <c r="AE262" s="10">
        <f t="shared" si="7"/>
        <v>1</v>
      </c>
    </row>
    <row r="263" spans="1:31" s="12" customFormat="1" ht="37.35" customHeight="1">
      <c r="A263" s="1">
        <v>258</v>
      </c>
      <c r="B263" s="1" t="s">
        <v>148</v>
      </c>
      <c r="C263" s="11" t="s">
        <v>149</v>
      </c>
      <c r="D263" s="2" t="s">
        <v>150</v>
      </c>
      <c r="E263" s="1" t="s">
        <v>151</v>
      </c>
      <c r="F263" s="3" t="s">
        <v>152</v>
      </c>
      <c r="G263" s="3" t="s">
        <v>153</v>
      </c>
      <c r="H263" s="3">
        <f>'1-10'!AC263</f>
        <v>11</v>
      </c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>
        <f t="shared" si="8"/>
        <v>11</v>
      </c>
      <c r="AD263" s="10"/>
      <c r="AE263" s="10">
        <f t="shared" ref="AE263:AE326" si="9">AC263-AD263</f>
        <v>11</v>
      </c>
    </row>
    <row r="264" spans="1:31" s="12" customFormat="1" ht="37.35" customHeight="1">
      <c r="A264" s="1">
        <v>259</v>
      </c>
      <c r="B264" s="1" t="s">
        <v>1748</v>
      </c>
      <c r="C264" s="11" t="s">
        <v>1749</v>
      </c>
      <c r="D264" s="2" t="s">
        <v>1750</v>
      </c>
      <c r="E264" s="1"/>
      <c r="F264" s="3" t="s">
        <v>1751</v>
      </c>
      <c r="G264" s="3" t="s">
        <v>718</v>
      </c>
      <c r="H264" s="3">
        <f>'1-10'!AC264</f>
        <v>2</v>
      </c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>
        <f t="shared" si="8"/>
        <v>2</v>
      </c>
      <c r="AD264" s="10"/>
      <c r="AE264" s="10">
        <f t="shared" si="9"/>
        <v>2</v>
      </c>
    </row>
    <row r="265" spans="1:31" s="12" customFormat="1" ht="37.35" customHeight="1">
      <c r="A265" s="1">
        <v>260</v>
      </c>
      <c r="B265" s="1" t="s">
        <v>1745</v>
      </c>
      <c r="C265" s="11" t="s">
        <v>1746</v>
      </c>
      <c r="D265" s="2" t="s">
        <v>1074</v>
      </c>
      <c r="E265" s="1" t="s">
        <v>707</v>
      </c>
      <c r="F265" s="3" t="s">
        <v>1747</v>
      </c>
      <c r="G265" s="3" t="s">
        <v>718</v>
      </c>
      <c r="H265" s="3">
        <f>'1-10'!AC265</f>
        <v>1</v>
      </c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>
        <f t="shared" si="8"/>
        <v>1</v>
      </c>
      <c r="AD265" s="10"/>
      <c r="AE265" s="10">
        <f t="shared" si="9"/>
        <v>1</v>
      </c>
    </row>
    <row r="266" spans="1:31" s="12" customFormat="1" ht="37.35" customHeight="1">
      <c r="A266" s="1">
        <v>261</v>
      </c>
      <c r="B266" s="1" t="s">
        <v>1081</v>
      </c>
      <c r="C266" s="11" t="s">
        <v>1082</v>
      </c>
      <c r="D266" s="2" t="s">
        <v>1080</v>
      </c>
      <c r="E266" s="1" t="s">
        <v>567</v>
      </c>
      <c r="F266" s="3" t="s">
        <v>1083</v>
      </c>
      <c r="G266" s="3" t="s">
        <v>718</v>
      </c>
      <c r="H266" s="3">
        <f>'1-10'!AC266</f>
        <v>0</v>
      </c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>
        <f t="shared" si="8"/>
        <v>0</v>
      </c>
      <c r="AD266" s="10"/>
      <c r="AE266" s="10">
        <f t="shared" si="9"/>
        <v>0</v>
      </c>
    </row>
    <row r="267" spans="1:31" s="12" customFormat="1" ht="37.35" customHeight="1">
      <c r="A267" s="1">
        <v>262</v>
      </c>
      <c r="B267" s="1" t="s">
        <v>1078</v>
      </c>
      <c r="C267" s="11" t="s">
        <v>1079</v>
      </c>
      <c r="D267" s="2" t="s">
        <v>1080</v>
      </c>
      <c r="E267" s="1" t="s">
        <v>567</v>
      </c>
      <c r="F267" s="3" t="s">
        <v>372</v>
      </c>
      <c r="G267" s="3" t="s">
        <v>718</v>
      </c>
      <c r="H267" s="3">
        <f>'1-10'!AC267</f>
        <v>0</v>
      </c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>
        <f t="shared" si="8"/>
        <v>0</v>
      </c>
      <c r="AD267" s="10"/>
      <c r="AE267" s="10">
        <f t="shared" si="9"/>
        <v>0</v>
      </c>
    </row>
    <row r="268" spans="1:31" s="12" customFormat="1" ht="37.35" customHeight="1">
      <c r="A268" s="1">
        <v>263</v>
      </c>
      <c r="B268" s="1" t="s">
        <v>1419</v>
      </c>
      <c r="C268" s="11" t="s">
        <v>1420</v>
      </c>
      <c r="D268" s="2" t="s">
        <v>1421</v>
      </c>
      <c r="E268" s="1" t="s">
        <v>151</v>
      </c>
      <c r="F268" s="3" t="s">
        <v>1422</v>
      </c>
      <c r="G268" s="3" t="s">
        <v>60</v>
      </c>
      <c r="H268" s="3">
        <f>'1-10'!AC268</f>
        <v>0</v>
      </c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>
        <f t="shared" si="8"/>
        <v>0</v>
      </c>
      <c r="AD268" s="10"/>
      <c r="AE268" s="10">
        <f t="shared" si="9"/>
        <v>0</v>
      </c>
    </row>
    <row r="269" spans="1:31" s="12" customFormat="1" ht="37.35" customHeight="1">
      <c r="A269" s="1">
        <v>264</v>
      </c>
      <c r="B269" s="1" t="s">
        <v>1415</v>
      </c>
      <c r="C269" s="11" t="s">
        <v>1416</v>
      </c>
      <c r="D269" s="2" t="s">
        <v>1417</v>
      </c>
      <c r="E269" s="1" t="s">
        <v>151</v>
      </c>
      <c r="F269" s="3" t="s">
        <v>1418</v>
      </c>
      <c r="G269" s="3" t="s">
        <v>60</v>
      </c>
      <c r="H269" s="3">
        <f>'1-10'!AC269</f>
        <v>16</v>
      </c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>
        <f t="shared" si="8"/>
        <v>16</v>
      </c>
      <c r="AD269" s="10"/>
      <c r="AE269" s="10">
        <f t="shared" si="9"/>
        <v>16</v>
      </c>
    </row>
    <row r="270" spans="1:31" s="12" customFormat="1" ht="37.35" customHeight="1">
      <c r="A270" s="1">
        <v>265</v>
      </c>
      <c r="B270" s="1" t="s">
        <v>1220</v>
      </c>
      <c r="C270" s="11" t="s">
        <v>1221</v>
      </c>
      <c r="D270" s="2" t="s">
        <v>1222</v>
      </c>
      <c r="E270" s="1" t="s">
        <v>1038</v>
      </c>
      <c r="F270" s="3" t="s">
        <v>1223</v>
      </c>
      <c r="G270" s="3" t="s">
        <v>904</v>
      </c>
      <c r="H270" s="3">
        <f>'1-10'!AC270</f>
        <v>0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>
        <f t="shared" si="8"/>
        <v>0</v>
      </c>
      <c r="AD270" s="10"/>
      <c r="AE270" s="10">
        <f t="shared" si="9"/>
        <v>0</v>
      </c>
    </row>
    <row r="271" spans="1:31" s="12" customFormat="1" ht="37.35" customHeight="1">
      <c r="A271" s="1">
        <v>266</v>
      </c>
      <c r="B271" s="1" t="s">
        <v>1209</v>
      </c>
      <c r="C271" s="11" t="s">
        <v>1210</v>
      </c>
      <c r="D271" s="2" t="s">
        <v>1211</v>
      </c>
      <c r="E271" s="1" t="s">
        <v>1038</v>
      </c>
      <c r="F271" s="3" t="s">
        <v>958</v>
      </c>
      <c r="G271" s="3" t="s">
        <v>904</v>
      </c>
      <c r="H271" s="3">
        <f>'1-10'!AC271</f>
        <v>1</v>
      </c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>
        <f t="shared" si="8"/>
        <v>1</v>
      </c>
      <c r="AD271" s="10"/>
      <c r="AE271" s="10">
        <f t="shared" si="9"/>
        <v>1</v>
      </c>
    </row>
    <row r="272" spans="1:31" s="12" customFormat="1" ht="37.35" customHeight="1">
      <c r="A272" s="1">
        <v>267</v>
      </c>
      <c r="B272" s="1" t="s">
        <v>1156</v>
      </c>
      <c r="C272" s="11" t="s">
        <v>1157</v>
      </c>
      <c r="D272" s="2" t="s">
        <v>1158</v>
      </c>
      <c r="E272" s="1" t="s">
        <v>1038</v>
      </c>
      <c r="F272" s="3" t="s">
        <v>958</v>
      </c>
      <c r="G272" s="3" t="s">
        <v>904</v>
      </c>
      <c r="H272" s="3">
        <f>'1-10'!AC272</f>
        <v>0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>
        <f t="shared" si="8"/>
        <v>0</v>
      </c>
      <c r="AD272" s="10"/>
      <c r="AE272" s="10">
        <f t="shared" si="9"/>
        <v>0</v>
      </c>
    </row>
    <row r="273" spans="1:31" s="12" customFormat="1" ht="37.35" customHeight="1">
      <c r="A273" s="1">
        <v>268</v>
      </c>
      <c r="B273" s="1" t="s">
        <v>1216</v>
      </c>
      <c r="C273" s="11" t="s">
        <v>1217</v>
      </c>
      <c r="D273" s="2" t="s">
        <v>1218</v>
      </c>
      <c r="E273" s="1" t="s">
        <v>1038</v>
      </c>
      <c r="F273" s="3" t="s">
        <v>1219</v>
      </c>
      <c r="G273" s="3" t="s">
        <v>904</v>
      </c>
      <c r="H273" s="3">
        <f>'1-10'!AC273</f>
        <v>1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>
        <f t="shared" si="8"/>
        <v>1</v>
      </c>
      <c r="AD273" s="10"/>
      <c r="AE273" s="10">
        <f t="shared" si="9"/>
        <v>1</v>
      </c>
    </row>
    <row r="274" spans="1:31" s="12" customFormat="1" ht="37.35" customHeight="1">
      <c r="A274" s="1">
        <v>269</v>
      </c>
      <c r="B274" s="1" t="s">
        <v>1212</v>
      </c>
      <c r="C274" s="11" t="s">
        <v>1213</v>
      </c>
      <c r="D274" s="2" t="s">
        <v>1214</v>
      </c>
      <c r="E274" s="1" t="s">
        <v>1038</v>
      </c>
      <c r="F274" s="3" t="s">
        <v>1215</v>
      </c>
      <c r="G274" s="3" t="s">
        <v>904</v>
      </c>
      <c r="H274" s="3">
        <f>'1-10'!AC274</f>
        <v>1</v>
      </c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>
        <f t="shared" si="8"/>
        <v>1</v>
      </c>
      <c r="AD274" s="10"/>
      <c r="AE274" s="10">
        <f t="shared" si="9"/>
        <v>1</v>
      </c>
    </row>
    <row r="275" spans="1:31" s="12" customFormat="1" ht="37.35" customHeight="1">
      <c r="A275" s="1">
        <v>270</v>
      </c>
      <c r="B275" s="1" t="s">
        <v>1170</v>
      </c>
      <c r="C275" s="11" t="s">
        <v>1171</v>
      </c>
      <c r="D275" s="2" t="s">
        <v>1172</v>
      </c>
      <c r="E275" s="1" t="s">
        <v>1038</v>
      </c>
      <c r="F275" s="3" t="s">
        <v>1173</v>
      </c>
      <c r="G275" s="3" t="s">
        <v>904</v>
      </c>
      <c r="H275" s="3">
        <f>'1-10'!AC275</f>
        <v>0</v>
      </c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>
        <f t="shared" si="8"/>
        <v>0</v>
      </c>
      <c r="AD275" s="10"/>
      <c r="AE275" s="10">
        <f t="shared" si="9"/>
        <v>0</v>
      </c>
    </row>
    <row r="276" spans="1:31" s="12" customFormat="1" ht="37.35" customHeight="1">
      <c r="A276" s="1">
        <v>271</v>
      </c>
      <c r="B276" s="1" t="s">
        <v>1076</v>
      </c>
      <c r="C276" s="11" t="s">
        <v>1077</v>
      </c>
      <c r="D276" s="2" t="s">
        <v>1074</v>
      </c>
      <c r="E276" s="1" t="s">
        <v>707</v>
      </c>
      <c r="F276" s="3" t="s">
        <v>1027</v>
      </c>
      <c r="G276" s="3" t="s">
        <v>718</v>
      </c>
      <c r="H276" s="3">
        <f>'1-10'!AC276</f>
        <v>1</v>
      </c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>
        <f t="shared" si="8"/>
        <v>1</v>
      </c>
      <c r="AD276" s="10"/>
      <c r="AE276" s="10">
        <f t="shared" si="9"/>
        <v>1</v>
      </c>
    </row>
    <row r="277" spans="1:31" s="12" customFormat="1" ht="37.35" customHeight="1">
      <c r="A277" s="1">
        <v>272</v>
      </c>
      <c r="B277" s="1" t="s">
        <v>1072</v>
      </c>
      <c r="C277" s="11" t="s">
        <v>1073</v>
      </c>
      <c r="D277" s="2" t="s">
        <v>1074</v>
      </c>
      <c r="E277" s="1" t="s">
        <v>707</v>
      </c>
      <c r="F277" s="3" t="s">
        <v>1075</v>
      </c>
      <c r="G277" s="3" t="s">
        <v>718</v>
      </c>
      <c r="H277" s="3">
        <f>'1-10'!AC277</f>
        <v>1</v>
      </c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>
        <f t="shared" si="8"/>
        <v>1</v>
      </c>
      <c r="AD277" s="10"/>
      <c r="AE277" s="10">
        <f t="shared" si="9"/>
        <v>1</v>
      </c>
    </row>
    <row r="278" spans="1:31" s="12" customFormat="1" ht="37.35" customHeight="1">
      <c r="A278" s="1">
        <v>273</v>
      </c>
      <c r="B278" s="1" t="s">
        <v>852</v>
      </c>
      <c r="C278" s="11" t="s">
        <v>853</v>
      </c>
      <c r="D278" s="2" t="s">
        <v>854</v>
      </c>
      <c r="E278" s="1" t="s">
        <v>707</v>
      </c>
      <c r="F278" s="3" t="s">
        <v>855</v>
      </c>
      <c r="G278" s="3" t="s">
        <v>60</v>
      </c>
      <c r="H278" s="3">
        <f>'1-10'!AC278</f>
        <v>-1</v>
      </c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>
        <f t="shared" si="8"/>
        <v>-1</v>
      </c>
      <c r="AD278" s="10"/>
      <c r="AE278" s="10">
        <f t="shared" si="9"/>
        <v>-1</v>
      </c>
    </row>
    <row r="279" spans="1:31" s="12" customFormat="1" ht="37.35" customHeight="1">
      <c r="A279" s="1">
        <v>274</v>
      </c>
      <c r="B279" s="1" t="s">
        <v>1378</v>
      </c>
      <c r="C279" s="11" t="s">
        <v>1379</v>
      </c>
      <c r="D279" s="2" t="s">
        <v>1380</v>
      </c>
      <c r="E279" s="1" t="s">
        <v>565</v>
      </c>
      <c r="F279" s="3" t="s">
        <v>1381</v>
      </c>
      <c r="G279" s="3" t="s">
        <v>298</v>
      </c>
      <c r="H279" s="3">
        <f>'1-10'!AC279</f>
        <v>0</v>
      </c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>
        <f t="shared" si="8"/>
        <v>0</v>
      </c>
      <c r="AD279" s="10"/>
      <c r="AE279" s="10">
        <f t="shared" si="9"/>
        <v>0</v>
      </c>
    </row>
    <row r="280" spans="1:31" s="12" customFormat="1" ht="37.35" customHeight="1">
      <c r="A280" s="1">
        <v>275</v>
      </c>
      <c r="B280" s="1" t="s">
        <v>880</v>
      </c>
      <c r="C280" s="11" t="s">
        <v>881</v>
      </c>
      <c r="D280" s="2" t="s">
        <v>882</v>
      </c>
      <c r="E280" s="1" t="s">
        <v>707</v>
      </c>
      <c r="F280" s="3" t="s">
        <v>883</v>
      </c>
      <c r="G280" s="3" t="s">
        <v>60</v>
      </c>
      <c r="H280" s="3">
        <f>'1-10'!AC280</f>
        <v>-1</v>
      </c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>
        <f t="shared" ref="AC280:AC343" si="10">SUM(H280:AB280)</f>
        <v>-1</v>
      </c>
      <c r="AD280" s="10"/>
      <c r="AE280" s="10">
        <f t="shared" si="9"/>
        <v>-1</v>
      </c>
    </row>
    <row r="281" spans="1:31" s="12" customFormat="1" ht="37.35" customHeight="1">
      <c r="A281" s="1">
        <v>276</v>
      </c>
      <c r="B281" s="1" t="s">
        <v>876</v>
      </c>
      <c r="C281" s="11" t="s">
        <v>877</v>
      </c>
      <c r="D281" s="2" t="s">
        <v>878</v>
      </c>
      <c r="E281" s="1" t="s">
        <v>707</v>
      </c>
      <c r="F281" s="3" t="s">
        <v>879</v>
      </c>
      <c r="G281" s="3" t="s">
        <v>60</v>
      </c>
      <c r="H281" s="3">
        <f>'1-10'!AC281</f>
        <v>0</v>
      </c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>
        <f t="shared" si="10"/>
        <v>0</v>
      </c>
      <c r="AD281" s="10"/>
      <c r="AE281" s="10">
        <f t="shared" si="9"/>
        <v>0</v>
      </c>
    </row>
    <row r="282" spans="1:31" s="12" customFormat="1" ht="37.35" customHeight="1">
      <c r="A282" s="1">
        <v>277</v>
      </c>
      <c r="B282" s="1" t="s">
        <v>873</v>
      </c>
      <c r="C282" s="11" t="s">
        <v>874</v>
      </c>
      <c r="D282" s="2" t="s">
        <v>871</v>
      </c>
      <c r="E282" s="1" t="s">
        <v>707</v>
      </c>
      <c r="F282" s="3" t="s">
        <v>875</v>
      </c>
      <c r="G282" s="3" t="s">
        <v>60</v>
      </c>
      <c r="H282" s="3">
        <f>'1-10'!AC282</f>
        <v>1</v>
      </c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>
        <f t="shared" si="10"/>
        <v>1</v>
      </c>
      <c r="AD282" s="10"/>
      <c r="AE282" s="10">
        <f t="shared" si="9"/>
        <v>1</v>
      </c>
    </row>
    <row r="283" spans="1:31" s="12" customFormat="1" ht="37.35" customHeight="1">
      <c r="A283" s="1">
        <v>278</v>
      </c>
      <c r="B283" s="1" t="s">
        <v>869</v>
      </c>
      <c r="C283" s="11" t="s">
        <v>870</v>
      </c>
      <c r="D283" s="2" t="s">
        <v>871</v>
      </c>
      <c r="E283" s="1" t="s">
        <v>707</v>
      </c>
      <c r="F283" s="3" t="s">
        <v>872</v>
      </c>
      <c r="G283" s="3" t="s">
        <v>60</v>
      </c>
      <c r="H283" s="3">
        <f>'1-10'!AC283</f>
        <v>6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>
        <f t="shared" si="10"/>
        <v>6</v>
      </c>
      <c r="AD283" s="10"/>
      <c r="AE283" s="10">
        <f t="shared" si="9"/>
        <v>6</v>
      </c>
    </row>
    <row r="284" spans="1:31" s="12" customFormat="1" ht="37.35" customHeight="1">
      <c r="A284" s="1">
        <v>279</v>
      </c>
      <c r="B284" s="1" t="s">
        <v>865</v>
      </c>
      <c r="C284" s="11" t="s">
        <v>866</v>
      </c>
      <c r="D284" s="2" t="s">
        <v>867</v>
      </c>
      <c r="E284" s="1" t="s">
        <v>707</v>
      </c>
      <c r="F284" s="3" t="s">
        <v>868</v>
      </c>
      <c r="G284" s="3" t="s">
        <v>60</v>
      </c>
      <c r="H284" s="3">
        <f>'1-10'!AC284</f>
        <v>1</v>
      </c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>
        <f t="shared" si="10"/>
        <v>1</v>
      </c>
      <c r="AD284" s="10"/>
      <c r="AE284" s="10">
        <f t="shared" si="9"/>
        <v>1</v>
      </c>
    </row>
    <row r="285" spans="1:31" s="12" customFormat="1" ht="37.35" customHeight="1">
      <c r="A285" s="1">
        <v>280</v>
      </c>
      <c r="B285" s="1" t="s">
        <v>860</v>
      </c>
      <c r="C285" s="11" t="s">
        <v>861</v>
      </c>
      <c r="D285" s="2" t="s">
        <v>862</v>
      </c>
      <c r="E285" s="1" t="s">
        <v>707</v>
      </c>
      <c r="F285" s="3" t="s">
        <v>863</v>
      </c>
      <c r="G285" s="3" t="s">
        <v>864</v>
      </c>
      <c r="H285" s="3">
        <f>'1-10'!AC285</f>
        <v>-1</v>
      </c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>
        <f t="shared" si="10"/>
        <v>-1</v>
      </c>
      <c r="AD285" s="10"/>
      <c r="AE285" s="10">
        <f t="shared" si="9"/>
        <v>-1</v>
      </c>
    </row>
    <row r="286" spans="1:31" s="12" customFormat="1" ht="37.35" customHeight="1">
      <c r="A286" s="1">
        <v>281</v>
      </c>
      <c r="B286" s="1" t="s">
        <v>1006</v>
      </c>
      <c r="C286" s="11" t="s">
        <v>1007</v>
      </c>
      <c r="D286" s="2" t="s">
        <v>1008</v>
      </c>
      <c r="E286" s="1" t="s">
        <v>707</v>
      </c>
      <c r="F286" s="3" t="s">
        <v>1009</v>
      </c>
      <c r="G286" s="3" t="s">
        <v>60</v>
      </c>
      <c r="H286" s="3">
        <f>'1-10'!AC286</f>
        <v>2</v>
      </c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>
        <f t="shared" si="10"/>
        <v>2</v>
      </c>
      <c r="AD286" s="10"/>
      <c r="AE286" s="10">
        <f t="shared" si="9"/>
        <v>2</v>
      </c>
    </row>
    <row r="287" spans="1:31" s="12" customFormat="1" ht="37.35" customHeight="1">
      <c r="A287" s="1">
        <v>282</v>
      </c>
      <c r="B287" s="1" t="s">
        <v>891</v>
      </c>
      <c r="C287" s="11" t="s">
        <v>892</v>
      </c>
      <c r="D287" s="2" t="s">
        <v>893</v>
      </c>
      <c r="E287" s="1" t="s">
        <v>707</v>
      </c>
      <c r="F287" s="3" t="s">
        <v>204</v>
      </c>
      <c r="G287" s="3" t="s">
        <v>894</v>
      </c>
      <c r="H287" s="3">
        <f>'1-10'!AC287</f>
        <v>67</v>
      </c>
      <c r="I287" s="10">
        <f>-2-4</f>
        <v>-6</v>
      </c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>
        <f t="shared" si="10"/>
        <v>61</v>
      </c>
      <c r="AD287" s="10"/>
      <c r="AE287" s="10">
        <f t="shared" si="9"/>
        <v>61</v>
      </c>
    </row>
    <row r="288" spans="1:31" s="12" customFormat="1" ht="37.35" customHeight="1">
      <c r="A288" s="1">
        <v>283</v>
      </c>
      <c r="B288" s="1" t="s">
        <v>887</v>
      </c>
      <c r="C288" s="11" t="s">
        <v>888</v>
      </c>
      <c r="D288" s="2" t="s">
        <v>889</v>
      </c>
      <c r="E288" s="1" t="s">
        <v>707</v>
      </c>
      <c r="F288" s="3" t="s">
        <v>890</v>
      </c>
      <c r="G288" s="3" t="s">
        <v>16</v>
      </c>
      <c r="H288" s="3">
        <f>'1-10'!AC288</f>
        <v>8</v>
      </c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>
        <f t="shared" si="10"/>
        <v>8</v>
      </c>
      <c r="AD288" s="10"/>
      <c r="AE288" s="10">
        <f t="shared" si="9"/>
        <v>8</v>
      </c>
    </row>
    <row r="289" spans="1:31" s="12" customFormat="1" ht="37.35" customHeight="1">
      <c r="A289" s="1">
        <v>284</v>
      </c>
      <c r="B289" s="1" t="s">
        <v>723</v>
      </c>
      <c r="C289" s="11" t="s">
        <v>724</v>
      </c>
      <c r="D289" s="2" t="s">
        <v>725</v>
      </c>
      <c r="E289" s="1" t="s">
        <v>707</v>
      </c>
      <c r="F289" s="3" t="s">
        <v>726</v>
      </c>
      <c r="G289" s="3" t="s">
        <v>60</v>
      </c>
      <c r="H289" s="3">
        <f>'1-10'!AC289</f>
        <v>8</v>
      </c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>
        <f t="shared" si="10"/>
        <v>8</v>
      </c>
      <c r="AD289" s="10"/>
      <c r="AE289" s="10">
        <f t="shared" si="9"/>
        <v>8</v>
      </c>
    </row>
    <row r="290" spans="1:31" s="12" customFormat="1" ht="37.35" customHeight="1">
      <c r="A290" s="1">
        <v>285</v>
      </c>
      <c r="B290" s="1" t="s">
        <v>884</v>
      </c>
      <c r="C290" s="11" t="s">
        <v>724</v>
      </c>
      <c r="D290" s="2" t="s">
        <v>885</v>
      </c>
      <c r="E290" s="1" t="s">
        <v>707</v>
      </c>
      <c r="F290" s="3" t="s">
        <v>606</v>
      </c>
      <c r="G290" s="3" t="s">
        <v>886</v>
      </c>
      <c r="H290" s="3">
        <f>'1-10'!AC290</f>
        <v>0</v>
      </c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>
        <f t="shared" si="10"/>
        <v>0</v>
      </c>
      <c r="AD290" s="10"/>
      <c r="AE290" s="10">
        <f t="shared" si="9"/>
        <v>0</v>
      </c>
    </row>
    <row r="291" spans="1:31" s="12" customFormat="1" ht="37.35" customHeight="1">
      <c r="A291" s="1">
        <v>286</v>
      </c>
      <c r="B291" s="1" t="s">
        <v>1068</v>
      </c>
      <c r="C291" s="11" t="s">
        <v>1069</v>
      </c>
      <c r="D291" s="2" t="s">
        <v>1070</v>
      </c>
      <c r="E291" s="1" t="s">
        <v>707</v>
      </c>
      <c r="F291" s="3" t="s">
        <v>1071</v>
      </c>
      <c r="G291" s="3" t="s">
        <v>904</v>
      </c>
      <c r="H291" s="3">
        <f>'1-10'!AC291</f>
        <v>1</v>
      </c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>
        <f t="shared" si="10"/>
        <v>1</v>
      </c>
      <c r="AD291" s="10"/>
      <c r="AE291" s="10">
        <f t="shared" si="9"/>
        <v>1</v>
      </c>
    </row>
    <row r="292" spans="1:31" s="12" customFormat="1" ht="37.35" customHeight="1">
      <c r="A292" s="1">
        <v>287</v>
      </c>
      <c r="B292" s="1" t="s">
        <v>1084</v>
      </c>
      <c r="C292" s="11" t="s">
        <v>1085</v>
      </c>
      <c r="D292" s="2" t="s">
        <v>1086</v>
      </c>
      <c r="E292" s="1" t="s">
        <v>707</v>
      </c>
      <c r="F292" s="3" t="s">
        <v>1087</v>
      </c>
      <c r="G292" s="3" t="s">
        <v>904</v>
      </c>
      <c r="H292" s="3">
        <f>'1-10'!AC292</f>
        <v>1</v>
      </c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>
        <f t="shared" si="10"/>
        <v>1</v>
      </c>
      <c r="AD292" s="10"/>
      <c r="AE292" s="10">
        <f t="shared" si="9"/>
        <v>1</v>
      </c>
    </row>
    <row r="293" spans="1:31" s="12" customFormat="1" ht="37.35" customHeight="1">
      <c r="A293" s="1">
        <v>288</v>
      </c>
      <c r="B293" s="1" t="s">
        <v>1445</v>
      </c>
      <c r="C293" s="11" t="s">
        <v>1446</v>
      </c>
      <c r="D293" s="2" t="s">
        <v>1008</v>
      </c>
      <c r="E293" s="1" t="s">
        <v>707</v>
      </c>
      <c r="F293" s="3" t="s">
        <v>1447</v>
      </c>
      <c r="G293" s="3" t="s">
        <v>60</v>
      </c>
      <c r="H293" s="3">
        <f>'1-10'!AC293</f>
        <v>1</v>
      </c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>
        <f t="shared" si="10"/>
        <v>1</v>
      </c>
      <c r="AD293" s="10"/>
      <c r="AE293" s="10">
        <f t="shared" si="9"/>
        <v>1</v>
      </c>
    </row>
    <row r="294" spans="1:31" s="12" customFormat="1" ht="37.35" customHeight="1">
      <c r="A294" s="1">
        <v>289</v>
      </c>
      <c r="B294" s="1" t="s">
        <v>856</v>
      </c>
      <c r="C294" s="11" t="s">
        <v>857</v>
      </c>
      <c r="D294" s="2" t="s">
        <v>858</v>
      </c>
      <c r="E294" s="1" t="s">
        <v>707</v>
      </c>
      <c r="F294" s="3" t="s">
        <v>859</v>
      </c>
      <c r="G294" s="3" t="s">
        <v>60</v>
      </c>
      <c r="H294" s="3">
        <f>'1-10'!AC294</f>
        <v>2</v>
      </c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>
        <f t="shared" si="10"/>
        <v>2</v>
      </c>
      <c r="AD294" s="10"/>
      <c r="AE294" s="10">
        <f t="shared" si="9"/>
        <v>2</v>
      </c>
    </row>
    <row r="295" spans="1:31" s="12" customFormat="1" ht="37.35" customHeight="1">
      <c r="A295" s="1">
        <v>290</v>
      </c>
      <c r="B295" s="1" t="s">
        <v>91</v>
      </c>
      <c r="C295" s="11" t="s">
        <v>92</v>
      </c>
      <c r="D295" s="2" t="s">
        <v>86</v>
      </c>
      <c r="E295" s="1" t="s">
        <v>54</v>
      </c>
      <c r="F295" s="3" t="s">
        <v>78</v>
      </c>
      <c r="G295" s="3" t="s">
        <v>75</v>
      </c>
      <c r="H295" s="3">
        <f>'1-10'!AC295</f>
        <v>0</v>
      </c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>
        <f t="shared" si="10"/>
        <v>0</v>
      </c>
      <c r="AD295" s="10"/>
      <c r="AE295" s="10">
        <f t="shared" si="9"/>
        <v>0</v>
      </c>
    </row>
    <row r="296" spans="1:31" s="12" customFormat="1" ht="37.35" customHeight="1">
      <c r="A296" s="1">
        <v>291</v>
      </c>
      <c r="B296" s="1" t="s">
        <v>144</v>
      </c>
      <c r="C296" s="11" t="s">
        <v>145</v>
      </c>
      <c r="D296" s="2" t="s">
        <v>146</v>
      </c>
      <c r="E296" s="1" t="s">
        <v>14</v>
      </c>
      <c r="F296" s="3" t="s">
        <v>147</v>
      </c>
      <c r="G296" s="3" t="s">
        <v>16</v>
      </c>
      <c r="H296" s="3">
        <f>'1-10'!AC296</f>
        <v>49</v>
      </c>
      <c r="I296" s="10"/>
      <c r="J296" s="10">
        <v>1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>
        <f t="shared" si="10"/>
        <v>50</v>
      </c>
      <c r="AD296" s="10"/>
      <c r="AE296" s="10">
        <f t="shared" si="9"/>
        <v>50</v>
      </c>
    </row>
    <row r="297" spans="1:31" s="12" customFormat="1" ht="37.35" customHeight="1">
      <c r="A297" s="1">
        <v>292</v>
      </c>
      <c r="B297" s="1" t="s">
        <v>88</v>
      </c>
      <c r="C297" s="11" t="s">
        <v>89</v>
      </c>
      <c r="D297" s="2" t="s">
        <v>86</v>
      </c>
      <c r="E297" s="1" t="s">
        <v>54</v>
      </c>
      <c r="F297" s="3" t="s">
        <v>90</v>
      </c>
      <c r="G297" s="3" t="s">
        <v>75</v>
      </c>
      <c r="H297" s="3">
        <f>'1-10'!AC297</f>
        <v>1</v>
      </c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>
        <f t="shared" si="10"/>
        <v>1</v>
      </c>
      <c r="AD297" s="10"/>
      <c r="AE297" s="10">
        <f t="shared" si="9"/>
        <v>1</v>
      </c>
    </row>
    <row r="298" spans="1:31" s="12" customFormat="1" ht="37.35" customHeight="1">
      <c r="A298" s="1">
        <v>293</v>
      </c>
      <c r="B298" s="1" t="s">
        <v>84</v>
      </c>
      <c r="C298" s="11" t="s">
        <v>85</v>
      </c>
      <c r="D298" s="2" t="s">
        <v>86</v>
      </c>
      <c r="E298" s="1" t="s">
        <v>54</v>
      </c>
      <c r="F298" s="3" t="s">
        <v>87</v>
      </c>
      <c r="G298" s="3" t="s">
        <v>75</v>
      </c>
      <c r="H298" s="3">
        <f>'1-10'!AC298</f>
        <v>1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>
        <f t="shared" si="10"/>
        <v>1</v>
      </c>
      <c r="AD298" s="10"/>
      <c r="AE298" s="10">
        <f t="shared" si="9"/>
        <v>1</v>
      </c>
    </row>
    <row r="299" spans="1:31" s="12" customFormat="1" ht="37.35" customHeight="1">
      <c r="A299" s="1">
        <v>294</v>
      </c>
      <c r="B299" s="1" t="s">
        <v>71</v>
      </c>
      <c r="C299" s="11" t="s">
        <v>72</v>
      </c>
      <c r="D299" s="2" t="s">
        <v>73</v>
      </c>
      <c r="E299" s="1" t="s">
        <v>54</v>
      </c>
      <c r="F299" s="3" t="s">
        <v>74</v>
      </c>
      <c r="G299" s="3" t="s">
        <v>75</v>
      </c>
      <c r="H299" s="3">
        <f>'1-10'!AC299</f>
        <v>4</v>
      </c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>
        <f t="shared" si="10"/>
        <v>4</v>
      </c>
      <c r="AD299" s="10"/>
      <c r="AE299" s="10">
        <f t="shared" si="9"/>
        <v>4</v>
      </c>
    </row>
    <row r="300" spans="1:31" s="12" customFormat="1" ht="37.35" customHeight="1">
      <c r="A300" s="1">
        <v>295</v>
      </c>
      <c r="B300" s="1" t="s">
        <v>113</v>
      </c>
      <c r="C300" s="11" t="s">
        <v>114</v>
      </c>
      <c r="D300" s="2" t="s">
        <v>115</v>
      </c>
      <c r="E300" s="1" t="s">
        <v>54</v>
      </c>
      <c r="F300" s="3" t="s">
        <v>116</v>
      </c>
      <c r="G300" s="3" t="s">
        <v>75</v>
      </c>
      <c r="H300" s="3">
        <f>'1-10'!AC300</f>
        <v>7</v>
      </c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>
        <f t="shared" si="10"/>
        <v>7</v>
      </c>
      <c r="AD300" s="10"/>
      <c r="AE300" s="10">
        <f t="shared" si="9"/>
        <v>7</v>
      </c>
    </row>
    <row r="301" spans="1:31" s="12" customFormat="1" ht="37.35" customHeight="1">
      <c r="A301" s="1">
        <v>296</v>
      </c>
      <c r="B301" s="1" t="s">
        <v>76</v>
      </c>
      <c r="C301" s="11" t="s">
        <v>77</v>
      </c>
      <c r="D301" s="2" t="s">
        <v>73</v>
      </c>
      <c r="E301" s="1" t="s">
        <v>54</v>
      </c>
      <c r="F301" s="3" t="s">
        <v>78</v>
      </c>
      <c r="G301" s="3" t="s">
        <v>75</v>
      </c>
      <c r="H301" s="3">
        <f>'1-10'!AC301</f>
        <v>2</v>
      </c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>
        <f t="shared" si="10"/>
        <v>2</v>
      </c>
      <c r="AD301" s="10"/>
      <c r="AE301" s="10">
        <f t="shared" si="9"/>
        <v>2</v>
      </c>
    </row>
    <row r="302" spans="1:31" s="12" customFormat="1" ht="37.35" customHeight="1">
      <c r="A302" s="1">
        <v>297</v>
      </c>
      <c r="B302" s="1" t="s">
        <v>1617</v>
      </c>
      <c r="C302" s="11" t="s">
        <v>1618</v>
      </c>
      <c r="D302" s="2" t="s">
        <v>1619</v>
      </c>
      <c r="E302" s="1" t="s">
        <v>151</v>
      </c>
      <c r="F302" s="3" t="s">
        <v>1620</v>
      </c>
      <c r="G302" s="3" t="s">
        <v>16</v>
      </c>
      <c r="H302" s="3">
        <f>'1-10'!AC302</f>
        <v>2</v>
      </c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>
        <f t="shared" si="10"/>
        <v>2</v>
      </c>
      <c r="AD302" s="10"/>
      <c r="AE302" s="10">
        <f t="shared" si="9"/>
        <v>2</v>
      </c>
    </row>
    <row r="303" spans="1:31" s="12" customFormat="1" ht="37.35" customHeight="1">
      <c r="A303" s="1">
        <v>298</v>
      </c>
      <c r="B303" s="1" t="s">
        <v>1621</v>
      </c>
      <c r="C303" s="11" t="s">
        <v>1622</v>
      </c>
      <c r="D303" s="2" t="s">
        <v>1619</v>
      </c>
      <c r="E303" s="1" t="s">
        <v>151</v>
      </c>
      <c r="F303" s="3" t="s">
        <v>1623</v>
      </c>
      <c r="G303" s="3" t="s">
        <v>16</v>
      </c>
      <c r="H303" s="3">
        <f>'1-10'!AC303</f>
        <v>2</v>
      </c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>
        <f t="shared" si="10"/>
        <v>2</v>
      </c>
      <c r="AD303" s="10"/>
      <c r="AE303" s="10">
        <f t="shared" si="9"/>
        <v>2</v>
      </c>
    </row>
    <row r="304" spans="1:31" s="12" customFormat="1" ht="37.35" customHeight="1">
      <c r="A304" s="1">
        <v>299</v>
      </c>
      <c r="B304" s="1" t="s">
        <v>1613</v>
      </c>
      <c r="C304" s="11" t="s">
        <v>1614</v>
      </c>
      <c r="D304" s="2" t="s">
        <v>1615</v>
      </c>
      <c r="E304" s="1" t="s">
        <v>28</v>
      </c>
      <c r="F304" s="3" t="s">
        <v>1616</v>
      </c>
      <c r="G304" s="3" t="s">
        <v>153</v>
      </c>
      <c r="H304" s="3">
        <f>'1-10'!AC304</f>
        <v>3</v>
      </c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>
        <f t="shared" si="10"/>
        <v>3</v>
      </c>
      <c r="AD304" s="10"/>
      <c r="AE304" s="10">
        <f t="shared" si="9"/>
        <v>3</v>
      </c>
    </row>
    <row r="305" spans="1:31" s="12" customFormat="1" ht="37.35" customHeight="1">
      <c r="A305" s="1">
        <v>300</v>
      </c>
      <c r="B305" s="1" t="s">
        <v>1729</v>
      </c>
      <c r="C305" s="11" t="s">
        <v>1730</v>
      </c>
      <c r="D305" s="2" t="s">
        <v>1619</v>
      </c>
      <c r="E305" s="1" t="s">
        <v>151</v>
      </c>
      <c r="F305" s="3" t="s">
        <v>1731</v>
      </c>
      <c r="G305" s="3" t="s">
        <v>16</v>
      </c>
      <c r="H305" s="3">
        <f>'1-10'!AC305</f>
        <v>1</v>
      </c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>
        <f t="shared" si="10"/>
        <v>1</v>
      </c>
      <c r="AD305" s="10"/>
      <c r="AE305" s="10">
        <f t="shared" si="9"/>
        <v>1</v>
      </c>
    </row>
    <row r="306" spans="1:31" s="12" customFormat="1" ht="37.35" customHeight="1">
      <c r="A306" s="1">
        <v>301</v>
      </c>
      <c r="B306" s="1" t="s">
        <v>38</v>
      </c>
      <c r="C306" s="11" t="s">
        <v>39</v>
      </c>
      <c r="D306" s="2" t="s">
        <v>40</v>
      </c>
      <c r="E306" s="1" t="s">
        <v>14</v>
      </c>
      <c r="F306" s="3" t="s">
        <v>41</v>
      </c>
      <c r="G306" s="3" t="s">
        <v>16</v>
      </c>
      <c r="H306" s="3">
        <f>'1-10'!AC306</f>
        <v>24</v>
      </c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>
        <f t="shared" si="10"/>
        <v>24</v>
      </c>
      <c r="AD306" s="10"/>
      <c r="AE306" s="10">
        <f t="shared" si="9"/>
        <v>24</v>
      </c>
    </row>
    <row r="307" spans="1:31" s="12" customFormat="1" ht="37.35" customHeight="1">
      <c r="A307" s="1">
        <v>302</v>
      </c>
      <c r="B307" s="1" t="s">
        <v>42</v>
      </c>
      <c r="C307" s="11" t="s">
        <v>43</v>
      </c>
      <c r="D307" s="2" t="s">
        <v>44</v>
      </c>
      <c r="E307" s="1" t="s">
        <v>14</v>
      </c>
      <c r="F307" s="3" t="s">
        <v>45</v>
      </c>
      <c r="G307" s="3" t="s">
        <v>16</v>
      </c>
      <c r="H307" s="3">
        <f>'1-10'!AC307</f>
        <v>14</v>
      </c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>
        <f t="shared" si="10"/>
        <v>14</v>
      </c>
      <c r="AD307" s="10"/>
      <c r="AE307" s="10">
        <f t="shared" si="9"/>
        <v>14</v>
      </c>
    </row>
    <row r="308" spans="1:31" s="12" customFormat="1" ht="37.35" customHeight="1">
      <c r="A308" s="1">
        <v>303</v>
      </c>
      <c r="B308" s="1" t="s">
        <v>61</v>
      </c>
      <c r="C308" s="11" t="s">
        <v>62</v>
      </c>
      <c r="D308" s="2" t="s">
        <v>44</v>
      </c>
      <c r="E308" s="1" t="s">
        <v>14</v>
      </c>
      <c r="F308" s="3" t="s">
        <v>63</v>
      </c>
      <c r="G308" s="3" t="s">
        <v>16</v>
      </c>
      <c r="H308" s="3">
        <f>'1-10'!AC308</f>
        <v>19</v>
      </c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>
        <f t="shared" si="10"/>
        <v>19</v>
      </c>
      <c r="AD308" s="10"/>
      <c r="AE308" s="10">
        <f t="shared" si="9"/>
        <v>19</v>
      </c>
    </row>
    <row r="309" spans="1:31" s="12" customFormat="1" ht="37.35" customHeight="1">
      <c r="A309" s="1">
        <v>304</v>
      </c>
      <c r="B309" s="1" t="s">
        <v>25</v>
      </c>
      <c r="C309" s="11" t="s">
        <v>26</v>
      </c>
      <c r="D309" s="2" t="s">
        <v>27</v>
      </c>
      <c r="E309" s="1" t="s">
        <v>28</v>
      </c>
      <c r="F309" s="3" t="s">
        <v>29</v>
      </c>
      <c r="G309" s="3" t="s">
        <v>30</v>
      </c>
      <c r="H309" s="3">
        <f>'1-10'!AC309</f>
        <v>0</v>
      </c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>
        <f t="shared" si="10"/>
        <v>0</v>
      </c>
      <c r="AD309" s="10"/>
      <c r="AE309" s="10">
        <f t="shared" si="9"/>
        <v>0</v>
      </c>
    </row>
    <row r="310" spans="1:31" s="12" customFormat="1" ht="37.35" customHeight="1">
      <c r="A310" s="1">
        <v>305</v>
      </c>
      <c r="B310" s="1" t="s">
        <v>31</v>
      </c>
      <c r="C310" s="11" t="s">
        <v>32</v>
      </c>
      <c r="D310" s="2" t="s">
        <v>27</v>
      </c>
      <c r="E310" s="1" t="s">
        <v>28</v>
      </c>
      <c r="F310" s="3" t="s">
        <v>33</v>
      </c>
      <c r="G310" s="3" t="s">
        <v>34</v>
      </c>
      <c r="H310" s="3">
        <f>'1-10'!AC310</f>
        <v>0.5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>
        <f t="shared" si="10"/>
        <v>0.5</v>
      </c>
      <c r="AD310" s="10"/>
      <c r="AE310" s="10">
        <f t="shared" si="9"/>
        <v>0.5</v>
      </c>
    </row>
    <row r="311" spans="1:31" s="12" customFormat="1" ht="37.35" customHeight="1">
      <c r="A311" s="1">
        <v>306</v>
      </c>
      <c r="B311" s="1" t="s">
        <v>35</v>
      </c>
      <c r="C311" s="11" t="s">
        <v>36</v>
      </c>
      <c r="D311" s="2" t="s">
        <v>27</v>
      </c>
      <c r="E311" s="1" t="s">
        <v>28</v>
      </c>
      <c r="F311" s="3" t="s">
        <v>37</v>
      </c>
      <c r="G311" s="3" t="s">
        <v>34</v>
      </c>
      <c r="H311" s="3">
        <f>'1-10'!AC311</f>
        <v>34</v>
      </c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>
        <f t="shared" si="10"/>
        <v>34</v>
      </c>
      <c r="AD311" s="10"/>
      <c r="AE311" s="10">
        <f t="shared" si="9"/>
        <v>34</v>
      </c>
    </row>
    <row r="312" spans="1:31" s="12" customFormat="1" ht="37.35" customHeight="1">
      <c r="A312" s="1">
        <v>307</v>
      </c>
      <c r="B312" s="1" t="s">
        <v>46</v>
      </c>
      <c r="C312" s="11" t="s">
        <v>47</v>
      </c>
      <c r="D312" s="2" t="s">
        <v>48</v>
      </c>
      <c r="E312" s="1" t="s">
        <v>49</v>
      </c>
      <c r="F312" s="3" t="s">
        <v>50</v>
      </c>
      <c r="G312" s="3" t="s">
        <v>16</v>
      </c>
      <c r="H312" s="3">
        <f>'1-10'!AC312</f>
        <v>2</v>
      </c>
      <c r="I312" s="10"/>
      <c r="J312" s="10">
        <v>1</v>
      </c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>
        <f t="shared" si="10"/>
        <v>3</v>
      </c>
      <c r="AD312" s="10"/>
      <c r="AE312" s="10">
        <f t="shared" si="9"/>
        <v>3</v>
      </c>
    </row>
    <row r="313" spans="1:31" s="12" customFormat="1" ht="37.35" customHeight="1">
      <c r="A313" s="1">
        <v>308</v>
      </c>
      <c r="B313" s="1" t="s">
        <v>64</v>
      </c>
      <c r="C313" s="11" t="s">
        <v>65</v>
      </c>
      <c r="D313" s="2" t="s">
        <v>66</v>
      </c>
      <c r="E313" s="1" t="s">
        <v>49</v>
      </c>
      <c r="F313" s="3" t="s">
        <v>67</v>
      </c>
      <c r="G313" s="3" t="s">
        <v>16</v>
      </c>
      <c r="H313" s="3">
        <f>'1-10'!AC313</f>
        <v>7</v>
      </c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>
        <f t="shared" si="10"/>
        <v>7</v>
      </c>
      <c r="AD313" s="10"/>
      <c r="AE313" s="10">
        <f t="shared" si="9"/>
        <v>7</v>
      </c>
    </row>
    <row r="314" spans="1:31" s="12" customFormat="1" ht="37.35" customHeight="1">
      <c r="A314" s="1">
        <v>309</v>
      </c>
      <c r="B314" s="1" t="s">
        <v>21</v>
      </c>
      <c r="C314" s="11" t="s">
        <v>22</v>
      </c>
      <c r="D314" s="2" t="s">
        <v>23</v>
      </c>
      <c r="E314" s="1" t="s">
        <v>24</v>
      </c>
      <c r="F314" s="3" t="s">
        <v>15</v>
      </c>
      <c r="G314" s="3" t="s">
        <v>16</v>
      </c>
      <c r="H314" s="3">
        <f>'1-10'!AC314</f>
        <v>110</v>
      </c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>
        <f t="shared" si="10"/>
        <v>110</v>
      </c>
      <c r="AD314" s="10"/>
      <c r="AE314" s="10">
        <f t="shared" si="9"/>
        <v>110</v>
      </c>
    </row>
    <row r="315" spans="1:31" s="12" customFormat="1" ht="37.35" customHeight="1">
      <c r="A315" s="1">
        <v>310</v>
      </c>
      <c r="B315" s="1" t="s">
        <v>17</v>
      </c>
      <c r="C315" s="11" t="s">
        <v>18</v>
      </c>
      <c r="D315" s="2" t="s">
        <v>19</v>
      </c>
      <c r="E315" s="1" t="s">
        <v>14</v>
      </c>
      <c r="F315" s="3" t="s">
        <v>20</v>
      </c>
      <c r="G315" s="3" t="s">
        <v>16</v>
      </c>
      <c r="H315" s="3">
        <f>'1-10'!AC315</f>
        <v>225</v>
      </c>
      <c r="I315" s="10"/>
      <c r="J315" s="10">
        <v>2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>
        <f t="shared" si="10"/>
        <v>227</v>
      </c>
      <c r="AD315" s="10"/>
      <c r="AE315" s="10">
        <f t="shared" si="9"/>
        <v>227</v>
      </c>
    </row>
    <row r="316" spans="1:31" s="12" customFormat="1" ht="37.35" customHeight="1">
      <c r="A316" s="1">
        <v>311</v>
      </c>
      <c r="B316" s="1" t="s">
        <v>11</v>
      </c>
      <c r="C316" s="11" t="s">
        <v>12</v>
      </c>
      <c r="D316" s="2" t="s">
        <v>13</v>
      </c>
      <c r="E316" s="1" t="s">
        <v>14</v>
      </c>
      <c r="F316" s="3" t="s">
        <v>15</v>
      </c>
      <c r="G316" s="3" t="s">
        <v>16</v>
      </c>
      <c r="H316" s="3">
        <f>'1-10'!AC316</f>
        <v>166</v>
      </c>
      <c r="I316" s="10"/>
      <c r="J316" s="10">
        <v>1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>
        <f t="shared" si="10"/>
        <v>167</v>
      </c>
      <c r="AD316" s="10"/>
      <c r="AE316" s="10">
        <f t="shared" si="9"/>
        <v>167</v>
      </c>
    </row>
    <row r="317" spans="1:31" s="12" customFormat="1" ht="37.35" customHeight="1">
      <c r="A317" s="1">
        <v>312</v>
      </c>
      <c r="B317" s="1" t="s">
        <v>1699</v>
      </c>
      <c r="C317" s="11" t="s">
        <v>1700</v>
      </c>
      <c r="D317" s="2" t="s">
        <v>1701</v>
      </c>
      <c r="E317" s="1"/>
      <c r="F317" s="3" t="s">
        <v>1702</v>
      </c>
      <c r="G317" s="3" t="s">
        <v>1612</v>
      </c>
      <c r="H317" s="3">
        <f>'1-10'!AC317</f>
        <v>0</v>
      </c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>
        <f t="shared" si="10"/>
        <v>0</v>
      </c>
      <c r="AD317" s="10"/>
      <c r="AE317" s="10">
        <f t="shared" si="9"/>
        <v>0</v>
      </c>
    </row>
    <row r="318" spans="1:31" s="12" customFormat="1" ht="37.35" customHeight="1">
      <c r="A318" s="1">
        <v>313</v>
      </c>
      <c r="B318" s="1" t="s">
        <v>1667</v>
      </c>
      <c r="C318" s="11" t="s">
        <v>1668</v>
      </c>
      <c r="D318" s="2" t="s">
        <v>1669</v>
      </c>
      <c r="E318" s="1" t="s">
        <v>203</v>
      </c>
      <c r="F318" s="3" t="s">
        <v>1670</v>
      </c>
      <c r="G318" s="3" t="s">
        <v>60</v>
      </c>
      <c r="H318" s="3">
        <f>'1-10'!AC318</f>
        <v>7</v>
      </c>
      <c r="I318" s="10"/>
      <c r="J318" s="10"/>
      <c r="K318" s="10">
        <v>-1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>
        <f t="shared" si="10"/>
        <v>6</v>
      </c>
      <c r="AD318" s="10"/>
      <c r="AE318" s="10">
        <f t="shared" si="9"/>
        <v>6</v>
      </c>
    </row>
    <row r="319" spans="1:31" s="12" customFormat="1" ht="37.35" customHeight="1">
      <c r="A319" s="1">
        <v>314</v>
      </c>
      <c r="B319" s="1" t="s">
        <v>1671</v>
      </c>
      <c r="C319" s="11" t="s">
        <v>1672</v>
      </c>
      <c r="D319" s="2" t="s">
        <v>1669</v>
      </c>
      <c r="E319" s="1" t="s">
        <v>203</v>
      </c>
      <c r="F319" s="3" t="s">
        <v>1673</v>
      </c>
      <c r="G319" s="3" t="s">
        <v>60</v>
      </c>
      <c r="H319" s="3">
        <f>'1-10'!AC319</f>
        <v>8</v>
      </c>
      <c r="I319" s="10"/>
      <c r="J319" s="10">
        <v>2</v>
      </c>
      <c r="K319" s="10">
        <v>-2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>
        <f t="shared" si="10"/>
        <v>8</v>
      </c>
      <c r="AD319" s="10"/>
      <c r="AE319" s="10">
        <f t="shared" si="9"/>
        <v>8</v>
      </c>
    </row>
    <row r="320" spans="1:31" s="12" customFormat="1" ht="37.35" customHeight="1">
      <c r="A320" s="1">
        <v>315</v>
      </c>
      <c r="B320" s="1" t="s">
        <v>1606</v>
      </c>
      <c r="C320" s="11" t="s">
        <v>1607</v>
      </c>
      <c r="D320" s="2" t="s">
        <v>202</v>
      </c>
      <c r="E320" s="1" t="s">
        <v>203</v>
      </c>
      <c r="F320" s="3" t="s">
        <v>205</v>
      </c>
      <c r="G320" s="3" t="s">
        <v>16</v>
      </c>
      <c r="H320" s="3">
        <f>'1-10'!AC320</f>
        <v>4</v>
      </c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>
        <f t="shared" si="10"/>
        <v>4</v>
      </c>
      <c r="AD320" s="10"/>
      <c r="AE320" s="10">
        <f t="shared" si="9"/>
        <v>4</v>
      </c>
    </row>
    <row r="321" spans="1:31" s="12" customFormat="1" ht="37.35" customHeight="1">
      <c r="A321" s="1">
        <v>316</v>
      </c>
      <c r="B321" s="1" t="s">
        <v>200</v>
      </c>
      <c r="C321" s="11" t="s">
        <v>201</v>
      </c>
      <c r="D321" s="2" t="s">
        <v>202</v>
      </c>
      <c r="E321" s="1" t="s">
        <v>203</v>
      </c>
      <c r="F321" s="3" t="s">
        <v>205</v>
      </c>
      <c r="G321" s="3" t="s">
        <v>16</v>
      </c>
      <c r="H321" s="3">
        <f>'1-10'!AC321</f>
        <v>13</v>
      </c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>
        <f t="shared" si="10"/>
        <v>13</v>
      </c>
      <c r="AD321" s="10"/>
      <c r="AE321" s="10">
        <f t="shared" si="9"/>
        <v>13</v>
      </c>
    </row>
    <row r="322" spans="1:31" s="12" customFormat="1" ht="37.35" customHeight="1">
      <c r="A322" s="1">
        <v>317</v>
      </c>
      <c r="B322" s="1" t="s">
        <v>51</v>
      </c>
      <c r="C322" s="11" t="s">
        <v>52</v>
      </c>
      <c r="D322" s="2" t="s">
        <v>53</v>
      </c>
      <c r="E322" s="1" t="s">
        <v>54</v>
      </c>
      <c r="F322" s="3" t="s">
        <v>55</v>
      </c>
      <c r="G322" s="3" t="s">
        <v>16</v>
      </c>
      <c r="H322" s="3">
        <f>'1-10'!AC322</f>
        <v>42.5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>
        <f t="shared" si="10"/>
        <v>42.5</v>
      </c>
      <c r="AD322" s="10"/>
      <c r="AE322" s="10">
        <f t="shared" si="9"/>
        <v>42.5</v>
      </c>
    </row>
    <row r="323" spans="1:31" s="12" customFormat="1" ht="37.35" customHeight="1">
      <c r="A323" s="1">
        <v>318</v>
      </c>
      <c r="B323" s="1" t="s">
        <v>56</v>
      </c>
      <c r="C323" s="11" t="s">
        <v>57</v>
      </c>
      <c r="D323" s="2" t="s">
        <v>58</v>
      </c>
      <c r="E323" s="1" t="s">
        <v>54</v>
      </c>
      <c r="F323" s="3" t="s">
        <v>59</v>
      </c>
      <c r="G323" s="3" t="s">
        <v>60</v>
      </c>
      <c r="H323" s="3">
        <f>'1-10'!AC323</f>
        <v>25</v>
      </c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>
        <f t="shared" si="10"/>
        <v>25</v>
      </c>
      <c r="AD323" s="10"/>
      <c r="AE323" s="10">
        <f t="shared" si="9"/>
        <v>25</v>
      </c>
    </row>
    <row r="324" spans="1:31" s="12" customFormat="1" ht="37.35" customHeight="1">
      <c r="A324" s="1">
        <v>319</v>
      </c>
      <c r="B324" s="1" t="s">
        <v>102</v>
      </c>
      <c r="C324" s="11" t="s">
        <v>103</v>
      </c>
      <c r="D324" s="2" t="s">
        <v>86</v>
      </c>
      <c r="E324" s="1" t="s">
        <v>54</v>
      </c>
      <c r="F324" s="3" t="s">
        <v>104</v>
      </c>
      <c r="G324" s="3" t="s">
        <v>75</v>
      </c>
      <c r="H324" s="3">
        <f>'1-10'!AC324</f>
        <v>5</v>
      </c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>
        <f t="shared" si="10"/>
        <v>5</v>
      </c>
      <c r="AD324" s="10"/>
      <c r="AE324" s="10">
        <f t="shared" si="9"/>
        <v>5</v>
      </c>
    </row>
    <row r="325" spans="1:31" s="12" customFormat="1" ht="37.35" customHeight="1">
      <c r="A325" s="1">
        <v>320</v>
      </c>
      <c r="B325" s="1" t="s">
        <v>110</v>
      </c>
      <c r="C325" s="11" t="s">
        <v>111</v>
      </c>
      <c r="D325" s="2" t="s">
        <v>1772</v>
      </c>
      <c r="E325" s="1" t="s">
        <v>54</v>
      </c>
      <c r="F325" s="3" t="s">
        <v>112</v>
      </c>
      <c r="G325" s="3" t="s">
        <v>75</v>
      </c>
      <c r="H325" s="3">
        <f>'1-10'!AC325</f>
        <v>1</v>
      </c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>
        <f t="shared" si="10"/>
        <v>1</v>
      </c>
      <c r="AD325" s="10"/>
      <c r="AE325" s="10">
        <f t="shared" si="9"/>
        <v>1</v>
      </c>
    </row>
    <row r="326" spans="1:31" s="12" customFormat="1" ht="37.35" customHeight="1">
      <c r="A326" s="1">
        <v>321</v>
      </c>
      <c r="B326" s="1" t="s">
        <v>96</v>
      </c>
      <c r="C326" s="11" t="s">
        <v>97</v>
      </c>
      <c r="D326" s="2" t="s">
        <v>86</v>
      </c>
      <c r="E326" s="1" t="s">
        <v>54</v>
      </c>
      <c r="F326" s="3" t="s">
        <v>98</v>
      </c>
      <c r="G326" s="3" t="s">
        <v>75</v>
      </c>
      <c r="H326" s="3">
        <f>'1-10'!AC326</f>
        <v>4</v>
      </c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>
        <f t="shared" si="10"/>
        <v>4</v>
      </c>
      <c r="AD326" s="10"/>
      <c r="AE326" s="10">
        <f t="shared" si="9"/>
        <v>4</v>
      </c>
    </row>
    <row r="327" spans="1:31" s="12" customFormat="1" ht="37.35" customHeight="1">
      <c r="A327" s="1">
        <v>322</v>
      </c>
      <c r="B327" s="1" t="s">
        <v>99</v>
      </c>
      <c r="C327" s="11" t="s">
        <v>100</v>
      </c>
      <c r="D327" s="2" t="s">
        <v>86</v>
      </c>
      <c r="E327" s="1" t="s">
        <v>54</v>
      </c>
      <c r="F327" s="3" t="s">
        <v>101</v>
      </c>
      <c r="G327" s="3" t="s">
        <v>75</v>
      </c>
      <c r="H327" s="3">
        <f>'1-10'!AC327</f>
        <v>3</v>
      </c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>
        <f t="shared" si="10"/>
        <v>3</v>
      </c>
      <c r="AD327" s="10"/>
      <c r="AE327" s="10">
        <f t="shared" ref="AE327:AE390" si="11">AC327-AD327</f>
        <v>3</v>
      </c>
    </row>
    <row r="328" spans="1:31" s="12" customFormat="1" ht="37.35" customHeight="1">
      <c r="A328" s="1">
        <v>323</v>
      </c>
      <c r="B328" s="1" t="s">
        <v>93</v>
      </c>
      <c r="C328" s="11" t="s">
        <v>94</v>
      </c>
      <c r="D328" s="2" t="s">
        <v>86</v>
      </c>
      <c r="E328" s="1" t="s">
        <v>54</v>
      </c>
      <c r="F328" s="3" t="s">
        <v>95</v>
      </c>
      <c r="G328" s="3" t="s">
        <v>75</v>
      </c>
      <c r="H328" s="3">
        <f>'1-10'!AC328</f>
        <v>1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>
        <f t="shared" si="10"/>
        <v>1</v>
      </c>
      <c r="AD328" s="10"/>
      <c r="AE328" s="10">
        <f t="shared" si="11"/>
        <v>1</v>
      </c>
    </row>
    <row r="329" spans="1:31" s="12" customFormat="1" ht="37.35" customHeight="1">
      <c r="A329" s="1">
        <v>324</v>
      </c>
      <c r="B329" s="1" t="s">
        <v>761</v>
      </c>
      <c r="C329" s="11" t="s">
        <v>762</v>
      </c>
      <c r="D329" s="2" t="s">
        <v>763</v>
      </c>
      <c r="E329" s="1" t="s">
        <v>567</v>
      </c>
      <c r="F329" s="3" t="s">
        <v>764</v>
      </c>
      <c r="G329" s="3" t="s">
        <v>718</v>
      </c>
      <c r="H329" s="3">
        <f>'1-10'!AC329</f>
        <v>3</v>
      </c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>
        <f t="shared" si="10"/>
        <v>3</v>
      </c>
      <c r="AD329" s="10"/>
      <c r="AE329" s="10">
        <f t="shared" si="11"/>
        <v>3</v>
      </c>
    </row>
    <row r="330" spans="1:31" s="12" customFormat="1" ht="37.35" customHeight="1">
      <c r="A330" s="1">
        <v>325</v>
      </c>
      <c r="B330" s="1" t="s">
        <v>765</v>
      </c>
      <c r="C330" s="11" t="s">
        <v>766</v>
      </c>
      <c r="D330" s="2" t="s">
        <v>767</v>
      </c>
      <c r="E330" s="1" t="s">
        <v>567</v>
      </c>
      <c r="F330" s="3" t="s">
        <v>768</v>
      </c>
      <c r="G330" s="3" t="s">
        <v>718</v>
      </c>
      <c r="H330" s="3">
        <f>'1-10'!AC330</f>
        <v>5</v>
      </c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>
        <f t="shared" si="10"/>
        <v>5</v>
      </c>
      <c r="AD330" s="10"/>
      <c r="AE330" s="10">
        <f t="shared" si="11"/>
        <v>5</v>
      </c>
    </row>
    <row r="331" spans="1:31" s="12" customFormat="1" ht="37.35" customHeight="1">
      <c r="A331" s="1">
        <v>326</v>
      </c>
      <c r="B331" s="1" t="s">
        <v>769</v>
      </c>
      <c r="C331" s="11" t="s">
        <v>770</v>
      </c>
      <c r="D331" s="2" t="s">
        <v>771</v>
      </c>
      <c r="E331" s="1" t="s">
        <v>567</v>
      </c>
      <c r="F331" s="3" t="s">
        <v>302</v>
      </c>
      <c r="G331" s="3" t="s">
        <v>718</v>
      </c>
      <c r="H331" s="3">
        <f>'1-10'!AC331</f>
        <v>2</v>
      </c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>
        <f t="shared" si="10"/>
        <v>2</v>
      </c>
      <c r="AD331" s="10"/>
      <c r="AE331" s="10">
        <f t="shared" si="11"/>
        <v>2</v>
      </c>
    </row>
    <row r="332" spans="1:31" s="12" customFormat="1" ht="37.35" customHeight="1">
      <c r="A332" s="1">
        <v>327</v>
      </c>
      <c r="B332" s="1" t="s">
        <v>772</v>
      </c>
      <c r="C332" s="11" t="s">
        <v>773</v>
      </c>
      <c r="D332" s="2" t="s">
        <v>774</v>
      </c>
      <c r="E332" s="1" t="s">
        <v>567</v>
      </c>
      <c r="F332" s="3" t="s">
        <v>775</v>
      </c>
      <c r="G332" s="3" t="s">
        <v>718</v>
      </c>
      <c r="H332" s="3">
        <f>'1-10'!AC332</f>
        <v>3</v>
      </c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>
        <f t="shared" si="10"/>
        <v>3</v>
      </c>
      <c r="AD332" s="10"/>
      <c r="AE332" s="10">
        <f t="shared" si="11"/>
        <v>3</v>
      </c>
    </row>
    <row r="333" spans="1:31" s="12" customFormat="1" ht="37.35" customHeight="1">
      <c r="A333" s="1">
        <v>328</v>
      </c>
      <c r="B333" s="1" t="s">
        <v>714</v>
      </c>
      <c r="C333" s="11" t="s">
        <v>715</v>
      </c>
      <c r="D333" s="2" t="s">
        <v>716</v>
      </c>
      <c r="E333" s="1" t="s">
        <v>567</v>
      </c>
      <c r="F333" s="3" t="s">
        <v>717</v>
      </c>
      <c r="G333" s="3" t="s">
        <v>718</v>
      </c>
      <c r="H333" s="3">
        <f>'1-10'!AC333</f>
        <v>2</v>
      </c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>
        <f t="shared" si="10"/>
        <v>2</v>
      </c>
      <c r="AD333" s="10"/>
      <c r="AE333" s="10">
        <f t="shared" si="11"/>
        <v>2</v>
      </c>
    </row>
    <row r="334" spans="1:31" s="12" customFormat="1" ht="37.35" customHeight="1">
      <c r="A334" s="1">
        <v>329</v>
      </c>
      <c r="B334" s="1" t="s">
        <v>719</v>
      </c>
      <c r="C334" s="11" t="s">
        <v>720</v>
      </c>
      <c r="D334" s="2" t="s">
        <v>721</v>
      </c>
      <c r="E334" s="1" t="s">
        <v>567</v>
      </c>
      <c r="F334" s="3" t="s">
        <v>722</v>
      </c>
      <c r="G334" s="3" t="s">
        <v>718</v>
      </c>
      <c r="H334" s="3">
        <f>'1-10'!AC334</f>
        <v>0</v>
      </c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>
        <f t="shared" si="10"/>
        <v>0</v>
      </c>
      <c r="AD334" s="10"/>
      <c r="AE334" s="10">
        <f t="shared" si="11"/>
        <v>0</v>
      </c>
    </row>
    <row r="335" spans="1:31" s="12" customFormat="1" ht="37.35" customHeight="1">
      <c r="A335" s="1">
        <v>330</v>
      </c>
      <c r="B335" s="1" t="s">
        <v>812</v>
      </c>
      <c r="C335" s="11" t="s">
        <v>813</v>
      </c>
      <c r="D335" s="2" t="s">
        <v>814</v>
      </c>
      <c r="E335" s="1" t="s">
        <v>567</v>
      </c>
      <c r="F335" s="3" t="s">
        <v>815</v>
      </c>
      <c r="G335" s="3" t="s">
        <v>718</v>
      </c>
      <c r="H335" s="3">
        <f>'1-10'!AC335</f>
        <v>3</v>
      </c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>
        <f t="shared" si="10"/>
        <v>3</v>
      </c>
      <c r="AD335" s="10"/>
      <c r="AE335" s="10">
        <f t="shared" si="11"/>
        <v>3</v>
      </c>
    </row>
    <row r="336" spans="1:31" s="12" customFormat="1" ht="37.35" customHeight="1">
      <c r="A336" s="1">
        <v>331</v>
      </c>
      <c r="B336" s="1" t="s">
        <v>1021</v>
      </c>
      <c r="C336" s="11" t="s">
        <v>1022</v>
      </c>
      <c r="D336" s="2" t="s">
        <v>1023</v>
      </c>
      <c r="E336" s="1" t="s">
        <v>567</v>
      </c>
      <c r="F336" s="3" t="s">
        <v>1024</v>
      </c>
      <c r="G336" s="3" t="s">
        <v>718</v>
      </c>
      <c r="H336" s="3">
        <f>'1-10'!AC336</f>
        <v>2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>
        <f t="shared" si="10"/>
        <v>2</v>
      </c>
      <c r="AD336" s="10"/>
      <c r="AE336" s="10">
        <f t="shared" si="11"/>
        <v>2</v>
      </c>
    </row>
    <row r="337" spans="1:31" s="12" customFormat="1" ht="37.35" customHeight="1">
      <c r="A337" s="1">
        <v>332</v>
      </c>
      <c r="B337" s="1" t="s">
        <v>1317</v>
      </c>
      <c r="C337" s="11" t="s">
        <v>1318</v>
      </c>
      <c r="D337" s="2" t="s">
        <v>1319</v>
      </c>
      <c r="E337" s="1" t="s">
        <v>565</v>
      </c>
      <c r="F337" s="3" t="s">
        <v>1320</v>
      </c>
      <c r="G337" s="3" t="s">
        <v>60</v>
      </c>
      <c r="H337" s="3">
        <f>'1-10'!AC337</f>
        <v>6</v>
      </c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>
        <f t="shared" si="10"/>
        <v>6</v>
      </c>
      <c r="AD337" s="10"/>
      <c r="AE337" s="10">
        <f t="shared" si="11"/>
        <v>6</v>
      </c>
    </row>
    <row r="338" spans="1:31" s="12" customFormat="1" ht="37.35" customHeight="1">
      <c r="A338" s="1">
        <v>333</v>
      </c>
      <c r="B338" s="1" t="s">
        <v>1321</v>
      </c>
      <c r="C338" s="11" t="s">
        <v>1322</v>
      </c>
      <c r="D338" s="2" t="s">
        <v>1323</v>
      </c>
      <c r="E338" s="1" t="s">
        <v>565</v>
      </c>
      <c r="F338" s="3" t="s">
        <v>1324</v>
      </c>
      <c r="G338" s="3" t="s">
        <v>298</v>
      </c>
      <c r="H338" s="3">
        <f>'1-10'!AC338</f>
        <v>2</v>
      </c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>
        <f t="shared" si="10"/>
        <v>2</v>
      </c>
      <c r="AD338" s="10"/>
      <c r="AE338" s="10">
        <f t="shared" si="11"/>
        <v>2</v>
      </c>
    </row>
    <row r="339" spans="1:31" s="12" customFormat="1" ht="37.35" customHeight="1">
      <c r="A339" s="1">
        <v>334</v>
      </c>
      <c r="B339" s="1" t="s">
        <v>1325</v>
      </c>
      <c r="C339" s="11" t="s">
        <v>1326</v>
      </c>
      <c r="D339" s="2" t="s">
        <v>1327</v>
      </c>
      <c r="E339" s="1" t="s">
        <v>565</v>
      </c>
      <c r="F339" s="3" t="s">
        <v>1328</v>
      </c>
      <c r="G339" s="3" t="s">
        <v>259</v>
      </c>
      <c r="H339" s="3">
        <f>'1-10'!AC339</f>
        <v>5</v>
      </c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>
        <f t="shared" si="10"/>
        <v>5</v>
      </c>
      <c r="AD339" s="10"/>
      <c r="AE339" s="10">
        <f t="shared" si="11"/>
        <v>5</v>
      </c>
    </row>
    <row r="340" spans="1:31" s="12" customFormat="1" ht="37.35" customHeight="1">
      <c r="A340" s="1">
        <v>335</v>
      </c>
      <c r="B340" s="1" t="s">
        <v>1106</v>
      </c>
      <c r="C340" s="11" t="s">
        <v>1107</v>
      </c>
      <c r="D340" s="2" t="s">
        <v>1108</v>
      </c>
      <c r="E340" s="1" t="s">
        <v>567</v>
      </c>
      <c r="F340" s="3" t="s">
        <v>803</v>
      </c>
      <c r="G340" s="3" t="s">
        <v>60</v>
      </c>
      <c r="H340" s="3">
        <f>'1-10'!AC340</f>
        <v>4</v>
      </c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>
        <f t="shared" si="10"/>
        <v>4</v>
      </c>
      <c r="AD340" s="10"/>
      <c r="AE340" s="10">
        <f t="shared" si="11"/>
        <v>4</v>
      </c>
    </row>
    <row r="341" spans="1:31" s="12" customFormat="1" ht="37.35" customHeight="1">
      <c r="A341" s="1">
        <v>336</v>
      </c>
      <c r="B341" s="1" t="s">
        <v>1100</v>
      </c>
      <c r="C341" s="11" t="s">
        <v>1101</v>
      </c>
      <c r="D341" s="2" t="s">
        <v>1097</v>
      </c>
      <c r="E341" s="1" t="s">
        <v>567</v>
      </c>
      <c r="F341" s="3" t="s">
        <v>958</v>
      </c>
      <c r="G341" s="3" t="s">
        <v>718</v>
      </c>
      <c r="H341" s="3">
        <f>'1-10'!AC341</f>
        <v>2</v>
      </c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>
        <f t="shared" si="10"/>
        <v>2</v>
      </c>
      <c r="AD341" s="10"/>
      <c r="AE341" s="10">
        <f t="shared" si="11"/>
        <v>2</v>
      </c>
    </row>
    <row r="342" spans="1:31" s="12" customFormat="1" ht="37.35" customHeight="1">
      <c r="A342" s="1">
        <v>337</v>
      </c>
      <c r="B342" s="1" t="s">
        <v>1102</v>
      </c>
      <c r="C342" s="11" t="s">
        <v>1103</v>
      </c>
      <c r="D342" s="2" t="s">
        <v>1097</v>
      </c>
      <c r="E342" s="1" t="s">
        <v>567</v>
      </c>
      <c r="F342" s="3" t="s">
        <v>803</v>
      </c>
      <c r="G342" s="3" t="s">
        <v>718</v>
      </c>
      <c r="H342" s="3">
        <f>'1-10'!AC342</f>
        <v>3</v>
      </c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>
        <f t="shared" si="10"/>
        <v>3</v>
      </c>
      <c r="AD342" s="10"/>
      <c r="AE342" s="10">
        <f t="shared" si="11"/>
        <v>3</v>
      </c>
    </row>
    <row r="343" spans="1:31" s="12" customFormat="1" ht="37.35" customHeight="1">
      <c r="A343" s="1">
        <v>338</v>
      </c>
      <c r="B343" s="1" t="s">
        <v>1104</v>
      </c>
      <c r="C343" s="11" t="s">
        <v>1105</v>
      </c>
      <c r="D343" s="2" t="s">
        <v>1097</v>
      </c>
      <c r="E343" s="1" t="s">
        <v>567</v>
      </c>
      <c r="F343" s="3" t="s">
        <v>399</v>
      </c>
      <c r="G343" s="3" t="s">
        <v>718</v>
      </c>
      <c r="H343" s="3">
        <f>'1-10'!AC343</f>
        <v>5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>
        <f t="shared" si="10"/>
        <v>5</v>
      </c>
      <c r="AD343" s="10"/>
      <c r="AE343" s="10">
        <f t="shared" si="11"/>
        <v>5</v>
      </c>
    </row>
    <row r="344" spans="1:31" s="12" customFormat="1" ht="37.35" customHeight="1">
      <c r="A344" s="1">
        <v>339</v>
      </c>
      <c r="B344" s="1" t="s">
        <v>1109</v>
      </c>
      <c r="C344" s="11" t="s">
        <v>1110</v>
      </c>
      <c r="D344" s="2" t="s">
        <v>1097</v>
      </c>
      <c r="E344" s="1" t="s">
        <v>567</v>
      </c>
      <c r="F344" s="3" t="s">
        <v>315</v>
      </c>
      <c r="G344" s="3" t="s">
        <v>718</v>
      </c>
      <c r="H344" s="3">
        <f>'1-10'!AC344</f>
        <v>1</v>
      </c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>
        <f t="shared" ref="AC344:AC407" si="12">SUM(H344:AB344)</f>
        <v>1</v>
      </c>
      <c r="AD344" s="10"/>
      <c r="AE344" s="10">
        <f t="shared" si="11"/>
        <v>1</v>
      </c>
    </row>
    <row r="345" spans="1:31" s="12" customFormat="1" ht="37.35" customHeight="1">
      <c r="A345" s="1">
        <v>340</v>
      </c>
      <c r="B345" s="1" t="s">
        <v>1088</v>
      </c>
      <c r="C345" s="11" t="s">
        <v>1089</v>
      </c>
      <c r="D345" s="2" t="s">
        <v>1090</v>
      </c>
      <c r="E345" s="1" t="s">
        <v>567</v>
      </c>
      <c r="F345" s="3" t="s">
        <v>811</v>
      </c>
      <c r="G345" s="3" t="s">
        <v>60</v>
      </c>
      <c r="H345" s="3">
        <f>'1-10'!AC345</f>
        <v>2</v>
      </c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>
        <f t="shared" si="12"/>
        <v>2</v>
      </c>
      <c r="AD345" s="10"/>
      <c r="AE345" s="10">
        <f t="shared" si="11"/>
        <v>2</v>
      </c>
    </row>
    <row r="346" spans="1:31" s="12" customFormat="1" ht="37.35" customHeight="1">
      <c r="A346" s="1">
        <v>341</v>
      </c>
      <c r="B346" s="1" t="s">
        <v>1091</v>
      </c>
      <c r="C346" s="11" t="s">
        <v>1092</v>
      </c>
      <c r="D346" s="2" t="s">
        <v>1093</v>
      </c>
      <c r="E346" s="1" t="s">
        <v>567</v>
      </c>
      <c r="F346" s="3" t="s">
        <v>1094</v>
      </c>
      <c r="G346" s="3" t="s">
        <v>60</v>
      </c>
      <c r="H346" s="3">
        <f>'1-10'!AC346</f>
        <v>0</v>
      </c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>
        <f t="shared" si="12"/>
        <v>0</v>
      </c>
      <c r="AD346" s="10"/>
      <c r="AE346" s="10">
        <f t="shared" si="11"/>
        <v>0</v>
      </c>
    </row>
    <row r="347" spans="1:31" s="12" customFormat="1" ht="37.35" customHeight="1">
      <c r="A347" s="1">
        <v>342</v>
      </c>
      <c r="B347" s="1" t="s">
        <v>1095</v>
      </c>
      <c r="C347" s="11" t="s">
        <v>1096</v>
      </c>
      <c r="D347" s="2" t="s">
        <v>1097</v>
      </c>
      <c r="E347" s="1" t="s">
        <v>567</v>
      </c>
      <c r="F347" s="3" t="s">
        <v>315</v>
      </c>
      <c r="G347" s="3" t="s">
        <v>718</v>
      </c>
      <c r="H347" s="3">
        <f>'1-10'!AC347</f>
        <v>3</v>
      </c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>
        <f t="shared" si="12"/>
        <v>3</v>
      </c>
      <c r="AD347" s="10"/>
      <c r="AE347" s="10">
        <f t="shared" si="11"/>
        <v>3</v>
      </c>
    </row>
    <row r="348" spans="1:31" s="12" customFormat="1" ht="37.35" customHeight="1">
      <c r="A348" s="1">
        <v>343</v>
      </c>
      <c r="B348" s="1" t="s">
        <v>1098</v>
      </c>
      <c r="C348" s="11" t="s">
        <v>1099</v>
      </c>
      <c r="D348" s="2" t="s">
        <v>1097</v>
      </c>
      <c r="E348" s="1" t="s">
        <v>567</v>
      </c>
      <c r="F348" s="3" t="s">
        <v>302</v>
      </c>
      <c r="G348" s="3" t="s">
        <v>718</v>
      </c>
      <c r="H348" s="3">
        <f>'1-10'!AC348</f>
        <v>2</v>
      </c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>
        <f t="shared" si="12"/>
        <v>2</v>
      </c>
      <c r="AD348" s="10"/>
      <c r="AE348" s="10">
        <f t="shared" si="11"/>
        <v>2</v>
      </c>
    </row>
    <row r="349" spans="1:31" s="12" customFormat="1" ht="37.35" customHeight="1">
      <c r="A349" s="1">
        <v>344</v>
      </c>
      <c r="B349" s="1" t="s">
        <v>1201</v>
      </c>
      <c r="C349" s="11" t="s">
        <v>1202</v>
      </c>
      <c r="D349" s="2" t="s">
        <v>1203</v>
      </c>
      <c r="E349" s="1" t="s">
        <v>567</v>
      </c>
      <c r="F349" s="3" t="s">
        <v>1204</v>
      </c>
      <c r="G349" s="3" t="s">
        <v>60</v>
      </c>
      <c r="H349" s="3">
        <f>'1-10'!AC349</f>
        <v>2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>
        <f t="shared" si="12"/>
        <v>2</v>
      </c>
      <c r="AD349" s="10"/>
      <c r="AE349" s="10">
        <f t="shared" si="11"/>
        <v>2</v>
      </c>
    </row>
    <row r="350" spans="1:31" s="12" customFormat="1" ht="37.35" customHeight="1">
      <c r="A350" s="1">
        <v>345</v>
      </c>
      <c r="B350" s="1" t="s">
        <v>1721</v>
      </c>
      <c r="C350" s="11" t="s">
        <v>1722</v>
      </c>
      <c r="D350" s="2" t="s">
        <v>1723</v>
      </c>
      <c r="E350" s="1"/>
      <c r="F350" s="3" t="s">
        <v>1724</v>
      </c>
      <c r="G350" s="3" t="s">
        <v>1612</v>
      </c>
      <c r="H350" s="3">
        <f>'1-10'!AC350</f>
        <v>2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>
        <f t="shared" si="12"/>
        <v>2</v>
      </c>
      <c r="AD350" s="10"/>
      <c r="AE350" s="10">
        <f t="shared" si="11"/>
        <v>2</v>
      </c>
    </row>
    <row r="351" spans="1:31" s="12" customFormat="1" ht="37.35" customHeight="1">
      <c r="A351" s="1">
        <v>346</v>
      </c>
      <c r="B351" s="1" t="s">
        <v>1205</v>
      </c>
      <c r="C351" s="11" t="s">
        <v>1206</v>
      </c>
      <c r="D351" s="2" t="s">
        <v>1207</v>
      </c>
      <c r="E351" s="1" t="s">
        <v>567</v>
      </c>
      <c r="F351" s="3" t="s">
        <v>1208</v>
      </c>
      <c r="G351" s="3" t="s">
        <v>60</v>
      </c>
      <c r="H351" s="3">
        <f>'1-10'!AC351</f>
        <v>2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>
        <f t="shared" si="12"/>
        <v>2</v>
      </c>
      <c r="AD351" s="10"/>
      <c r="AE351" s="10">
        <f t="shared" si="11"/>
        <v>2</v>
      </c>
    </row>
    <row r="352" spans="1:31" s="12" customFormat="1" ht="37.35" customHeight="1">
      <c r="A352" s="1">
        <v>347</v>
      </c>
      <c r="B352" s="1" t="s">
        <v>776</v>
      </c>
      <c r="C352" s="11" t="s">
        <v>777</v>
      </c>
      <c r="D352" s="2" t="s">
        <v>778</v>
      </c>
      <c r="E352" s="1" t="s">
        <v>567</v>
      </c>
      <c r="F352" s="3" t="s">
        <v>779</v>
      </c>
      <c r="G352" s="3" t="s">
        <v>718</v>
      </c>
      <c r="H352" s="3">
        <f>'1-10'!AC352</f>
        <v>2</v>
      </c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>
        <f t="shared" si="12"/>
        <v>2</v>
      </c>
      <c r="AD352" s="10"/>
      <c r="AE352" s="10">
        <f t="shared" si="11"/>
        <v>2</v>
      </c>
    </row>
    <row r="353" spans="1:31" s="12" customFormat="1" ht="37.35" customHeight="1">
      <c r="A353" s="1">
        <v>348</v>
      </c>
      <c r="B353" s="1" t="s">
        <v>780</v>
      </c>
      <c r="C353" s="11" t="s">
        <v>781</v>
      </c>
      <c r="D353" s="2" t="s">
        <v>782</v>
      </c>
      <c r="E353" s="1" t="s">
        <v>567</v>
      </c>
      <c r="F353" s="3" t="s">
        <v>783</v>
      </c>
      <c r="G353" s="3" t="s">
        <v>718</v>
      </c>
      <c r="H353" s="3">
        <f>'1-10'!AC353</f>
        <v>3</v>
      </c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>
        <f t="shared" si="12"/>
        <v>3</v>
      </c>
      <c r="AD353" s="10"/>
      <c r="AE353" s="10">
        <f t="shared" si="11"/>
        <v>3</v>
      </c>
    </row>
    <row r="354" spans="1:31" s="12" customFormat="1" ht="37.35" customHeight="1">
      <c r="A354" s="1">
        <v>349</v>
      </c>
      <c r="B354" s="1" t="s">
        <v>827</v>
      </c>
      <c r="C354" s="11" t="s">
        <v>828</v>
      </c>
      <c r="D354" s="2" t="s">
        <v>829</v>
      </c>
      <c r="E354" s="1" t="s">
        <v>567</v>
      </c>
      <c r="F354" s="3" t="s">
        <v>830</v>
      </c>
      <c r="G354" s="3" t="s">
        <v>60</v>
      </c>
      <c r="H354" s="3">
        <f>'1-10'!AC354</f>
        <v>4</v>
      </c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>
        <f t="shared" si="12"/>
        <v>4</v>
      </c>
      <c r="AD354" s="10"/>
      <c r="AE354" s="10">
        <f t="shared" si="11"/>
        <v>4</v>
      </c>
    </row>
    <row r="355" spans="1:31" s="12" customFormat="1" ht="37.35" customHeight="1">
      <c r="A355" s="1">
        <v>350</v>
      </c>
      <c r="B355" s="1" t="s">
        <v>831</v>
      </c>
      <c r="C355" s="11" t="s">
        <v>832</v>
      </c>
      <c r="D355" s="2" t="s">
        <v>829</v>
      </c>
      <c r="E355" s="1" t="s">
        <v>567</v>
      </c>
      <c r="F355" s="3" t="s">
        <v>760</v>
      </c>
      <c r="G355" s="3" t="s">
        <v>60</v>
      </c>
      <c r="H355" s="3">
        <f>'1-10'!AC355</f>
        <v>7</v>
      </c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>
        <f t="shared" si="12"/>
        <v>7</v>
      </c>
      <c r="AD355" s="10"/>
      <c r="AE355" s="10">
        <f t="shared" si="11"/>
        <v>7</v>
      </c>
    </row>
    <row r="356" spans="1:31" s="12" customFormat="1" ht="37.35" customHeight="1">
      <c r="A356" s="1">
        <v>351</v>
      </c>
      <c r="B356" s="1" t="s">
        <v>784</v>
      </c>
      <c r="C356" s="11" t="s">
        <v>785</v>
      </c>
      <c r="D356" s="2" t="s">
        <v>786</v>
      </c>
      <c r="E356" s="1" t="s">
        <v>567</v>
      </c>
      <c r="F356" s="3" t="s">
        <v>787</v>
      </c>
      <c r="G356" s="3" t="s">
        <v>60</v>
      </c>
      <c r="H356" s="3">
        <f>'1-10'!AC356</f>
        <v>2</v>
      </c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>
        <f t="shared" si="12"/>
        <v>2</v>
      </c>
      <c r="AD356" s="10"/>
      <c r="AE356" s="10">
        <f t="shared" si="11"/>
        <v>2</v>
      </c>
    </row>
    <row r="357" spans="1:31" s="12" customFormat="1" ht="37.35" customHeight="1">
      <c r="A357" s="1">
        <v>352</v>
      </c>
      <c r="B357" s="1" t="s">
        <v>788</v>
      </c>
      <c r="C357" s="11" t="s">
        <v>789</v>
      </c>
      <c r="D357" s="2" t="s">
        <v>790</v>
      </c>
      <c r="E357" s="1" t="s">
        <v>567</v>
      </c>
      <c r="F357" s="3" t="s">
        <v>791</v>
      </c>
      <c r="G357" s="3" t="s">
        <v>718</v>
      </c>
      <c r="H357" s="3">
        <f>'1-10'!AC357</f>
        <v>3</v>
      </c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>
        <f t="shared" si="12"/>
        <v>3</v>
      </c>
      <c r="AD357" s="10"/>
      <c r="AE357" s="10">
        <f t="shared" si="11"/>
        <v>3</v>
      </c>
    </row>
    <row r="358" spans="1:31" s="12" customFormat="1" ht="37.35" customHeight="1">
      <c r="A358" s="1">
        <v>353</v>
      </c>
      <c r="B358" s="1" t="s">
        <v>792</v>
      </c>
      <c r="C358" s="11" t="s">
        <v>793</v>
      </c>
      <c r="D358" s="2" t="s">
        <v>794</v>
      </c>
      <c r="E358" s="1" t="s">
        <v>567</v>
      </c>
      <c r="F358" s="3" t="s">
        <v>795</v>
      </c>
      <c r="G358" s="3" t="s">
        <v>718</v>
      </c>
      <c r="H358" s="3">
        <f>'1-10'!AC358</f>
        <v>3</v>
      </c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>
        <f t="shared" si="12"/>
        <v>3</v>
      </c>
      <c r="AD358" s="10"/>
      <c r="AE358" s="10">
        <f t="shared" si="11"/>
        <v>3</v>
      </c>
    </row>
    <row r="359" spans="1:31" s="12" customFormat="1" ht="37.35" customHeight="1">
      <c r="A359" s="1">
        <v>354</v>
      </c>
      <c r="B359" s="1" t="s">
        <v>841</v>
      </c>
      <c r="C359" s="11" t="s">
        <v>842</v>
      </c>
      <c r="D359" s="2" t="s">
        <v>843</v>
      </c>
      <c r="E359" s="1" t="s">
        <v>567</v>
      </c>
      <c r="F359" s="3" t="s">
        <v>844</v>
      </c>
      <c r="G359" s="3" t="s">
        <v>718</v>
      </c>
      <c r="H359" s="3">
        <f>'1-10'!AC359</f>
        <v>2</v>
      </c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>
        <f t="shared" si="12"/>
        <v>2</v>
      </c>
      <c r="AD359" s="10"/>
      <c r="AE359" s="10">
        <f t="shared" si="11"/>
        <v>2</v>
      </c>
    </row>
    <row r="360" spans="1:31" s="12" customFormat="1" ht="37.35" customHeight="1">
      <c r="A360" s="1">
        <v>355</v>
      </c>
      <c r="B360" s="1" t="s">
        <v>796</v>
      </c>
      <c r="C360" s="11" t="s">
        <v>797</v>
      </c>
      <c r="D360" s="2" t="s">
        <v>798</v>
      </c>
      <c r="E360" s="1" t="s">
        <v>567</v>
      </c>
      <c r="F360" s="3" t="s">
        <v>799</v>
      </c>
      <c r="G360" s="3" t="s">
        <v>60</v>
      </c>
      <c r="H360" s="3">
        <f>'1-10'!AC360</f>
        <v>2</v>
      </c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>
        <f t="shared" si="12"/>
        <v>2</v>
      </c>
      <c r="AD360" s="10"/>
      <c r="AE360" s="10">
        <f t="shared" si="11"/>
        <v>2</v>
      </c>
    </row>
    <row r="361" spans="1:31" s="12" customFormat="1" ht="37.35" customHeight="1">
      <c r="A361" s="1">
        <v>356</v>
      </c>
      <c r="B361" s="1" t="s">
        <v>800</v>
      </c>
      <c r="C361" s="11" t="s">
        <v>801</v>
      </c>
      <c r="D361" s="2" t="s">
        <v>802</v>
      </c>
      <c r="E361" s="1" t="s">
        <v>567</v>
      </c>
      <c r="F361" s="3" t="s">
        <v>803</v>
      </c>
      <c r="G361" s="3" t="s">
        <v>60</v>
      </c>
      <c r="H361" s="3">
        <f>'1-10'!AC361</f>
        <v>5</v>
      </c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>
        <f t="shared" si="12"/>
        <v>5</v>
      </c>
      <c r="AD361" s="10"/>
      <c r="AE361" s="10">
        <f t="shared" si="11"/>
        <v>5</v>
      </c>
    </row>
    <row r="362" spans="1:31" s="12" customFormat="1" ht="37.35" customHeight="1">
      <c r="A362" s="1">
        <v>357</v>
      </c>
      <c r="B362" s="1" t="s">
        <v>808</v>
      </c>
      <c r="C362" s="11" t="s">
        <v>809</v>
      </c>
      <c r="D362" s="2" t="s">
        <v>810</v>
      </c>
      <c r="E362" s="1" t="s">
        <v>567</v>
      </c>
      <c r="F362" s="3" t="s">
        <v>811</v>
      </c>
      <c r="G362" s="3" t="s">
        <v>718</v>
      </c>
      <c r="H362" s="3">
        <f>'1-10'!AC362</f>
        <v>1</v>
      </c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>
        <f t="shared" si="12"/>
        <v>1</v>
      </c>
      <c r="AD362" s="10"/>
      <c r="AE362" s="10">
        <f t="shared" si="11"/>
        <v>1</v>
      </c>
    </row>
    <row r="363" spans="1:31" s="12" customFormat="1" ht="37.35" customHeight="1">
      <c r="A363" s="1">
        <v>358</v>
      </c>
      <c r="B363" s="1" t="s">
        <v>1178</v>
      </c>
      <c r="C363" s="11" t="s">
        <v>1179</v>
      </c>
      <c r="D363" s="2" t="s">
        <v>1180</v>
      </c>
      <c r="E363" s="1" t="s">
        <v>567</v>
      </c>
      <c r="F363" s="3" t="s">
        <v>1181</v>
      </c>
      <c r="G363" s="3" t="s">
        <v>718</v>
      </c>
      <c r="H363" s="3">
        <f>'1-10'!AC363</f>
        <v>2</v>
      </c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>
        <f t="shared" si="12"/>
        <v>2</v>
      </c>
      <c r="AD363" s="10"/>
      <c r="AE363" s="10">
        <f t="shared" si="11"/>
        <v>2</v>
      </c>
    </row>
    <row r="364" spans="1:31" s="12" customFormat="1" ht="37.35" customHeight="1">
      <c r="A364" s="1">
        <v>359</v>
      </c>
      <c r="B364" s="1" t="s">
        <v>816</v>
      </c>
      <c r="C364" s="11" t="s">
        <v>817</v>
      </c>
      <c r="D364" s="2" t="s">
        <v>818</v>
      </c>
      <c r="E364" s="1" t="s">
        <v>567</v>
      </c>
      <c r="F364" s="3" t="s">
        <v>431</v>
      </c>
      <c r="G364" s="3" t="s">
        <v>60</v>
      </c>
      <c r="H364" s="3">
        <f>'1-10'!AC364</f>
        <v>3</v>
      </c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>
        <f t="shared" si="12"/>
        <v>3</v>
      </c>
      <c r="AD364" s="10"/>
      <c r="AE364" s="10">
        <f t="shared" si="11"/>
        <v>3</v>
      </c>
    </row>
    <row r="365" spans="1:31" s="12" customFormat="1" ht="37.35" customHeight="1">
      <c r="A365" s="1">
        <v>360</v>
      </c>
      <c r="B365" s="1" t="s">
        <v>819</v>
      </c>
      <c r="C365" s="11" t="s">
        <v>820</v>
      </c>
      <c r="D365" s="2" t="s">
        <v>821</v>
      </c>
      <c r="E365" s="1" t="s">
        <v>567</v>
      </c>
      <c r="F365" s="3" t="s">
        <v>822</v>
      </c>
      <c r="G365" s="3" t="s">
        <v>718</v>
      </c>
      <c r="H365" s="3">
        <f>'1-10'!AC365</f>
        <v>3</v>
      </c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>
        <f t="shared" si="12"/>
        <v>3</v>
      </c>
      <c r="AD365" s="10"/>
      <c r="AE365" s="10">
        <f t="shared" si="11"/>
        <v>3</v>
      </c>
    </row>
    <row r="366" spans="1:31" s="12" customFormat="1" ht="37.35" customHeight="1">
      <c r="A366" s="1">
        <v>361</v>
      </c>
      <c r="B366" s="1" t="s">
        <v>823</v>
      </c>
      <c r="C366" s="11" t="s">
        <v>824</v>
      </c>
      <c r="D366" s="2" t="s">
        <v>825</v>
      </c>
      <c r="E366" s="1" t="s">
        <v>567</v>
      </c>
      <c r="F366" s="3" t="s">
        <v>826</v>
      </c>
      <c r="G366" s="3" t="s">
        <v>298</v>
      </c>
      <c r="H366" s="3">
        <f>'1-10'!AC366</f>
        <v>3</v>
      </c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>
        <f t="shared" si="12"/>
        <v>3</v>
      </c>
      <c r="AD366" s="10"/>
      <c r="AE366" s="10">
        <f t="shared" si="11"/>
        <v>3</v>
      </c>
    </row>
    <row r="367" spans="1:31" s="12" customFormat="1" ht="37.35" customHeight="1">
      <c r="A367" s="1">
        <v>362</v>
      </c>
      <c r="B367" s="1" t="s">
        <v>804</v>
      </c>
      <c r="C367" s="11" t="s">
        <v>805</v>
      </c>
      <c r="D367" s="2" t="s">
        <v>806</v>
      </c>
      <c r="E367" s="1" t="s">
        <v>567</v>
      </c>
      <c r="F367" s="3" t="s">
        <v>807</v>
      </c>
      <c r="G367" s="3" t="s">
        <v>60</v>
      </c>
      <c r="H367" s="3">
        <f>'1-10'!AC367</f>
        <v>2</v>
      </c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>
        <f t="shared" si="12"/>
        <v>2</v>
      </c>
      <c r="AD367" s="10"/>
      <c r="AE367" s="10">
        <f t="shared" si="11"/>
        <v>2</v>
      </c>
    </row>
    <row r="368" spans="1:31" s="12" customFormat="1" ht="37.35" customHeight="1">
      <c r="A368" s="1">
        <v>363</v>
      </c>
      <c r="B368" s="1" t="s">
        <v>833</v>
      </c>
      <c r="C368" s="11" t="s">
        <v>834</v>
      </c>
      <c r="D368" s="2" t="s">
        <v>835</v>
      </c>
      <c r="E368" s="1" t="s">
        <v>567</v>
      </c>
      <c r="F368" s="3" t="s">
        <v>836</v>
      </c>
      <c r="G368" s="3" t="s">
        <v>718</v>
      </c>
      <c r="H368" s="3">
        <f>'1-10'!AC368</f>
        <v>5</v>
      </c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>
        <f t="shared" si="12"/>
        <v>5</v>
      </c>
      <c r="AD368" s="10"/>
      <c r="AE368" s="10">
        <f t="shared" si="11"/>
        <v>5</v>
      </c>
    </row>
    <row r="369" spans="1:31" s="12" customFormat="1" ht="37.35" customHeight="1">
      <c r="A369" s="1">
        <v>364</v>
      </c>
      <c r="B369" s="1" t="s">
        <v>837</v>
      </c>
      <c r="C369" s="11" t="s">
        <v>838</v>
      </c>
      <c r="D369" s="2" t="s">
        <v>839</v>
      </c>
      <c r="E369" s="1" t="s">
        <v>567</v>
      </c>
      <c r="F369" s="3" t="s">
        <v>840</v>
      </c>
      <c r="G369" s="3" t="s">
        <v>298</v>
      </c>
      <c r="H369" s="3">
        <f>'1-10'!AC369</f>
        <v>2</v>
      </c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>
        <f t="shared" si="12"/>
        <v>2</v>
      </c>
      <c r="AD369" s="10"/>
      <c r="AE369" s="10">
        <f t="shared" si="11"/>
        <v>2</v>
      </c>
    </row>
    <row r="370" spans="1:31" s="12" customFormat="1" ht="37.35" customHeight="1">
      <c r="A370" s="1">
        <v>365</v>
      </c>
      <c r="B370" s="1" t="s">
        <v>845</v>
      </c>
      <c r="C370" s="11" t="s">
        <v>846</v>
      </c>
      <c r="D370" s="2" t="s">
        <v>847</v>
      </c>
      <c r="E370" s="1" t="s">
        <v>567</v>
      </c>
      <c r="F370" s="3" t="s">
        <v>848</v>
      </c>
      <c r="G370" s="3" t="s">
        <v>60</v>
      </c>
      <c r="H370" s="3">
        <f>'1-10'!AC370</f>
        <v>3</v>
      </c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>
        <f t="shared" si="12"/>
        <v>3</v>
      </c>
      <c r="AD370" s="10"/>
      <c r="AE370" s="10">
        <f t="shared" si="11"/>
        <v>3</v>
      </c>
    </row>
    <row r="371" spans="1:31" s="12" customFormat="1" ht="37.35" customHeight="1">
      <c r="A371" s="1">
        <v>366</v>
      </c>
      <c r="B371" s="1" t="s">
        <v>849</v>
      </c>
      <c r="C371" s="11" t="s">
        <v>850</v>
      </c>
      <c r="D371" s="2" t="s">
        <v>851</v>
      </c>
      <c r="E371" s="1" t="s">
        <v>567</v>
      </c>
      <c r="F371" s="3" t="s">
        <v>427</v>
      </c>
      <c r="G371" s="3" t="s">
        <v>60</v>
      </c>
      <c r="H371" s="3">
        <f>'1-10'!AC371</f>
        <v>1</v>
      </c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>
        <f t="shared" si="12"/>
        <v>1</v>
      </c>
      <c r="AD371" s="10"/>
      <c r="AE371" s="10">
        <f t="shared" si="11"/>
        <v>1</v>
      </c>
    </row>
    <row r="372" spans="1:31" s="12" customFormat="1" ht="37.35" customHeight="1">
      <c r="A372" s="1">
        <v>367</v>
      </c>
      <c r="B372" s="1" t="s">
        <v>727</v>
      </c>
      <c r="C372" s="11" t="s">
        <v>728</v>
      </c>
      <c r="D372" s="2" t="s">
        <v>729</v>
      </c>
      <c r="E372" s="1" t="s">
        <v>567</v>
      </c>
      <c r="F372" s="3" t="s">
        <v>457</v>
      </c>
      <c r="G372" s="3" t="s">
        <v>718</v>
      </c>
      <c r="H372" s="3">
        <f>'1-10'!AC372</f>
        <v>3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>
        <f t="shared" si="12"/>
        <v>3</v>
      </c>
      <c r="AD372" s="10"/>
      <c r="AE372" s="10">
        <f t="shared" si="11"/>
        <v>3</v>
      </c>
    </row>
    <row r="373" spans="1:31" s="12" customFormat="1" ht="37.35" customHeight="1">
      <c r="A373" s="1">
        <v>368</v>
      </c>
      <c r="B373" s="1" t="s">
        <v>730</v>
      </c>
      <c r="C373" s="11" t="s">
        <v>731</v>
      </c>
      <c r="D373" s="2" t="s">
        <v>732</v>
      </c>
      <c r="E373" s="1" t="s">
        <v>567</v>
      </c>
      <c r="F373" s="3" t="s">
        <v>733</v>
      </c>
      <c r="G373" s="3" t="s">
        <v>60</v>
      </c>
      <c r="H373" s="3">
        <f>'1-10'!AC373</f>
        <v>2</v>
      </c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>
        <f t="shared" si="12"/>
        <v>2</v>
      </c>
      <c r="AD373" s="10"/>
      <c r="AE373" s="10">
        <f t="shared" si="11"/>
        <v>2</v>
      </c>
    </row>
    <row r="374" spans="1:31" s="12" customFormat="1" ht="37.35" customHeight="1">
      <c r="A374" s="1">
        <v>369</v>
      </c>
      <c r="B374" s="1" t="s">
        <v>734</v>
      </c>
      <c r="C374" s="11" t="s">
        <v>735</v>
      </c>
      <c r="D374" s="2" t="s">
        <v>736</v>
      </c>
      <c r="E374" s="1" t="s">
        <v>567</v>
      </c>
      <c r="F374" s="3" t="s">
        <v>737</v>
      </c>
      <c r="G374" s="3" t="s">
        <v>60</v>
      </c>
      <c r="H374" s="3">
        <f>'1-10'!AC374</f>
        <v>1</v>
      </c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>
        <f t="shared" si="12"/>
        <v>1</v>
      </c>
      <c r="AD374" s="10"/>
      <c r="AE374" s="10">
        <f t="shared" si="11"/>
        <v>1</v>
      </c>
    </row>
    <row r="375" spans="1:31" s="12" customFormat="1" ht="37.35" customHeight="1">
      <c r="A375" s="1">
        <v>370</v>
      </c>
      <c r="B375" s="1" t="s">
        <v>738</v>
      </c>
      <c r="C375" s="11" t="s">
        <v>739</v>
      </c>
      <c r="D375" s="2" t="s">
        <v>740</v>
      </c>
      <c r="E375" s="1" t="s">
        <v>567</v>
      </c>
      <c r="F375" s="3" t="s">
        <v>741</v>
      </c>
      <c r="G375" s="3" t="s">
        <v>60</v>
      </c>
      <c r="H375" s="3">
        <f>'1-10'!AC375</f>
        <v>4</v>
      </c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>
        <f t="shared" si="12"/>
        <v>4</v>
      </c>
      <c r="AD375" s="10"/>
      <c r="AE375" s="10">
        <f t="shared" si="11"/>
        <v>4</v>
      </c>
    </row>
    <row r="376" spans="1:31" s="12" customFormat="1" ht="37.35" customHeight="1">
      <c r="A376" s="1">
        <v>371</v>
      </c>
      <c r="B376" s="1" t="s">
        <v>742</v>
      </c>
      <c r="C376" s="11" t="s">
        <v>743</v>
      </c>
      <c r="D376" s="2" t="s">
        <v>744</v>
      </c>
      <c r="E376" s="1" t="s">
        <v>567</v>
      </c>
      <c r="F376" s="3" t="s">
        <v>745</v>
      </c>
      <c r="G376" s="3" t="s">
        <v>60</v>
      </c>
      <c r="H376" s="3">
        <f>'1-10'!AC376</f>
        <v>8</v>
      </c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>
        <f t="shared" si="12"/>
        <v>8</v>
      </c>
      <c r="AD376" s="10"/>
      <c r="AE376" s="10">
        <f t="shared" si="11"/>
        <v>8</v>
      </c>
    </row>
    <row r="377" spans="1:31" s="12" customFormat="1" ht="37.35" customHeight="1">
      <c r="A377" s="1">
        <v>372</v>
      </c>
      <c r="B377" s="1" t="s">
        <v>1145</v>
      </c>
      <c r="C377" s="11" t="s">
        <v>1146</v>
      </c>
      <c r="D377" s="2" t="s">
        <v>1147</v>
      </c>
      <c r="E377" s="1" t="s">
        <v>567</v>
      </c>
      <c r="F377" s="3" t="s">
        <v>1148</v>
      </c>
      <c r="G377" s="3" t="s">
        <v>60</v>
      </c>
      <c r="H377" s="3">
        <f>'1-10'!AC377</f>
        <v>2</v>
      </c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>
        <f t="shared" si="12"/>
        <v>2</v>
      </c>
      <c r="AD377" s="10"/>
      <c r="AE377" s="10">
        <f t="shared" si="11"/>
        <v>2</v>
      </c>
    </row>
    <row r="378" spans="1:31" s="12" customFormat="1" ht="37.35" customHeight="1">
      <c r="A378" s="1">
        <v>373</v>
      </c>
      <c r="B378" s="1" t="s">
        <v>1149</v>
      </c>
      <c r="C378" s="11" t="s">
        <v>1150</v>
      </c>
      <c r="D378" s="2" t="s">
        <v>1151</v>
      </c>
      <c r="E378" s="1" t="s">
        <v>567</v>
      </c>
      <c r="F378" s="3" t="s">
        <v>1152</v>
      </c>
      <c r="G378" s="3" t="s">
        <v>718</v>
      </c>
      <c r="H378" s="3">
        <f>'1-10'!AC378</f>
        <v>2</v>
      </c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>
        <f t="shared" si="12"/>
        <v>2</v>
      </c>
      <c r="AD378" s="10"/>
      <c r="AE378" s="10">
        <f t="shared" si="11"/>
        <v>2</v>
      </c>
    </row>
    <row r="379" spans="1:31" s="12" customFormat="1" ht="37.35" customHeight="1">
      <c r="A379" s="1">
        <v>374</v>
      </c>
      <c r="B379" s="1" t="s">
        <v>1153</v>
      </c>
      <c r="C379" s="11" t="s">
        <v>1154</v>
      </c>
      <c r="D379" s="2" t="s">
        <v>1155</v>
      </c>
      <c r="E379" s="1" t="s">
        <v>567</v>
      </c>
      <c r="F379" s="3" t="s">
        <v>1024</v>
      </c>
      <c r="G379" s="3" t="s">
        <v>60</v>
      </c>
      <c r="H379" s="3">
        <f>'1-10'!AC379</f>
        <v>5</v>
      </c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>
        <f t="shared" si="12"/>
        <v>5</v>
      </c>
      <c r="AD379" s="10"/>
      <c r="AE379" s="10">
        <f t="shared" si="11"/>
        <v>5</v>
      </c>
    </row>
    <row r="380" spans="1:31" s="12" customFormat="1" ht="37.35" customHeight="1">
      <c r="A380" s="1">
        <v>375</v>
      </c>
      <c r="B380" s="1" t="s">
        <v>746</v>
      </c>
      <c r="C380" s="11" t="s">
        <v>747</v>
      </c>
      <c r="D380" s="2" t="s">
        <v>748</v>
      </c>
      <c r="E380" s="1" t="s">
        <v>567</v>
      </c>
      <c r="F380" s="3" t="s">
        <v>749</v>
      </c>
      <c r="G380" s="3" t="s">
        <v>718</v>
      </c>
      <c r="H380" s="3">
        <f>'1-10'!AC380</f>
        <v>2</v>
      </c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>
        <f t="shared" si="12"/>
        <v>2</v>
      </c>
      <c r="AD380" s="10"/>
      <c r="AE380" s="10">
        <f t="shared" si="11"/>
        <v>2</v>
      </c>
    </row>
    <row r="381" spans="1:31" s="12" customFormat="1" ht="37.35" customHeight="1">
      <c r="A381" s="1">
        <v>376</v>
      </c>
      <c r="B381" s="1" t="s">
        <v>750</v>
      </c>
      <c r="C381" s="11" t="s">
        <v>751</v>
      </c>
      <c r="D381" s="2" t="s">
        <v>752</v>
      </c>
      <c r="E381" s="1" t="s">
        <v>567</v>
      </c>
      <c r="F381" s="3" t="s">
        <v>753</v>
      </c>
      <c r="G381" s="3" t="s">
        <v>718</v>
      </c>
      <c r="H381" s="3">
        <f>'1-10'!AC381</f>
        <v>2</v>
      </c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>
        <f t="shared" si="12"/>
        <v>2</v>
      </c>
      <c r="AD381" s="10"/>
      <c r="AE381" s="10">
        <f t="shared" si="11"/>
        <v>2</v>
      </c>
    </row>
    <row r="382" spans="1:31" s="12" customFormat="1" ht="37.35" customHeight="1">
      <c r="A382" s="1">
        <v>377</v>
      </c>
      <c r="B382" s="1" t="s">
        <v>754</v>
      </c>
      <c r="C382" s="11" t="s">
        <v>755</v>
      </c>
      <c r="D382" s="2" t="s">
        <v>756</v>
      </c>
      <c r="E382" s="1" t="s">
        <v>567</v>
      </c>
      <c r="F382" s="3" t="s">
        <v>753</v>
      </c>
      <c r="G382" s="3" t="s">
        <v>718</v>
      </c>
      <c r="H382" s="3">
        <f>'1-10'!AC382</f>
        <v>3</v>
      </c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>
        <f t="shared" si="12"/>
        <v>3</v>
      </c>
      <c r="AD382" s="10"/>
      <c r="AE382" s="10">
        <f t="shared" si="11"/>
        <v>3</v>
      </c>
    </row>
    <row r="383" spans="1:31" s="12" customFormat="1" ht="37.35" customHeight="1">
      <c r="A383" s="1">
        <v>378</v>
      </c>
      <c r="B383" s="1" t="s">
        <v>757</v>
      </c>
      <c r="C383" s="11" t="s">
        <v>758</v>
      </c>
      <c r="D383" s="2" t="s">
        <v>759</v>
      </c>
      <c r="E383" s="1" t="s">
        <v>567</v>
      </c>
      <c r="F383" s="3" t="s">
        <v>760</v>
      </c>
      <c r="G383" s="3" t="s">
        <v>718</v>
      </c>
      <c r="H383" s="3">
        <f>'1-10'!AC383</f>
        <v>3</v>
      </c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>
        <f t="shared" si="12"/>
        <v>3</v>
      </c>
      <c r="AD383" s="10"/>
      <c r="AE383" s="10">
        <f t="shared" si="11"/>
        <v>3</v>
      </c>
    </row>
    <row r="384" spans="1:31" s="12" customFormat="1" ht="37.35" customHeight="1">
      <c r="A384" s="1">
        <v>379</v>
      </c>
      <c r="B384" s="1" t="s">
        <v>1197</v>
      </c>
      <c r="C384" s="11" t="s">
        <v>1198</v>
      </c>
      <c r="D384" s="2" t="s">
        <v>1199</v>
      </c>
      <c r="E384" s="1" t="s">
        <v>567</v>
      </c>
      <c r="F384" s="3" t="s">
        <v>1200</v>
      </c>
      <c r="G384" s="3" t="s">
        <v>60</v>
      </c>
      <c r="H384" s="3">
        <f>'1-10'!AC384</f>
        <v>2</v>
      </c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>
        <f t="shared" si="12"/>
        <v>2</v>
      </c>
      <c r="AD384" s="10"/>
      <c r="AE384" s="10">
        <f t="shared" si="11"/>
        <v>2</v>
      </c>
    </row>
    <row r="385" spans="1:31" s="12" customFormat="1" ht="37.35" customHeight="1">
      <c r="A385" s="1">
        <v>380</v>
      </c>
      <c r="B385" s="1" t="s">
        <v>1441</v>
      </c>
      <c r="C385" s="11" t="s">
        <v>1442</v>
      </c>
      <c r="D385" s="2" t="s">
        <v>1443</v>
      </c>
      <c r="E385" s="1" t="s">
        <v>567</v>
      </c>
      <c r="F385" s="3" t="s">
        <v>1444</v>
      </c>
      <c r="G385" s="3" t="s">
        <v>60</v>
      </c>
      <c r="H385" s="3">
        <f>'1-10'!AC385</f>
        <v>5</v>
      </c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>
        <f t="shared" si="12"/>
        <v>5</v>
      </c>
      <c r="AD385" s="10"/>
      <c r="AE385" s="10">
        <f t="shared" si="11"/>
        <v>5</v>
      </c>
    </row>
    <row r="386" spans="1:31" s="12" customFormat="1" ht="37.35" customHeight="1">
      <c r="A386" s="1">
        <v>381</v>
      </c>
      <c r="B386" s="1" t="s">
        <v>1141</v>
      </c>
      <c r="C386" s="11" t="s">
        <v>1142</v>
      </c>
      <c r="D386" s="2" t="s">
        <v>1143</v>
      </c>
      <c r="E386" s="1" t="s">
        <v>1038</v>
      </c>
      <c r="F386" s="3" t="s">
        <v>1144</v>
      </c>
      <c r="G386" s="3" t="s">
        <v>60</v>
      </c>
      <c r="H386" s="3">
        <f>'1-10'!AC386</f>
        <v>3</v>
      </c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>
        <f t="shared" si="12"/>
        <v>3</v>
      </c>
      <c r="AD386" s="10"/>
      <c r="AE386" s="10">
        <f t="shared" si="11"/>
        <v>3</v>
      </c>
    </row>
    <row r="387" spans="1:31" s="12" customFormat="1" ht="37.35" customHeight="1">
      <c r="A387" s="1">
        <v>382</v>
      </c>
      <c r="B387" s="1" t="s">
        <v>1118</v>
      </c>
      <c r="C387" s="11" t="s">
        <v>1119</v>
      </c>
      <c r="D387" s="2" t="s">
        <v>1120</v>
      </c>
      <c r="E387" s="1" t="s">
        <v>1038</v>
      </c>
      <c r="F387" s="3" t="s">
        <v>1121</v>
      </c>
      <c r="G387" s="3" t="s">
        <v>904</v>
      </c>
      <c r="H387" s="3">
        <f>'1-10'!AC387</f>
        <v>2</v>
      </c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>
        <f t="shared" si="12"/>
        <v>2</v>
      </c>
      <c r="AD387" s="10"/>
      <c r="AE387" s="10">
        <f t="shared" si="11"/>
        <v>2</v>
      </c>
    </row>
    <row r="388" spans="1:31" s="12" customFormat="1" ht="37.35" customHeight="1">
      <c r="A388" s="1">
        <v>383</v>
      </c>
      <c r="B388" s="1" t="s">
        <v>1035</v>
      </c>
      <c r="C388" s="11" t="s">
        <v>1036</v>
      </c>
      <c r="D388" s="2" t="s">
        <v>1037</v>
      </c>
      <c r="E388" s="1" t="s">
        <v>1038</v>
      </c>
      <c r="F388" s="3" t="s">
        <v>994</v>
      </c>
      <c r="G388" s="3" t="s">
        <v>904</v>
      </c>
      <c r="H388" s="3">
        <f>'1-10'!AC388</f>
        <v>1</v>
      </c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>
        <f t="shared" si="12"/>
        <v>1</v>
      </c>
      <c r="AD388" s="10"/>
      <c r="AE388" s="10">
        <f t="shared" si="11"/>
        <v>1</v>
      </c>
    </row>
    <row r="389" spans="1:31" s="12" customFormat="1" ht="37.35" customHeight="1">
      <c r="A389" s="1">
        <v>384</v>
      </c>
      <c r="B389" s="1" t="s">
        <v>1122</v>
      </c>
      <c r="C389" s="11" t="s">
        <v>1123</v>
      </c>
      <c r="D389" s="2" t="s">
        <v>1124</v>
      </c>
      <c r="E389" s="1" t="s">
        <v>1038</v>
      </c>
      <c r="F389" s="3" t="s">
        <v>319</v>
      </c>
      <c r="G389" s="3" t="s">
        <v>904</v>
      </c>
      <c r="H389" s="3">
        <f>'1-10'!AC389</f>
        <v>2</v>
      </c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>
        <f t="shared" si="12"/>
        <v>2</v>
      </c>
      <c r="AD389" s="10"/>
      <c r="AE389" s="10">
        <f t="shared" si="11"/>
        <v>2</v>
      </c>
    </row>
    <row r="390" spans="1:31" s="12" customFormat="1" ht="37.35" customHeight="1">
      <c r="A390" s="1">
        <v>385</v>
      </c>
      <c r="B390" s="1" t="s">
        <v>1125</v>
      </c>
      <c r="C390" s="11" t="s">
        <v>1126</v>
      </c>
      <c r="D390" s="2" t="s">
        <v>1127</v>
      </c>
      <c r="E390" s="1" t="s">
        <v>1038</v>
      </c>
      <c r="F390" s="3" t="s">
        <v>1128</v>
      </c>
      <c r="G390" s="3" t="s">
        <v>904</v>
      </c>
      <c r="H390" s="3">
        <f>'1-10'!AC390</f>
        <v>1</v>
      </c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>
        <f t="shared" si="12"/>
        <v>1</v>
      </c>
      <c r="AD390" s="10"/>
      <c r="AE390" s="10">
        <f t="shared" si="11"/>
        <v>1</v>
      </c>
    </row>
    <row r="391" spans="1:31" s="12" customFormat="1" ht="37.35" customHeight="1">
      <c r="A391" s="1">
        <v>386</v>
      </c>
      <c r="B391" s="1" t="s">
        <v>1129</v>
      </c>
      <c r="C391" s="11" t="s">
        <v>1130</v>
      </c>
      <c r="D391" s="2" t="s">
        <v>1131</v>
      </c>
      <c r="E391" s="1" t="s">
        <v>1038</v>
      </c>
      <c r="F391" s="3" t="s">
        <v>1132</v>
      </c>
      <c r="G391" s="3" t="s">
        <v>904</v>
      </c>
      <c r="H391" s="3">
        <f>'1-10'!AC391</f>
        <v>1</v>
      </c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>
        <f t="shared" si="12"/>
        <v>1</v>
      </c>
      <c r="AD391" s="10"/>
      <c r="AE391" s="10">
        <f t="shared" ref="AE391:AE454" si="13">AC391-AD391</f>
        <v>1</v>
      </c>
    </row>
    <row r="392" spans="1:31" s="12" customFormat="1" ht="37.35" customHeight="1">
      <c r="A392" s="1">
        <v>387</v>
      </c>
      <c r="B392" s="1" t="s">
        <v>1133</v>
      </c>
      <c r="C392" s="11" t="s">
        <v>1134</v>
      </c>
      <c r="D392" s="2" t="s">
        <v>1135</v>
      </c>
      <c r="E392" s="1" t="s">
        <v>1038</v>
      </c>
      <c r="F392" s="3" t="s">
        <v>1136</v>
      </c>
      <c r="G392" s="3" t="s">
        <v>904</v>
      </c>
      <c r="H392" s="3">
        <f>'1-10'!AC392</f>
        <v>1</v>
      </c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>
        <f t="shared" si="12"/>
        <v>1</v>
      </c>
      <c r="AD392" s="10"/>
      <c r="AE392" s="10">
        <f t="shared" si="13"/>
        <v>1</v>
      </c>
    </row>
    <row r="393" spans="1:31" s="12" customFormat="1" ht="37.35" customHeight="1">
      <c r="A393" s="1">
        <v>388</v>
      </c>
      <c r="B393" s="1" t="s">
        <v>1137</v>
      </c>
      <c r="C393" s="11" t="s">
        <v>1138</v>
      </c>
      <c r="D393" s="2" t="s">
        <v>1139</v>
      </c>
      <c r="E393" s="1" t="s">
        <v>1038</v>
      </c>
      <c r="F393" s="3" t="s">
        <v>1140</v>
      </c>
      <c r="G393" s="3" t="s">
        <v>904</v>
      </c>
      <c r="H393" s="3">
        <f>'1-10'!AC393</f>
        <v>5</v>
      </c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>
        <f t="shared" si="12"/>
        <v>5</v>
      </c>
      <c r="AD393" s="10"/>
      <c r="AE393" s="10">
        <f t="shared" si="13"/>
        <v>5</v>
      </c>
    </row>
    <row r="394" spans="1:31" s="12" customFormat="1" ht="37.35" customHeight="1">
      <c r="A394" s="1">
        <v>389</v>
      </c>
      <c r="B394" s="1" t="s">
        <v>1162</v>
      </c>
      <c r="C394" s="11" t="s">
        <v>1163</v>
      </c>
      <c r="D394" s="2" t="s">
        <v>1164</v>
      </c>
      <c r="E394" s="1" t="s">
        <v>1038</v>
      </c>
      <c r="F394" s="3" t="s">
        <v>1165</v>
      </c>
      <c r="G394" s="3" t="s">
        <v>904</v>
      </c>
      <c r="H394" s="3">
        <f>'1-10'!AC394</f>
        <v>1</v>
      </c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>
        <f t="shared" si="12"/>
        <v>1</v>
      </c>
      <c r="AD394" s="10"/>
      <c r="AE394" s="10">
        <f t="shared" si="13"/>
        <v>1</v>
      </c>
    </row>
    <row r="395" spans="1:31" s="12" customFormat="1" ht="37.35" customHeight="1">
      <c r="A395" s="1">
        <v>390</v>
      </c>
      <c r="B395" s="1" t="s">
        <v>1039</v>
      </c>
      <c r="C395" s="11" t="s">
        <v>1040</v>
      </c>
      <c r="D395" s="2" t="s">
        <v>1041</v>
      </c>
      <c r="E395" s="1" t="s">
        <v>1038</v>
      </c>
      <c r="F395" s="3" t="s">
        <v>584</v>
      </c>
      <c r="G395" s="3" t="s">
        <v>904</v>
      </c>
      <c r="H395" s="3">
        <f>'1-10'!AC395</f>
        <v>1</v>
      </c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>
        <f t="shared" si="12"/>
        <v>1</v>
      </c>
      <c r="AD395" s="10"/>
      <c r="AE395" s="10">
        <f t="shared" si="13"/>
        <v>1</v>
      </c>
    </row>
    <row r="396" spans="1:31" s="12" customFormat="1" ht="37.35" customHeight="1">
      <c r="A396" s="1">
        <v>391</v>
      </c>
      <c r="B396" s="1" t="s">
        <v>1042</v>
      </c>
      <c r="C396" s="11" t="s">
        <v>1043</v>
      </c>
      <c r="D396" s="2" t="s">
        <v>1044</v>
      </c>
      <c r="E396" s="1" t="s">
        <v>1038</v>
      </c>
      <c r="F396" s="3" t="s">
        <v>1024</v>
      </c>
      <c r="G396" s="3" t="s">
        <v>904</v>
      </c>
      <c r="H396" s="3">
        <f>'1-10'!AC396</f>
        <v>0</v>
      </c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>
        <f t="shared" si="12"/>
        <v>0</v>
      </c>
      <c r="AD396" s="10"/>
      <c r="AE396" s="10">
        <f t="shared" si="13"/>
        <v>0</v>
      </c>
    </row>
    <row r="397" spans="1:31" s="12" customFormat="1" ht="37.35" customHeight="1">
      <c r="A397" s="1">
        <v>392</v>
      </c>
      <c r="B397" s="1" t="s">
        <v>1045</v>
      </c>
      <c r="C397" s="11" t="s">
        <v>1046</v>
      </c>
      <c r="D397" s="2" t="s">
        <v>1047</v>
      </c>
      <c r="E397" s="1" t="s">
        <v>1038</v>
      </c>
      <c r="F397" s="3" t="s">
        <v>1048</v>
      </c>
      <c r="G397" s="3" t="s">
        <v>298</v>
      </c>
      <c r="H397" s="3">
        <f>'1-10'!AC397</f>
        <v>0</v>
      </c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>
        <f t="shared" si="12"/>
        <v>0</v>
      </c>
      <c r="AD397" s="10"/>
      <c r="AE397" s="10">
        <f t="shared" si="13"/>
        <v>0</v>
      </c>
    </row>
    <row r="398" spans="1:31" s="12" customFormat="1" ht="37.35" customHeight="1">
      <c r="A398" s="1">
        <v>393</v>
      </c>
      <c r="B398" s="1" t="s">
        <v>1049</v>
      </c>
      <c r="C398" s="11" t="s">
        <v>1050</v>
      </c>
      <c r="D398" s="2" t="s">
        <v>1051</v>
      </c>
      <c r="E398" s="1" t="s">
        <v>1038</v>
      </c>
      <c r="F398" s="3" t="s">
        <v>1052</v>
      </c>
      <c r="G398" s="3" t="s">
        <v>904</v>
      </c>
      <c r="H398" s="3">
        <f>'1-10'!AC398</f>
        <v>1</v>
      </c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>
        <f t="shared" si="12"/>
        <v>1</v>
      </c>
      <c r="AD398" s="10"/>
      <c r="AE398" s="10">
        <f t="shared" si="13"/>
        <v>1</v>
      </c>
    </row>
    <row r="399" spans="1:31" s="12" customFormat="1" ht="37.35" customHeight="1">
      <c r="A399" s="1">
        <v>394</v>
      </c>
      <c r="B399" s="1" t="s">
        <v>1053</v>
      </c>
      <c r="C399" s="11" t="s">
        <v>1054</v>
      </c>
      <c r="D399" s="2" t="s">
        <v>1055</v>
      </c>
      <c r="E399" s="1" t="s">
        <v>1038</v>
      </c>
      <c r="F399" s="3" t="s">
        <v>1056</v>
      </c>
      <c r="G399" s="3" t="s">
        <v>904</v>
      </c>
      <c r="H399" s="3">
        <f>'1-10'!AC399</f>
        <v>1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>
        <f t="shared" si="12"/>
        <v>1</v>
      </c>
      <c r="AD399" s="10"/>
      <c r="AE399" s="10">
        <f t="shared" si="13"/>
        <v>1</v>
      </c>
    </row>
    <row r="400" spans="1:31" s="12" customFormat="1" ht="37.35" customHeight="1">
      <c r="A400" s="1">
        <v>395</v>
      </c>
      <c r="B400" s="1" t="s">
        <v>1057</v>
      </c>
      <c r="C400" s="11" t="s">
        <v>1058</v>
      </c>
      <c r="D400" s="2" t="s">
        <v>1059</v>
      </c>
      <c r="E400" s="1" t="s">
        <v>1038</v>
      </c>
      <c r="F400" s="3" t="s">
        <v>958</v>
      </c>
      <c r="G400" s="3" t="s">
        <v>904</v>
      </c>
      <c r="H400" s="3">
        <f>'1-10'!AC400</f>
        <v>1</v>
      </c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>
        <f t="shared" si="12"/>
        <v>1</v>
      </c>
      <c r="AD400" s="10"/>
      <c r="AE400" s="10">
        <f t="shared" si="13"/>
        <v>1</v>
      </c>
    </row>
    <row r="401" spans="1:31" s="12" customFormat="1" ht="37.35" customHeight="1">
      <c r="A401" s="1">
        <v>396</v>
      </c>
      <c r="B401" s="1" t="s">
        <v>1060</v>
      </c>
      <c r="C401" s="11" t="s">
        <v>1061</v>
      </c>
      <c r="D401" s="2" t="s">
        <v>1062</v>
      </c>
      <c r="E401" s="1" t="s">
        <v>1038</v>
      </c>
      <c r="F401" s="3" t="s">
        <v>1063</v>
      </c>
      <c r="G401" s="3" t="s">
        <v>904</v>
      </c>
      <c r="H401" s="3">
        <f>'1-10'!AC401</f>
        <v>1</v>
      </c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>
        <f t="shared" si="12"/>
        <v>1</v>
      </c>
      <c r="AD401" s="10"/>
      <c r="AE401" s="10">
        <f t="shared" si="13"/>
        <v>1</v>
      </c>
    </row>
    <row r="402" spans="1:31" s="12" customFormat="1" ht="37.35" customHeight="1">
      <c r="A402" s="1">
        <v>397</v>
      </c>
      <c r="B402" s="1" t="s">
        <v>1064</v>
      </c>
      <c r="C402" s="11" t="s">
        <v>1065</v>
      </c>
      <c r="D402" s="2" t="s">
        <v>1066</v>
      </c>
      <c r="E402" s="1" t="s">
        <v>1038</v>
      </c>
      <c r="F402" s="3" t="s">
        <v>1067</v>
      </c>
      <c r="G402" s="3" t="s">
        <v>904</v>
      </c>
      <c r="H402" s="3">
        <f>'1-10'!AC402</f>
        <v>1</v>
      </c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>
        <f t="shared" si="12"/>
        <v>1</v>
      </c>
      <c r="AD402" s="10"/>
      <c r="AE402" s="10">
        <f t="shared" si="13"/>
        <v>1</v>
      </c>
    </row>
    <row r="403" spans="1:31" s="12" customFormat="1" ht="37.35" customHeight="1">
      <c r="A403" s="1">
        <v>398</v>
      </c>
      <c r="B403" s="1" t="s">
        <v>1111</v>
      </c>
      <c r="C403" s="11" t="s">
        <v>1112</v>
      </c>
      <c r="D403" s="2" t="s">
        <v>1113</v>
      </c>
      <c r="E403" s="1" t="s">
        <v>1038</v>
      </c>
      <c r="F403" s="3" t="s">
        <v>1114</v>
      </c>
      <c r="G403" s="3" t="s">
        <v>904</v>
      </c>
      <c r="H403" s="3">
        <f>'1-10'!AC403</f>
        <v>1</v>
      </c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>
        <f t="shared" si="12"/>
        <v>1</v>
      </c>
      <c r="AD403" s="10"/>
      <c r="AE403" s="10">
        <f t="shared" si="13"/>
        <v>1</v>
      </c>
    </row>
    <row r="404" spans="1:31" s="12" customFormat="1" ht="37.35" customHeight="1">
      <c r="A404" s="1">
        <v>399</v>
      </c>
      <c r="B404" s="1" t="s">
        <v>1115</v>
      </c>
      <c r="C404" s="11" t="s">
        <v>1116</v>
      </c>
      <c r="D404" s="2" t="s">
        <v>1117</v>
      </c>
      <c r="E404" s="1" t="s">
        <v>1038</v>
      </c>
      <c r="F404" s="3" t="s">
        <v>1114</v>
      </c>
      <c r="G404" s="3" t="s">
        <v>904</v>
      </c>
      <c r="H404" s="3">
        <f>'1-10'!AC404</f>
        <v>4</v>
      </c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>
        <f t="shared" si="12"/>
        <v>4</v>
      </c>
      <c r="AD404" s="10"/>
      <c r="AE404" s="10">
        <f t="shared" si="13"/>
        <v>4</v>
      </c>
    </row>
    <row r="405" spans="1:31" s="12" customFormat="1" ht="37.35" customHeight="1">
      <c r="A405" s="1">
        <v>400</v>
      </c>
      <c r="B405" s="1" t="s">
        <v>1159</v>
      </c>
      <c r="C405" s="11" t="s">
        <v>1160</v>
      </c>
      <c r="D405" s="2" t="s">
        <v>1161</v>
      </c>
      <c r="E405" s="1" t="s">
        <v>1038</v>
      </c>
      <c r="F405" s="3" t="s">
        <v>962</v>
      </c>
      <c r="G405" s="3" t="s">
        <v>904</v>
      </c>
      <c r="H405" s="3">
        <f>'1-10'!AC405</f>
        <v>2</v>
      </c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>
        <f t="shared" si="12"/>
        <v>2</v>
      </c>
      <c r="AD405" s="10"/>
      <c r="AE405" s="10">
        <f t="shared" si="13"/>
        <v>2</v>
      </c>
    </row>
    <row r="406" spans="1:31" s="12" customFormat="1" ht="37.35" customHeight="1">
      <c r="A406" s="1">
        <v>401</v>
      </c>
      <c r="B406" s="1" t="s">
        <v>1166</v>
      </c>
      <c r="C406" s="11" t="s">
        <v>1167</v>
      </c>
      <c r="D406" s="2" t="s">
        <v>1168</v>
      </c>
      <c r="E406" s="1" t="s">
        <v>1038</v>
      </c>
      <c r="F406" s="3" t="s">
        <v>1169</v>
      </c>
      <c r="G406" s="3" t="s">
        <v>904</v>
      </c>
      <c r="H406" s="3">
        <f>'1-10'!AC406</f>
        <v>1</v>
      </c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>
        <f t="shared" si="12"/>
        <v>1</v>
      </c>
      <c r="AD406" s="10"/>
      <c r="AE406" s="10">
        <f t="shared" si="13"/>
        <v>1</v>
      </c>
    </row>
    <row r="407" spans="1:31" s="12" customFormat="1" ht="37.35" customHeight="1">
      <c r="A407" s="1">
        <v>402</v>
      </c>
      <c r="B407" s="1" t="s">
        <v>1189</v>
      </c>
      <c r="C407" s="11" t="s">
        <v>1190</v>
      </c>
      <c r="D407" s="2" t="s">
        <v>1191</v>
      </c>
      <c r="E407" s="1" t="s">
        <v>1038</v>
      </c>
      <c r="F407" s="3" t="s">
        <v>1192</v>
      </c>
      <c r="G407" s="3" t="s">
        <v>904</v>
      </c>
      <c r="H407" s="3">
        <f>'1-10'!AC407</f>
        <v>2</v>
      </c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>
        <f t="shared" si="12"/>
        <v>2</v>
      </c>
      <c r="AD407" s="10"/>
      <c r="AE407" s="10">
        <f t="shared" si="13"/>
        <v>2</v>
      </c>
    </row>
    <row r="408" spans="1:31" s="12" customFormat="1" ht="37.35" customHeight="1">
      <c r="A408" s="1">
        <v>403</v>
      </c>
      <c r="B408" s="1" t="s">
        <v>1193</v>
      </c>
      <c r="C408" s="11" t="s">
        <v>1194</v>
      </c>
      <c r="D408" s="2" t="s">
        <v>1195</v>
      </c>
      <c r="E408" s="1" t="s">
        <v>1038</v>
      </c>
      <c r="F408" s="3" t="s">
        <v>1196</v>
      </c>
      <c r="G408" s="3" t="s">
        <v>904</v>
      </c>
      <c r="H408" s="3">
        <f>'1-10'!AC408</f>
        <v>1</v>
      </c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>
        <f t="shared" ref="AC408:AC470" si="14">SUM(H408:AB408)</f>
        <v>1</v>
      </c>
      <c r="AD408" s="10"/>
      <c r="AE408" s="10">
        <f t="shared" si="13"/>
        <v>1</v>
      </c>
    </row>
    <row r="409" spans="1:31" s="12" customFormat="1" ht="37.35" customHeight="1">
      <c r="A409" s="1">
        <v>404</v>
      </c>
      <c r="B409" s="1" t="s">
        <v>1462</v>
      </c>
      <c r="C409" s="11" t="s">
        <v>1463</v>
      </c>
      <c r="D409" s="2" t="s">
        <v>1464</v>
      </c>
      <c r="E409" s="1" t="s">
        <v>1038</v>
      </c>
      <c r="F409" s="3" t="s">
        <v>1465</v>
      </c>
      <c r="G409" s="3" t="s">
        <v>60</v>
      </c>
      <c r="H409" s="3">
        <f>'1-10'!AC409</f>
        <v>0</v>
      </c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>
        <f t="shared" si="14"/>
        <v>0</v>
      </c>
      <c r="AD409" s="10"/>
      <c r="AE409" s="10">
        <f t="shared" si="13"/>
        <v>0</v>
      </c>
    </row>
    <row r="410" spans="1:31" s="12" customFormat="1" ht="37.35" customHeight="1">
      <c r="A410" s="1">
        <v>405</v>
      </c>
      <c r="B410" s="1" t="s">
        <v>1185</v>
      </c>
      <c r="C410" s="11" t="s">
        <v>1186</v>
      </c>
      <c r="D410" s="2" t="s">
        <v>1187</v>
      </c>
      <c r="E410" s="1" t="s">
        <v>567</v>
      </c>
      <c r="F410" s="3" t="s">
        <v>1188</v>
      </c>
      <c r="G410" s="3" t="s">
        <v>904</v>
      </c>
      <c r="H410" s="3">
        <f>'1-10'!AC410</f>
        <v>0</v>
      </c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>
        <f t="shared" si="14"/>
        <v>0</v>
      </c>
      <c r="AD410" s="10"/>
      <c r="AE410" s="10">
        <f t="shared" si="13"/>
        <v>0</v>
      </c>
    </row>
    <row r="411" spans="1:31" s="12" customFormat="1" ht="37.35" customHeight="1">
      <c r="A411" s="1">
        <v>406</v>
      </c>
      <c r="B411" s="1" t="s">
        <v>977</v>
      </c>
      <c r="C411" s="11" t="s">
        <v>978</v>
      </c>
      <c r="D411" s="2" t="s">
        <v>979</v>
      </c>
      <c r="E411" s="1" t="s">
        <v>898</v>
      </c>
      <c r="F411" s="3" t="s">
        <v>980</v>
      </c>
      <c r="G411" s="3" t="s">
        <v>718</v>
      </c>
      <c r="H411" s="3">
        <f>'1-10'!AC411</f>
        <v>1</v>
      </c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>
        <f t="shared" si="14"/>
        <v>1</v>
      </c>
      <c r="AD411" s="10"/>
      <c r="AE411" s="10">
        <f t="shared" si="13"/>
        <v>1</v>
      </c>
    </row>
    <row r="412" spans="1:31" s="12" customFormat="1" ht="37.35" customHeight="1">
      <c r="A412" s="1">
        <v>407</v>
      </c>
      <c r="B412" s="1" t="s">
        <v>981</v>
      </c>
      <c r="C412" s="11" t="s">
        <v>982</v>
      </c>
      <c r="D412" s="2" t="s">
        <v>983</v>
      </c>
      <c r="E412" s="1" t="s">
        <v>898</v>
      </c>
      <c r="F412" s="3" t="s">
        <v>962</v>
      </c>
      <c r="G412" s="3" t="s">
        <v>60</v>
      </c>
      <c r="H412" s="3">
        <f>'1-10'!AC412</f>
        <v>2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>
        <f t="shared" si="14"/>
        <v>2</v>
      </c>
      <c r="AD412" s="10"/>
      <c r="AE412" s="10">
        <f t="shared" si="13"/>
        <v>2</v>
      </c>
    </row>
    <row r="413" spans="1:31" s="12" customFormat="1" ht="37.35" customHeight="1">
      <c r="A413" s="1">
        <v>408</v>
      </c>
      <c r="B413" s="1" t="s">
        <v>984</v>
      </c>
      <c r="C413" s="11" t="s">
        <v>985</v>
      </c>
      <c r="D413" s="2" t="s">
        <v>983</v>
      </c>
      <c r="E413" s="1" t="s">
        <v>898</v>
      </c>
      <c r="F413" s="3" t="s">
        <v>986</v>
      </c>
      <c r="G413" s="3" t="s">
        <v>60</v>
      </c>
      <c r="H413" s="3">
        <f>'1-10'!AC413</f>
        <v>2</v>
      </c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>
        <f t="shared" si="14"/>
        <v>2</v>
      </c>
      <c r="AD413" s="10"/>
      <c r="AE413" s="10">
        <f t="shared" si="13"/>
        <v>2</v>
      </c>
    </row>
    <row r="414" spans="1:31" s="12" customFormat="1" ht="37.35" customHeight="1">
      <c r="A414" s="1">
        <v>409</v>
      </c>
      <c r="B414" s="1" t="s">
        <v>987</v>
      </c>
      <c r="C414" s="11" t="s">
        <v>988</v>
      </c>
      <c r="D414" s="2" t="s">
        <v>989</v>
      </c>
      <c r="E414" s="1" t="s">
        <v>898</v>
      </c>
      <c r="F414" s="3" t="s">
        <v>990</v>
      </c>
      <c r="G414" s="3" t="s">
        <v>60</v>
      </c>
      <c r="H414" s="3">
        <f>'1-10'!AC414</f>
        <v>6</v>
      </c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>
        <f t="shared" si="14"/>
        <v>6</v>
      </c>
      <c r="AD414" s="10"/>
      <c r="AE414" s="10">
        <f t="shared" si="13"/>
        <v>6</v>
      </c>
    </row>
    <row r="415" spans="1:31" s="12" customFormat="1" ht="37.35" customHeight="1">
      <c r="A415" s="1">
        <v>410</v>
      </c>
      <c r="B415" s="1" t="s">
        <v>900</v>
      </c>
      <c r="C415" s="11" t="s">
        <v>901</v>
      </c>
      <c r="D415" s="2" t="s">
        <v>902</v>
      </c>
      <c r="E415" s="1" t="s">
        <v>898</v>
      </c>
      <c r="F415" s="3" t="s">
        <v>903</v>
      </c>
      <c r="G415" s="3" t="s">
        <v>904</v>
      </c>
      <c r="H415" s="3">
        <f>'1-10'!AC415</f>
        <v>1</v>
      </c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>
        <f t="shared" si="14"/>
        <v>1</v>
      </c>
      <c r="AD415" s="10"/>
      <c r="AE415" s="10">
        <f t="shared" si="13"/>
        <v>1</v>
      </c>
    </row>
    <row r="416" spans="1:31" s="12" customFormat="1" ht="37.35" customHeight="1">
      <c r="A416" s="1">
        <v>411</v>
      </c>
      <c r="B416" s="1" t="s">
        <v>991</v>
      </c>
      <c r="C416" s="11" t="s">
        <v>992</v>
      </c>
      <c r="D416" s="2" t="s">
        <v>993</v>
      </c>
      <c r="E416" s="1" t="s">
        <v>898</v>
      </c>
      <c r="F416" s="3" t="s">
        <v>315</v>
      </c>
      <c r="G416" s="3" t="s">
        <v>718</v>
      </c>
      <c r="H416" s="3">
        <f>'1-10'!AC416</f>
        <v>4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>
        <f t="shared" si="14"/>
        <v>4</v>
      </c>
      <c r="AD416" s="10"/>
      <c r="AE416" s="10">
        <f t="shared" si="13"/>
        <v>4</v>
      </c>
    </row>
    <row r="417" spans="1:31" s="12" customFormat="1" ht="37.35" customHeight="1">
      <c r="A417" s="1">
        <v>412</v>
      </c>
      <c r="B417" s="1" t="s">
        <v>995</v>
      </c>
      <c r="C417" s="11" t="s">
        <v>996</v>
      </c>
      <c r="D417" s="2" t="s">
        <v>993</v>
      </c>
      <c r="E417" s="1" t="s">
        <v>898</v>
      </c>
      <c r="F417" s="3" t="s">
        <v>997</v>
      </c>
      <c r="G417" s="3" t="s">
        <v>718</v>
      </c>
      <c r="H417" s="3">
        <f>'1-10'!AC417</f>
        <v>3</v>
      </c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>
        <f t="shared" si="14"/>
        <v>3</v>
      </c>
      <c r="AD417" s="10"/>
      <c r="AE417" s="10">
        <f t="shared" si="13"/>
        <v>3</v>
      </c>
    </row>
    <row r="418" spans="1:31" s="12" customFormat="1" ht="37.35" customHeight="1">
      <c r="A418" s="1">
        <v>413</v>
      </c>
      <c r="B418" s="1" t="s">
        <v>998</v>
      </c>
      <c r="C418" s="11" t="s">
        <v>999</v>
      </c>
      <c r="D418" s="2" t="s">
        <v>1000</v>
      </c>
      <c r="E418" s="1" t="s">
        <v>898</v>
      </c>
      <c r="F418" s="3" t="s">
        <v>1001</v>
      </c>
      <c r="G418" s="3" t="s">
        <v>60</v>
      </c>
      <c r="H418" s="3">
        <f>'1-10'!AC418</f>
        <v>2</v>
      </c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>
        <f t="shared" si="14"/>
        <v>2</v>
      </c>
      <c r="AD418" s="10"/>
      <c r="AE418" s="10">
        <f t="shared" si="13"/>
        <v>2</v>
      </c>
    </row>
    <row r="419" spans="1:31" s="12" customFormat="1" ht="37.35" customHeight="1">
      <c r="A419" s="1">
        <v>414</v>
      </c>
      <c r="B419" s="1" t="s">
        <v>905</v>
      </c>
      <c r="C419" s="11" t="s">
        <v>906</v>
      </c>
      <c r="D419" s="2" t="s">
        <v>907</v>
      </c>
      <c r="E419" s="1" t="s">
        <v>898</v>
      </c>
      <c r="F419" s="3" t="s">
        <v>908</v>
      </c>
      <c r="G419" s="3" t="s">
        <v>904</v>
      </c>
      <c r="H419" s="3">
        <f>'1-10'!AC419</f>
        <v>1</v>
      </c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>
        <f t="shared" si="14"/>
        <v>1</v>
      </c>
      <c r="AD419" s="10"/>
      <c r="AE419" s="10">
        <f t="shared" si="13"/>
        <v>1</v>
      </c>
    </row>
    <row r="420" spans="1:31" s="12" customFormat="1" ht="37.35" customHeight="1">
      <c r="A420" s="1">
        <v>415</v>
      </c>
      <c r="B420" s="1" t="s">
        <v>909</v>
      </c>
      <c r="C420" s="11" t="s">
        <v>910</v>
      </c>
      <c r="D420" s="2" t="s">
        <v>911</v>
      </c>
      <c r="E420" s="1" t="s">
        <v>898</v>
      </c>
      <c r="F420" s="3" t="s">
        <v>912</v>
      </c>
      <c r="G420" s="3" t="s">
        <v>904</v>
      </c>
      <c r="H420" s="3">
        <f>'1-10'!AC420</f>
        <v>2</v>
      </c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>
        <f t="shared" si="14"/>
        <v>2</v>
      </c>
      <c r="AD420" s="10"/>
      <c r="AE420" s="10">
        <f t="shared" si="13"/>
        <v>2</v>
      </c>
    </row>
    <row r="421" spans="1:31" s="12" customFormat="1" ht="37.35" customHeight="1">
      <c r="A421" s="1">
        <v>416</v>
      </c>
      <c r="B421" s="1" t="s">
        <v>913</v>
      </c>
      <c r="C421" s="11" t="s">
        <v>914</v>
      </c>
      <c r="D421" s="2" t="s">
        <v>915</v>
      </c>
      <c r="E421" s="1" t="s">
        <v>898</v>
      </c>
      <c r="F421" s="3" t="s">
        <v>916</v>
      </c>
      <c r="G421" s="3" t="s">
        <v>904</v>
      </c>
      <c r="H421" s="3">
        <f>'1-10'!AC421</f>
        <v>3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>
        <f t="shared" si="14"/>
        <v>3</v>
      </c>
      <c r="AD421" s="10"/>
      <c r="AE421" s="10">
        <f t="shared" si="13"/>
        <v>3</v>
      </c>
    </row>
    <row r="422" spans="1:31" s="12" customFormat="1" ht="37.35" customHeight="1">
      <c r="A422" s="1">
        <v>417</v>
      </c>
      <c r="B422" s="1" t="s">
        <v>917</v>
      </c>
      <c r="C422" s="11" t="s">
        <v>918</v>
      </c>
      <c r="D422" s="2" t="s">
        <v>919</v>
      </c>
      <c r="E422" s="1" t="s">
        <v>898</v>
      </c>
      <c r="F422" s="3" t="s">
        <v>920</v>
      </c>
      <c r="G422" s="3" t="s">
        <v>904</v>
      </c>
      <c r="H422" s="3">
        <f>'1-10'!AC422</f>
        <v>1</v>
      </c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>
        <f t="shared" si="14"/>
        <v>1</v>
      </c>
      <c r="AD422" s="10"/>
      <c r="AE422" s="10">
        <f t="shared" si="13"/>
        <v>1</v>
      </c>
    </row>
    <row r="423" spans="1:31" s="12" customFormat="1" ht="37.35" customHeight="1">
      <c r="A423" s="1">
        <v>418</v>
      </c>
      <c r="B423" s="1" t="s">
        <v>921</v>
      </c>
      <c r="C423" s="11" t="s">
        <v>922</v>
      </c>
      <c r="D423" s="2" t="s">
        <v>923</v>
      </c>
      <c r="E423" s="1" t="s">
        <v>898</v>
      </c>
      <c r="F423" s="3" t="s">
        <v>427</v>
      </c>
      <c r="G423" s="3" t="s">
        <v>718</v>
      </c>
      <c r="H423" s="3">
        <f>'1-10'!AC423</f>
        <v>2</v>
      </c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>
        <f t="shared" si="14"/>
        <v>2</v>
      </c>
      <c r="AD423" s="10"/>
      <c r="AE423" s="10">
        <f t="shared" si="13"/>
        <v>2</v>
      </c>
    </row>
    <row r="424" spans="1:31" s="12" customFormat="1" ht="37.35" customHeight="1">
      <c r="A424" s="1">
        <v>419</v>
      </c>
      <c r="B424" s="1" t="s">
        <v>924</v>
      </c>
      <c r="C424" s="11" t="s">
        <v>925</v>
      </c>
      <c r="D424" s="2" t="s">
        <v>926</v>
      </c>
      <c r="E424" s="1" t="s">
        <v>898</v>
      </c>
      <c r="F424" s="3" t="s">
        <v>927</v>
      </c>
      <c r="G424" s="3" t="s">
        <v>718</v>
      </c>
      <c r="H424" s="3">
        <f>'1-10'!AC424</f>
        <v>2</v>
      </c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>
        <f t="shared" si="14"/>
        <v>2</v>
      </c>
      <c r="AD424" s="10"/>
      <c r="AE424" s="10">
        <f t="shared" si="13"/>
        <v>2</v>
      </c>
    </row>
    <row r="425" spans="1:31" s="12" customFormat="1" ht="37.35" customHeight="1">
      <c r="A425" s="1">
        <v>420</v>
      </c>
      <c r="B425" s="1" t="s">
        <v>931</v>
      </c>
      <c r="C425" s="11" t="s">
        <v>932</v>
      </c>
      <c r="D425" s="2" t="s">
        <v>933</v>
      </c>
      <c r="E425" s="1" t="s">
        <v>898</v>
      </c>
      <c r="F425" s="3" t="s">
        <v>204</v>
      </c>
      <c r="G425" s="3" t="s">
        <v>298</v>
      </c>
      <c r="H425" s="3">
        <f>'1-10'!AC425</f>
        <v>0</v>
      </c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>
        <f t="shared" si="14"/>
        <v>0</v>
      </c>
      <c r="AD425" s="10"/>
      <c r="AE425" s="10">
        <f t="shared" si="13"/>
        <v>0</v>
      </c>
    </row>
    <row r="426" spans="1:31" s="12" customFormat="1" ht="37.35" customHeight="1">
      <c r="A426" s="1">
        <v>421</v>
      </c>
      <c r="B426" s="1" t="s">
        <v>934</v>
      </c>
      <c r="C426" s="11" t="s">
        <v>935</v>
      </c>
      <c r="D426" s="2" t="s">
        <v>936</v>
      </c>
      <c r="E426" s="1" t="s">
        <v>898</v>
      </c>
      <c r="F426" s="3" t="s">
        <v>937</v>
      </c>
      <c r="G426" s="3" t="s">
        <v>137</v>
      </c>
      <c r="H426" s="3">
        <f>'1-10'!AC426</f>
        <v>4</v>
      </c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>
        <f t="shared" si="14"/>
        <v>4</v>
      </c>
      <c r="AD426" s="10"/>
      <c r="AE426" s="10">
        <f t="shared" si="13"/>
        <v>4</v>
      </c>
    </row>
    <row r="427" spans="1:31" s="12" customFormat="1" ht="37.35" customHeight="1">
      <c r="A427" s="1">
        <v>422</v>
      </c>
      <c r="B427" s="1" t="s">
        <v>938</v>
      </c>
      <c r="C427" s="11" t="s">
        <v>939</v>
      </c>
      <c r="D427" s="2" t="s">
        <v>940</v>
      </c>
      <c r="E427" s="1" t="s">
        <v>898</v>
      </c>
      <c r="F427" s="3" t="s">
        <v>941</v>
      </c>
      <c r="G427" s="3" t="s">
        <v>298</v>
      </c>
      <c r="H427" s="3">
        <f>'1-10'!AC427</f>
        <v>0</v>
      </c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>
        <f t="shared" si="14"/>
        <v>0</v>
      </c>
      <c r="AD427" s="10"/>
      <c r="AE427" s="10">
        <f t="shared" si="13"/>
        <v>0</v>
      </c>
    </row>
    <row r="428" spans="1:31" s="12" customFormat="1" ht="37.35" customHeight="1">
      <c r="A428" s="1">
        <v>423</v>
      </c>
      <c r="B428" s="1" t="s">
        <v>942</v>
      </c>
      <c r="C428" s="11" t="s">
        <v>943</v>
      </c>
      <c r="D428" s="2" t="s">
        <v>944</v>
      </c>
      <c r="E428" s="1" t="s">
        <v>898</v>
      </c>
      <c r="F428" s="3" t="s">
        <v>811</v>
      </c>
      <c r="G428" s="3" t="s">
        <v>718</v>
      </c>
      <c r="H428" s="3">
        <f>'1-10'!AC428</f>
        <v>2</v>
      </c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>
        <f t="shared" si="14"/>
        <v>2</v>
      </c>
      <c r="AD428" s="10"/>
      <c r="AE428" s="10">
        <f t="shared" si="13"/>
        <v>2</v>
      </c>
    </row>
    <row r="429" spans="1:31" s="12" customFormat="1" ht="37.35" customHeight="1">
      <c r="A429" s="1">
        <v>424</v>
      </c>
      <c r="B429" s="1" t="s">
        <v>945</v>
      </c>
      <c r="C429" s="11" t="s">
        <v>946</v>
      </c>
      <c r="D429" s="2" t="s">
        <v>944</v>
      </c>
      <c r="E429" s="1" t="s">
        <v>898</v>
      </c>
      <c r="F429" s="3" t="s">
        <v>947</v>
      </c>
      <c r="G429" s="3" t="s">
        <v>718</v>
      </c>
      <c r="H429" s="3">
        <f>'1-10'!AC429</f>
        <v>3</v>
      </c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>
        <f t="shared" si="14"/>
        <v>3</v>
      </c>
      <c r="AD429" s="10"/>
      <c r="AE429" s="10">
        <f t="shared" si="13"/>
        <v>3</v>
      </c>
    </row>
    <row r="430" spans="1:31" s="12" customFormat="1" ht="37.35" customHeight="1">
      <c r="A430" s="1">
        <v>425</v>
      </c>
      <c r="B430" s="1" t="s">
        <v>948</v>
      </c>
      <c r="C430" s="11" t="s">
        <v>949</v>
      </c>
      <c r="D430" s="2" t="s">
        <v>950</v>
      </c>
      <c r="E430" s="1" t="s">
        <v>898</v>
      </c>
      <c r="F430" s="3" t="s">
        <v>951</v>
      </c>
      <c r="G430" s="3" t="s">
        <v>718</v>
      </c>
      <c r="H430" s="3">
        <f>'1-10'!AC430</f>
        <v>2</v>
      </c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>
        <f t="shared" si="14"/>
        <v>2</v>
      </c>
      <c r="AD430" s="10"/>
      <c r="AE430" s="10">
        <f t="shared" si="13"/>
        <v>2</v>
      </c>
    </row>
    <row r="431" spans="1:31" s="12" customFormat="1" ht="37.35" customHeight="1">
      <c r="A431" s="1">
        <v>426</v>
      </c>
      <c r="B431" s="1" t="s">
        <v>952</v>
      </c>
      <c r="C431" s="11" t="s">
        <v>953</v>
      </c>
      <c r="D431" s="2" t="s">
        <v>950</v>
      </c>
      <c r="E431" s="1" t="s">
        <v>898</v>
      </c>
      <c r="F431" s="3" t="s">
        <v>954</v>
      </c>
      <c r="G431" s="3" t="s">
        <v>718</v>
      </c>
      <c r="H431" s="3">
        <f>'1-10'!AC431</f>
        <v>0</v>
      </c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>
        <f t="shared" si="14"/>
        <v>0</v>
      </c>
      <c r="AD431" s="10"/>
      <c r="AE431" s="10">
        <f t="shared" si="13"/>
        <v>0</v>
      </c>
    </row>
    <row r="432" spans="1:31" s="12" customFormat="1" ht="37.35" customHeight="1">
      <c r="A432" s="1">
        <v>427</v>
      </c>
      <c r="B432" s="1" t="s">
        <v>955</v>
      </c>
      <c r="C432" s="11" t="s">
        <v>956</v>
      </c>
      <c r="D432" s="2" t="s">
        <v>957</v>
      </c>
      <c r="E432" s="1" t="s">
        <v>898</v>
      </c>
      <c r="F432" s="3" t="s">
        <v>958</v>
      </c>
      <c r="G432" s="3" t="s">
        <v>718</v>
      </c>
      <c r="H432" s="3">
        <f>'1-10'!AC432</f>
        <v>3</v>
      </c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>
        <f t="shared" si="14"/>
        <v>3</v>
      </c>
      <c r="AD432" s="10"/>
      <c r="AE432" s="10">
        <f t="shared" si="13"/>
        <v>3</v>
      </c>
    </row>
    <row r="433" spans="1:31" s="12" customFormat="1" ht="37.35" customHeight="1">
      <c r="A433" s="1">
        <v>428</v>
      </c>
      <c r="B433" s="1" t="s">
        <v>963</v>
      </c>
      <c r="C433" s="11" t="s">
        <v>964</v>
      </c>
      <c r="D433" s="2" t="s">
        <v>965</v>
      </c>
      <c r="E433" s="1" t="s">
        <v>898</v>
      </c>
      <c r="F433" s="3" t="s">
        <v>387</v>
      </c>
      <c r="G433" s="3" t="s">
        <v>718</v>
      </c>
      <c r="H433" s="3">
        <f>'1-10'!AC433</f>
        <v>0</v>
      </c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>
        <f t="shared" si="14"/>
        <v>0</v>
      </c>
      <c r="AD433" s="10"/>
      <c r="AE433" s="10">
        <f t="shared" si="13"/>
        <v>0</v>
      </c>
    </row>
    <row r="434" spans="1:31" s="12" customFormat="1" ht="37.35" customHeight="1">
      <c r="A434" s="1">
        <v>429</v>
      </c>
      <c r="B434" s="1" t="s">
        <v>966</v>
      </c>
      <c r="C434" s="11" t="s">
        <v>967</v>
      </c>
      <c r="D434" s="2" t="s">
        <v>968</v>
      </c>
      <c r="E434" s="1" t="s">
        <v>898</v>
      </c>
      <c r="F434" s="3" t="s">
        <v>962</v>
      </c>
      <c r="G434" s="3" t="s">
        <v>60</v>
      </c>
      <c r="H434" s="3">
        <f>'1-10'!AC434</f>
        <v>0</v>
      </c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>
        <f t="shared" si="14"/>
        <v>0</v>
      </c>
      <c r="AD434" s="10"/>
      <c r="AE434" s="10">
        <f t="shared" si="13"/>
        <v>0</v>
      </c>
    </row>
    <row r="435" spans="1:31" s="12" customFormat="1" ht="37.35" customHeight="1">
      <c r="A435" s="1">
        <v>430</v>
      </c>
      <c r="B435" s="1" t="s">
        <v>969</v>
      </c>
      <c r="C435" s="11" t="s">
        <v>970</v>
      </c>
      <c r="D435" s="2" t="s">
        <v>971</v>
      </c>
      <c r="E435" s="1" t="s">
        <v>898</v>
      </c>
      <c r="F435" s="3" t="s">
        <v>958</v>
      </c>
      <c r="G435" s="3" t="s">
        <v>718</v>
      </c>
      <c r="H435" s="3">
        <f>'1-10'!AC435</f>
        <v>2</v>
      </c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>
        <f t="shared" si="14"/>
        <v>2</v>
      </c>
      <c r="AD435" s="10"/>
      <c r="AE435" s="10">
        <f t="shared" si="13"/>
        <v>2</v>
      </c>
    </row>
    <row r="436" spans="1:31" s="12" customFormat="1" ht="37.35" customHeight="1">
      <c r="A436" s="1">
        <v>431</v>
      </c>
      <c r="B436" s="1" t="s">
        <v>972</v>
      </c>
      <c r="C436" s="11" t="s">
        <v>973</v>
      </c>
      <c r="D436" s="2" t="s">
        <v>971</v>
      </c>
      <c r="E436" s="1" t="s">
        <v>898</v>
      </c>
      <c r="F436" s="3" t="s">
        <v>302</v>
      </c>
      <c r="G436" s="3" t="s">
        <v>718</v>
      </c>
      <c r="H436" s="3">
        <f>'1-10'!AC436</f>
        <v>2</v>
      </c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>
        <f t="shared" si="14"/>
        <v>2</v>
      </c>
      <c r="AD436" s="10"/>
      <c r="AE436" s="10">
        <f t="shared" si="13"/>
        <v>2</v>
      </c>
    </row>
    <row r="437" spans="1:31" s="12" customFormat="1" ht="37.35" customHeight="1">
      <c r="A437" s="1">
        <v>432</v>
      </c>
      <c r="B437" s="1" t="s">
        <v>974</v>
      </c>
      <c r="C437" s="11" t="s">
        <v>975</v>
      </c>
      <c r="D437" s="2" t="s">
        <v>976</v>
      </c>
      <c r="E437" s="1" t="s">
        <v>898</v>
      </c>
      <c r="F437" s="3" t="s">
        <v>803</v>
      </c>
      <c r="G437" s="3" t="s">
        <v>718</v>
      </c>
      <c r="H437" s="3">
        <f>'1-10'!AC437</f>
        <v>2</v>
      </c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>
        <f t="shared" si="14"/>
        <v>2</v>
      </c>
      <c r="AD437" s="10"/>
      <c r="AE437" s="10">
        <f t="shared" si="13"/>
        <v>2</v>
      </c>
    </row>
    <row r="438" spans="1:31" s="12" customFormat="1" ht="37.35" customHeight="1">
      <c r="A438" s="1">
        <v>433</v>
      </c>
      <c r="B438" s="1" t="s">
        <v>928</v>
      </c>
      <c r="C438" s="11" t="s">
        <v>929</v>
      </c>
      <c r="D438" s="2" t="s">
        <v>930</v>
      </c>
      <c r="E438" s="1" t="s">
        <v>898</v>
      </c>
      <c r="F438" s="3" t="s">
        <v>204</v>
      </c>
      <c r="G438" s="3" t="s">
        <v>899</v>
      </c>
      <c r="H438" s="3">
        <f>'1-10'!AC438</f>
        <v>1</v>
      </c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>
        <f t="shared" si="14"/>
        <v>1</v>
      </c>
      <c r="AD438" s="10"/>
      <c r="AE438" s="10">
        <f t="shared" si="13"/>
        <v>1</v>
      </c>
    </row>
    <row r="439" spans="1:31" s="12" customFormat="1" ht="37.35" customHeight="1">
      <c r="A439" s="1">
        <v>434</v>
      </c>
      <c r="B439" s="1" t="s">
        <v>895</v>
      </c>
      <c r="C439" s="11" t="s">
        <v>896</v>
      </c>
      <c r="D439" s="2" t="s">
        <v>897</v>
      </c>
      <c r="E439" s="1" t="s">
        <v>898</v>
      </c>
      <c r="F439" s="3" t="s">
        <v>204</v>
      </c>
      <c r="G439" s="3" t="s">
        <v>899</v>
      </c>
      <c r="H439" s="3">
        <f>'1-10'!AC439</f>
        <v>1</v>
      </c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>
        <f t="shared" si="14"/>
        <v>1</v>
      </c>
      <c r="AD439" s="10"/>
      <c r="AE439" s="10">
        <f t="shared" si="13"/>
        <v>1</v>
      </c>
    </row>
    <row r="440" spans="1:31" s="12" customFormat="1" ht="37.35" customHeight="1">
      <c r="A440" s="1">
        <v>435</v>
      </c>
      <c r="B440" s="1" t="s">
        <v>1002</v>
      </c>
      <c r="C440" s="11" t="s">
        <v>1003</v>
      </c>
      <c r="D440" s="2" t="s">
        <v>1004</v>
      </c>
      <c r="E440" s="1" t="s">
        <v>898</v>
      </c>
      <c r="F440" s="3" t="s">
        <v>1005</v>
      </c>
      <c r="G440" s="3" t="s">
        <v>60</v>
      </c>
      <c r="H440" s="3">
        <f>'1-10'!AC440</f>
        <v>0</v>
      </c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>
        <f t="shared" si="14"/>
        <v>0</v>
      </c>
      <c r="AD440" s="10"/>
      <c r="AE440" s="10">
        <f t="shared" si="13"/>
        <v>0</v>
      </c>
    </row>
    <row r="441" spans="1:31" s="12" customFormat="1" ht="37.35" customHeight="1">
      <c r="A441" s="1">
        <v>436</v>
      </c>
      <c r="B441" s="1" t="s">
        <v>1010</v>
      </c>
      <c r="C441" s="11" t="s">
        <v>1011</v>
      </c>
      <c r="D441" s="2" t="s">
        <v>1012</v>
      </c>
      <c r="E441" s="1" t="s">
        <v>567</v>
      </c>
      <c r="F441" s="3" t="s">
        <v>1013</v>
      </c>
      <c r="G441" s="3" t="s">
        <v>60</v>
      </c>
      <c r="H441" s="3">
        <f>'1-10'!AC441</f>
        <v>3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>
        <f t="shared" si="14"/>
        <v>3</v>
      </c>
      <c r="AD441" s="10"/>
      <c r="AE441" s="10">
        <f t="shared" si="13"/>
        <v>3</v>
      </c>
    </row>
    <row r="442" spans="1:31" s="12" customFormat="1" ht="37.35" customHeight="1">
      <c r="A442" s="1">
        <v>437</v>
      </c>
      <c r="B442" s="1" t="s">
        <v>1014</v>
      </c>
      <c r="C442" s="11" t="s">
        <v>1015</v>
      </c>
      <c r="D442" s="2" t="s">
        <v>1012</v>
      </c>
      <c r="E442" s="1" t="s">
        <v>567</v>
      </c>
      <c r="F442" s="3" t="s">
        <v>1016</v>
      </c>
      <c r="G442" s="3" t="s">
        <v>60</v>
      </c>
      <c r="H442" s="3">
        <f>'1-10'!AC442</f>
        <v>2</v>
      </c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>
        <f t="shared" si="14"/>
        <v>2</v>
      </c>
      <c r="AD442" s="10"/>
      <c r="AE442" s="10">
        <f t="shared" si="13"/>
        <v>2</v>
      </c>
    </row>
    <row r="443" spans="1:31" s="12" customFormat="1" ht="37.35" customHeight="1">
      <c r="A443" s="1">
        <v>438</v>
      </c>
      <c r="B443" s="1" t="s">
        <v>1017</v>
      </c>
      <c r="C443" s="11" t="s">
        <v>1018</v>
      </c>
      <c r="D443" s="2" t="s">
        <v>1019</v>
      </c>
      <c r="E443" s="1" t="s">
        <v>567</v>
      </c>
      <c r="F443" s="3" t="s">
        <v>1020</v>
      </c>
      <c r="G443" s="3" t="s">
        <v>298</v>
      </c>
      <c r="H443" s="3">
        <f>'1-10'!AC443</f>
        <v>3</v>
      </c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>
        <f t="shared" si="14"/>
        <v>3</v>
      </c>
      <c r="AD443" s="10"/>
      <c r="AE443" s="10">
        <f t="shared" si="13"/>
        <v>3</v>
      </c>
    </row>
    <row r="444" spans="1:31" s="12" customFormat="1" ht="37.35" customHeight="1">
      <c r="A444" s="1">
        <v>439</v>
      </c>
      <c r="B444" s="1" t="s">
        <v>1025</v>
      </c>
      <c r="C444" s="11" t="s">
        <v>1026</v>
      </c>
      <c r="D444" s="2" t="s">
        <v>810</v>
      </c>
      <c r="E444" s="1" t="s">
        <v>567</v>
      </c>
      <c r="F444" s="3" t="s">
        <v>1027</v>
      </c>
      <c r="G444" s="3" t="s">
        <v>718</v>
      </c>
      <c r="H444" s="3">
        <f>'1-10'!AC444</f>
        <v>1</v>
      </c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>
        <f t="shared" si="14"/>
        <v>1</v>
      </c>
      <c r="AD444" s="10"/>
      <c r="AE444" s="10">
        <f t="shared" si="13"/>
        <v>1</v>
      </c>
    </row>
    <row r="445" spans="1:31" s="12" customFormat="1" ht="37.35" customHeight="1">
      <c r="A445" s="1">
        <v>440</v>
      </c>
      <c r="B445" s="1" t="s">
        <v>1028</v>
      </c>
      <c r="C445" s="11" t="s">
        <v>1029</v>
      </c>
      <c r="D445" s="2" t="s">
        <v>810</v>
      </c>
      <c r="E445" s="1" t="s">
        <v>567</v>
      </c>
      <c r="F445" s="3" t="s">
        <v>1030</v>
      </c>
      <c r="G445" s="3" t="s">
        <v>718</v>
      </c>
      <c r="H445" s="3">
        <f>'1-10'!AC445</f>
        <v>2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>
        <f t="shared" si="14"/>
        <v>2</v>
      </c>
      <c r="AD445" s="10"/>
      <c r="AE445" s="10">
        <f t="shared" si="13"/>
        <v>2</v>
      </c>
    </row>
    <row r="446" spans="1:31" s="12" customFormat="1" ht="37.35" customHeight="1">
      <c r="A446" s="1">
        <v>441</v>
      </c>
      <c r="B446" s="1" t="s">
        <v>1031</v>
      </c>
      <c r="C446" s="11" t="s">
        <v>1032</v>
      </c>
      <c r="D446" s="2" t="s">
        <v>1033</v>
      </c>
      <c r="E446" s="1" t="s">
        <v>567</v>
      </c>
      <c r="F446" s="3" t="s">
        <v>1034</v>
      </c>
      <c r="G446" s="3" t="s">
        <v>259</v>
      </c>
      <c r="H446" s="3">
        <f>'1-10'!AC446</f>
        <v>3</v>
      </c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>
        <f t="shared" si="14"/>
        <v>3</v>
      </c>
      <c r="AD446" s="10"/>
      <c r="AE446" s="10">
        <f t="shared" si="13"/>
        <v>3</v>
      </c>
    </row>
    <row r="447" spans="1:31" s="12" customFormat="1" ht="37.35" customHeight="1">
      <c r="A447" s="1">
        <v>442</v>
      </c>
      <c r="B447" s="1" t="s">
        <v>1174</v>
      </c>
      <c r="C447" s="11" t="s">
        <v>1175</v>
      </c>
      <c r="D447" s="2" t="s">
        <v>1176</v>
      </c>
      <c r="E447" s="1" t="s">
        <v>567</v>
      </c>
      <c r="F447" s="3" t="s">
        <v>1177</v>
      </c>
      <c r="G447" s="3" t="s">
        <v>718</v>
      </c>
      <c r="H447" s="3">
        <f>'1-10'!AC447</f>
        <v>2</v>
      </c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>
        <f t="shared" si="14"/>
        <v>2</v>
      </c>
      <c r="AD447" s="10"/>
      <c r="AE447" s="10">
        <f t="shared" si="13"/>
        <v>2</v>
      </c>
    </row>
    <row r="448" spans="1:31" s="12" customFormat="1" ht="37.35" customHeight="1">
      <c r="A448" s="1">
        <v>443</v>
      </c>
      <c r="B448" s="1" t="s">
        <v>1182</v>
      </c>
      <c r="C448" s="11" t="s">
        <v>1183</v>
      </c>
      <c r="D448" s="2" t="s">
        <v>1184</v>
      </c>
      <c r="E448" s="1" t="s">
        <v>567</v>
      </c>
      <c r="F448" s="3" t="s">
        <v>1083</v>
      </c>
      <c r="G448" s="3" t="s">
        <v>718</v>
      </c>
      <c r="H448" s="3">
        <f>'1-10'!AC448</f>
        <v>1</v>
      </c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>
        <f t="shared" si="14"/>
        <v>1</v>
      </c>
      <c r="AD448" s="10"/>
      <c r="AE448" s="10">
        <f t="shared" si="13"/>
        <v>1</v>
      </c>
    </row>
    <row r="449" spans="1:31" s="12" customFormat="1" ht="37.35" customHeight="1">
      <c r="A449" s="1">
        <v>444</v>
      </c>
      <c r="B449" s="1" t="s">
        <v>1370</v>
      </c>
      <c r="C449" s="11" t="s">
        <v>1371</v>
      </c>
      <c r="D449" s="2" t="s">
        <v>1372</v>
      </c>
      <c r="E449" s="1" t="s">
        <v>565</v>
      </c>
      <c r="F449" s="3" t="s">
        <v>1373</v>
      </c>
      <c r="G449" s="3" t="s">
        <v>60</v>
      </c>
      <c r="H449" s="3">
        <f>'1-10'!AC449</f>
        <v>2</v>
      </c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>
        <f t="shared" si="14"/>
        <v>2</v>
      </c>
      <c r="AD449" s="10"/>
      <c r="AE449" s="10">
        <f t="shared" si="13"/>
        <v>2</v>
      </c>
    </row>
    <row r="450" spans="1:31" s="12" customFormat="1" ht="37.35" customHeight="1">
      <c r="A450" s="1">
        <v>445</v>
      </c>
      <c r="B450" s="1" t="s">
        <v>1374</v>
      </c>
      <c r="C450" s="11" t="s">
        <v>1375</v>
      </c>
      <c r="D450" s="2" t="s">
        <v>1376</v>
      </c>
      <c r="E450" s="1" t="s">
        <v>565</v>
      </c>
      <c r="F450" s="3" t="s">
        <v>1377</v>
      </c>
      <c r="G450" s="3" t="s">
        <v>60</v>
      </c>
      <c r="H450" s="3">
        <f>'1-10'!AC450</f>
        <v>2</v>
      </c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>
        <f t="shared" si="14"/>
        <v>2</v>
      </c>
      <c r="AD450" s="10"/>
      <c r="AE450" s="10">
        <f t="shared" si="13"/>
        <v>2</v>
      </c>
    </row>
    <row r="451" spans="1:31" s="12" customFormat="1" ht="37.35" customHeight="1">
      <c r="A451" s="1">
        <v>446</v>
      </c>
      <c r="B451" s="1" t="s">
        <v>81</v>
      </c>
      <c r="C451" s="11"/>
      <c r="D451" s="2" t="s">
        <v>82</v>
      </c>
      <c r="E451" s="1" t="s">
        <v>54</v>
      </c>
      <c r="F451" s="3" t="s">
        <v>83</v>
      </c>
      <c r="G451" s="3" t="s">
        <v>75</v>
      </c>
      <c r="H451" s="3">
        <f>'1-10'!AC451</f>
        <v>0</v>
      </c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>
        <f t="shared" si="14"/>
        <v>0</v>
      </c>
      <c r="AD451" s="10"/>
      <c r="AE451" s="10">
        <f t="shared" si="13"/>
        <v>0</v>
      </c>
    </row>
    <row r="452" spans="1:31" s="12" customFormat="1" ht="37.35" customHeight="1">
      <c r="A452" s="1">
        <v>447</v>
      </c>
      <c r="B452" s="1" t="s">
        <v>661</v>
      </c>
      <c r="C452" s="11"/>
      <c r="D452" s="2" t="s">
        <v>660</v>
      </c>
      <c r="E452" s="1" t="s">
        <v>14</v>
      </c>
      <c r="F452" s="3" t="s">
        <v>662</v>
      </c>
      <c r="G452" s="3" t="s">
        <v>153</v>
      </c>
      <c r="H452" s="3">
        <f>'1-10'!AC452</f>
        <v>2</v>
      </c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>
        <f t="shared" si="14"/>
        <v>2</v>
      </c>
      <c r="AD452" s="10"/>
      <c r="AE452" s="10">
        <f t="shared" si="13"/>
        <v>2</v>
      </c>
    </row>
    <row r="453" spans="1:31" s="12" customFormat="1" ht="37.35" customHeight="1">
      <c r="A453" s="1">
        <v>448</v>
      </c>
      <c r="B453" s="1" t="s">
        <v>1654</v>
      </c>
      <c r="C453" s="11"/>
      <c r="D453" s="2" t="s">
        <v>1655</v>
      </c>
      <c r="E453" s="1"/>
      <c r="F453" s="3" t="s">
        <v>1656</v>
      </c>
      <c r="G453" s="3" t="s">
        <v>219</v>
      </c>
      <c r="H453" s="3">
        <f>'1-10'!AC453</f>
        <v>0</v>
      </c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>
        <f t="shared" si="14"/>
        <v>0</v>
      </c>
      <c r="AD453" s="10"/>
      <c r="AE453" s="10">
        <f t="shared" si="13"/>
        <v>0</v>
      </c>
    </row>
    <row r="454" spans="1:31" s="12" customFormat="1" ht="37.35" customHeight="1">
      <c r="A454" s="1">
        <v>449</v>
      </c>
      <c r="B454" s="1" t="s">
        <v>1664</v>
      </c>
      <c r="C454" s="11"/>
      <c r="D454" s="2" t="s">
        <v>1665</v>
      </c>
      <c r="E454" s="1"/>
      <c r="F454" s="3" t="s">
        <v>1666</v>
      </c>
      <c r="G454" s="3" t="s">
        <v>219</v>
      </c>
      <c r="H454" s="3">
        <f>'1-10'!AC454</f>
        <v>0</v>
      </c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>
        <f t="shared" si="14"/>
        <v>0</v>
      </c>
      <c r="AD454" s="10"/>
      <c r="AE454" s="10">
        <f t="shared" si="13"/>
        <v>0</v>
      </c>
    </row>
    <row r="455" spans="1:31" s="12" customFormat="1" ht="37.35" customHeight="1">
      <c r="A455" s="1">
        <v>450</v>
      </c>
      <c r="B455" s="1" t="s">
        <v>1674</v>
      </c>
      <c r="C455" s="11"/>
      <c r="D455" s="2" t="s">
        <v>1675</v>
      </c>
      <c r="E455" s="1"/>
      <c r="F455" s="3" t="s">
        <v>1676</v>
      </c>
      <c r="G455" s="3" t="s">
        <v>60</v>
      </c>
      <c r="H455" s="3">
        <f>'1-10'!AC455</f>
        <v>0</v>
      </c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>
        <f t="shared" si="14"/>
        <v>0</v>
      </c>
      <c r="AD455" s="10"/>
      <c r="AE455" s="10">
        <f t="shared" ref="AE455:AE516" si="15">AC455-AD455</f>
        <v>0</v>
      </c>
    </row>
    <row r="456" spans="1:31" s="12" customFormat="1" ht="37.35" customHeight="1">
      <c r="A456" s="1">
        <v>451</v>
      </c>
      <c r="B456" s="1" t="s">
        <v>1677</v>
      </c>
      <c r="C456" s="11"/>
      <c r="D456" s="2" t="s">
        <v>1678</v>
      </c>
      <c r="E456" s="1"/>
      <c r="F456" s="3" t="s">
        <v>1679</v>
      </c>
      <c r="G456" s="3" t="s">
        <v>60</v>
      </c>
      <c r="H456" s="3">
        <f>'1-10'!AC456</f>
        <v>0</v>
      </c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>
        <f t="shared" si="14"/>
        <v>0</v>
      </c>
      <c r="AD456" s="10"/>
      <c r="AE456" s="10">
        <f t="shared" si="15"/>
        <v>0</v>
      </c>
    </row>
    <row r="457" spans="1:31" s="12" customFormat="1" ht="37.35" customHeight="1">
      <c r="A457" s="1">
        <v>452</v>
      </c>
      <c r="B457" s="1" t="s">
        <v>1680</v>
      </c>
      <c r="C457" s="11"/>
      <c r="D457" s="2" t="s">
        <v>1681</v>
      </c>
      <c r="E457" s="1"/>
      <c r="F457" s="3"/>
      <c r="G457" s="3" t="s">
        <v>1612</v>
      </c>
      <c r="H457" s="3">
        <f>'1-10'!AC457</f>
        <v>0</v>
      </c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>
        <f t="shared" si="14"/>
        <v>0</v>
      </c>
      <c r="AD457" s="10"/>
      <c r="AE457" s="10">
        <f t="shared" si="15"/>
        <v>0</v>
      </c>
    </row>
    <row r="458" spans="1:31" s="12" customFormat="1" ht="37.35" customHeight="1">
      <c r="A458" s="1">
        <v>453</v>
      </c>
      <c r="B458" s="1" t="s">
        <v>1683</v>
      </c>
      <c r="C458" s="11"/>
      <c r="D458" s="2" t="s">
        <v>1684</v>
      </c>
      <c r="E458" s="1"/>
      <c r="F458" s="3" t="s">
        <v>1685</v>
      </c>
      <c r="G458" s="3" t="s">
        <v>1612</v>
      </c>
      <c r="H458" s="3">
        <f>'1-10'!AC458</f>
        <v>0</v>
      </c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>
        <f t="shared" si="14"/>
        <v>0</v>
      </c>
      <c r="AD458" s="10"/>
      <c r="AE458" s="10">
        <f t="shared" si="15"/>
        <v>0</v>
      </c>
    </row>
    <row r="459" spans="1:31" s="12" customFormat="1" ht="37.35" customHeight="1">
      <c r="A459" s="1">
        <v>454</v>
      </c>
      <c r="B459" s="1" t="s">
        <v>1686</v>
      </c>
      <c r="C459" s="11"/>
      <c r="D459" s="2" t="s">
        <v>308</v>
      </c>
      <c r="E459" s="1"/>
      <c r="F459" s="3" t="s">
        <v>1687</v>
      </c>
      <c r="G459" s="3" t="s">
        <v>1612</v>
      </c>
      <c r="H459" s="3">
        <f>'1-10'!AC459</f>
        <v>0</v>
      </c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>
        <f t="shared" si="14"/>
        <v>0</v>
      </c>
      <c r="AD459" s="10"/>
      <c r="AE459" s="10">
        <f t="shared" si="15"/>
        <v>0</v>
      </c>
    </row>
    <row r="460" spans="1:31" s="12" customFormat="1" ht="37.35" customHeight="1">
      <c r="A460" s="1">
        <v>455</v>
      </c>
      <c r="B460" s="1" t="s">
        <v>1688</v>
      </c>
      <c r="C460" s="11"/>
      <c r="D460" s="2" t="s">
        <v>1689</v>
      </c>
      <c r="E460" s="1"/>
      <c r="F460" s="3" t="s">
        <v>1690</v>
      </c>
      <c r="G460" s="3" t="s">
        <v>1612</v>
      </c>
      <c r="H460" s="3">
        <f>'1-10'!AC460</f>
        <v>0</v>
      </c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>
        <f t="shared" si="14"/>
        <v>0</v>
      </c>
      <c r="AD460" s="10"/>
      <c r="AE460" s="10">
        <f t="shared" si="15"/>
        <v>0</v>
      </c>
    </row>
    <row r="461" spans="1:31" s="12" customFormat="1" ht="37.35" customHeight="1">
      <c r="A461" s="1">
        <v>456</v>
      </c>
      <c r="B461" s="1" t="s">
        <v>1691</v>
      </c>
      <c r="C461" s="11"/>
      <c r="D461" s="2" t="s">
        <v>1689</v>
      </c>
      <c r="E461" s="1"/>
      <c r="F461" s="3" t="s">
        <v>1690</v>
      </c>
      <c r="G461" s="3" t="s">
        <v>1612</v>
      </c>
      <c r="H461" s="3">
        <f>'1-10'!AC461</f>
        <v>0</v>
      </c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>
        <f t="shared" si="14"/>
        <v>0</v>
      </c>
      <c r="AD461" s="10"/>
      <c r="AE461" s="10">
        <f t="shared" si="15"/>
        <v>0</v>
      </c>
    </row>
    <row r="462" spans="1:31" s="12" customFormat="1" ht="37.35" customHeight="1">
      <c r="A462" s="1">
        <v>457</v>
      </c>
      <c r="B462" s="1" t="s">
        <v>1692</v>
      </c>
      <c r="C462" s="11"/>
      <c r="D462" s="2" t="s">
        <v>1693</v>
      </c>
      <c r="E462" s="1"/>
      <c r="F462" s="3" t="s">
        <v>1694</v>
      </c>
      <c r="G462" s="3" t="s">
        <v>298</v>
      </c>
      <c r="H462" s="3">
        <f>'1-10'!AC462</f>
        <v>0</v>
      </c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>
        <f t="shared" si="14"/>
        <v>0</v>
      </c>
      <c r="AD462" s="10"/>
      <c r="AE462" s="10">
        <f t="shared" si="15"/>
        <v>0</v>
      </c>
    </row>
    <row r="463" spans="1:31" s="12" customFormat="1" ht="37.35" customHeight="1">
      <c r="A463" s="1">
        <v>458</v>
      </c>
      <c r="B463" s="1" t="s">
        <v>1703</v>
      </c>
      <c r="C463" s="11"/>
      <c r="D463" s="2" t="s">
        <v>1704</v>
      </c>
      <c r="E463" s="1"/>
      <c r="F463" s="3" t="s">
        <v>561</v>
      </c>
      <c r="G463" s="3" t="s">
        <v>1612</v>
      </c>
      <c r="H463" s="3">
        <f>'1-10'!AC463</f>
        <v>0</v>
      </c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>
        <f t="shared" si="14"/>
        <v>0</v>
      </c>
      <c r="AD463" s="10"/>
      <c r="AE463" s="10">
        <f t="shared" si="15"/>
        <v>0</v>
      </c>
    </row>
    <row r="464" spans="1:31" s="12" customFormat="1" ht="37.35" customHeight="1">
      <c r="A464" s="1">
        <v>459</v>
      </c>
      <c r="B464" s="1" t="s">
        <v>1706</v>
      </c>
      <c r="C464" s="11"/>
      <c r="D464" s="2" t="s">
        <v>308</v>
      </c>
      <c r="E464" s="1"/>
      <c r="F464" s="3" t="s">
        <v>1758</v>
      </c>
      <c r="G464" s="3" t="s">
        <v>1612</v>
      </c>
      <c r="H464" s="3">
        <f>'1-10'!AC464</f>
        <v>0</v>
      </c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>
        <f t="shared" si="14"/>
        <v>0</v>
      </c>
      <c r="AD464" s="10"/>
      <c r="AE464" s="10">
        <f t="shared" si="15"/>
        <v>0</v>
      </c>
    </row>
    <row r="465" spans="1:31" s="12" customFormat="1" ht="37.35" customHeight="1">
      <c r="A465" s="1">
        <v>460</v>
      </c>
      <c r="B465" s="1" t="s">
        <v>1707</v>
      </c>
      <c r="C465" s="11"/>
      <c r="D465" s="2" t="s">
        <v>1708</v>
      </c>
      <c r="E465" s="1"/>
      <c r="F465" s="3" t="s">
        <v>1709</v>
      </c>
      <c r="G465" s="3" t="s">
        <v>1612</v>
      </c>
      <c r="H465" s="3">
        <f>'1-10'!AC465</f>
        <v>0</v>
      </c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>
        <f t="shared" si="14"/>
        <v>0</v>
      </c>
      <c r="AD465" s="10"/>
      <c r="AE465" s="10">
        <f t="shared" si="15"/>
        <v>0</v>
      </c>
    </row>
    <row r="466" spans="1:31" s="12" customFormat="1" ht="37.35" customHeight="1">
      <c r="A466" s="1">
        <v>461</v>
      </c>
      <c r="B466" s="1" t="s">
        <v>1710</v>
      </c>
      <c r="C466" s="11"/>
      <c r="D466" s="2" t="s">
        <v>1711</v>
      </c>
      <c r="E466" s="1"/>
      <c r="F466" s="3" t="s">
        <v>1712</v>
      </c>
      <c r="G466" s="3" t="s">
        <v>1612</v>
      </c>
      <c r="H466" s="3">
        <f>'1-10'!AC466</f>
        <v>0</v>
      </c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>
        <f t="shared" si="14"/>
        <v>0</v>
      </c>
      <c r="AD466" s="10"/>
      <c r="AE466" s="10">
        <f t="shared" si="15"/>
        <v>0</v>
      </c>
    </row>
    <row r="467" spans="1:31" s="12" customFormat="1" ht="37.35" customHeight="1">
      <c r="A467" s="1">
        <v>462</v>
      </c>
      <c r="B467" s="1" t="s">
        <v>1713</v>
      </c>
      <c r="C467" s="11"/>
      <c r="D467" s="2" t="s">
        <v>1714</v>
      </c>
      <c r="E467" s="1"/>
      <c r="F467" s="3" t="s">
        <v>297</v>
      </c>
      <c r="G467" s="3" t="s">
        <v>1612</v>
      </c>
      <c r="H467" s="3">
        <f>'1-10'!AC467</f>
        <v>0</v>
      </c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>
        <f t="shared" si="14"/>
        <v>0</v>
      </c>
      <c r="AD467" s="10"/>
      <c r="AE467" s="10">
        <f t="shared" si="15"/>
        <v>0</v>
      </c>
    </row>
    <row r="468" spans="1:31" s="12" customFormat="1" ht="37.35" customHeight="1">
      <c r="A468" s="1">
        <v>463</v>
      </c>
      <c r="B468" s="1" t="s">
        <v>1715</v>
      </c>
      <c r="C468" s="11"/>
      <c r="D468" s="2" t="s">
        <v>1716</v>
      </c>
      <c r="E468" s="1"/>
      <c r="F468" s="3" t="s">
        <v>1717</v>
      </c>
      <c r="G468" s="3" t="s">
        <v>219</v>
      </c>
      <c r="H468" s="3">
        <f>'1-10'!AC468</f>
        <v>0</v>
      </c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>
        <f t="shared" si="14"/>
        <v>0</v>
      </c>
      <c r="AD468" s="10"/>
      <c r="AE468" s="10">
        <f t="shared" si="15"/>
        <v>0</v>
      </c>
    </row>
    <row r="469" spans="1:31" s="12" customFormat="1" ht="37.35" customHeight="1">
      <c r="A469" s="1">
        <v>464</v>
      </c>
      <c r="B469" s="1" t="s">
        <v>1718</v>
      </c>
      <c r="C469" s="11"/>
      <c r="D469" s="2" t="s">
        <v>1719</v>
      </c>
      <c r="E469" s="1"/>
      <c r="F469" s="3" t="s">
        <v>1720</v>
      </c>
      <c r="G469" s="3" t="s">
        <v>181</v>
      </c>
      <c r="H469" s="3">
        <f>'1-10'!AC469</f>
        <v>0</v>
      </c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>
        <f t="shared" si="14"/>
        <v>0</v>
      </c>
      <c r="AD469" s="10"/>
      <c r="AE469" s="10">
        <f t="shared" si="15"/>
        <v>0</v>
      </c>
    </row>
    <row r="470" spans="1:31" s="12" customFormat="1" ht="37.35" customHeight="1">
      <c r="A470" s="1">
        <v>465</v>
      </c>
      <c r="B470" s="1" t="s">
        <v>1736</v>
      </c>
      <c r="C470" s="11"/>
      <c r="D470" s="2" t="s">
        <v>1338</v>
      </c>
      <c r="E470" s="1" t="s">
        <v>565</v>
      </c>
      <c r="F470" s="3" t="s">
        <v>1737</v>
      </c>
      <c r="G470" s="3" t="s">
        <v>574</v>
      </c>
      <c r="H470" s="3">
        <f>'1-10'!AC470</f>
        <v>0</v>
      </c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>
        <f t="shared" si="14"/>
        <v>0</v>
      </c>
      <c r="AD470" s="10"/>
      <c r="AE470" s="10">
        <f t="shared" si="15"/>
        <v>0</v>
      </c>
    </row>
    <row r="471" spans="1:31" s="12" customFormat="1" ht="37.35" customHeight="1">
      <c r="A471" s="1">
        <v>466</v>
      </c>
      <c r="B471" s="1" t="s">
        <v>68</v>
      </c>
      <c r="C471" s="11">
        <v>0</v>
      </c>
      <c r="D471" s="2" t="s">
        <v>69</v>
      </c>
      <c r="E471" s="1" t="s">
        <v>49</v>
      </c>
      <c r="F471" s="3" t="s">
        <v>70</v>
      </c>
      <c r="G471" s="3" t="s">
        <v>16</v>
      </c>
      <c r="H471" s="3">
        <f>'1-10'!AC471</f>
        <v>11</v>
      </c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>
        <f t="shared" ref="AC471:AC516" si="16">SUM(H471:AB471)</f>
        <v>11</v>
      </c>
      <c r="AD471" s="10"/>
      <c r="AE471" s="10">
        <f t="shared" si="15"/>
        <v>11</v>
      </c>
    </row>
    <row r="472" spans="1:31" s="12" customFormat="1" ht="37.35" customHeight="1">
      <c r="A472" s="1">
        <v>467</v>
      </c>
      <c r="B472" s="1" t="s">
        <v>79</v>
      </c>
      <c r="C472" s="11">
        <v>0</v>
      </c>
      <c r="D472" s="2" t="s">
        <v>73</v>
      </c>
      <c r="E472" s="1" t="s">
        <v>54</v>
      </c>
      <c r="F472" s="3" t="s">
        <v>80</v>
      </c>
      <c r="G472" s="3" t="s">
        <v>75</v>
      </c>
      <c r="H472" s="3">
        <f>'1-10'!AC472</f>
        <v>0</v>
      </c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>
        <f t="shared" si="16"/>
        <v>0</v>
      </c>
      <c r="AD472" s="10"/>
      <c r="AE472" s="10">
        <f t="shared" si="15"/>
        <v>0</v>
      </c>
    </row>
    <row r="473" spans="1:31" s="12" customFormat="1" ht="37.35" customHeight="1">
      <c r="A473" s="1">
        <v>468</v>
      </c>
      <c r="B473" s="1" t="s">
        <v>105</v>
      </c>
      <c r="C473" s="11">
        <v>0</v>
      </c>
      <c r="D473" s="2" t="s">
        <v>86</v>
      </c>
      <c r="E473" s="1" t="s">
        <v>54</v>
      </c>
      <c r="F473" s="3" t="s">
        <v>106</v>
      </c>
      <c r="G473" s="3" t="s">
        <v>75</v>
      </c>
      <c r="H473" s="3">
        <f>'1-10'!AC473</f>
        <v>0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>
        <f t="shared" si="16"/>
        <v>0</v>
      </c>
      <c r="AD473" s="10"/>
      <c r="AE473" s="10">
        <f t="shared" si="15"/>
        <v>0</v>
      </c>
    </row>
    <row r="474" spans="1:31" s="12" customFormat="1" ht="37.35" customHeight="1">
      <c r="A474" s="1">
        <v>469</v>
      </c>
      <c r="B474" s="1" t="s">
        <v>107</v>
      </c>
      <c r="C474" s="11">
        <v>0</v>
      </c>
      <c r="D474" s="2" t="s">
        <v>108</v>
      </c>
      <c r="E474" s="1" t="s">
        <v>54</v>
      </c>
      <c r="F474" s="3" t="s">
        <v>109</v>
      </c>
      <c r="G474" s="3" t="s">
        <v>75</v>
      </c>
      <c r="H474" s="3">
        <f>'1-10'!AC474</f>
        <v>0</v>
      </c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>
        <f t="shared" si="16"/>
        <v>0</v>
      </c>
      <c r="AD474" s="10"/>
      <c r="AE474" s="10">
        <f t="shared" si="15"/>
        <v>0</v>
      </c>
    </row>
    <row r="475" spans="1:31" s="12" customFormat="1" ht="37.35" customHeight="1">
      <c r="A475" s="1">
        <v>470</v>
      </c>
      <c r="B475" s="1" t="s">
        <v>117</v>
      </c>
      <c r="C475" s="11">
        <v>0</v>
      </c>
      <c r="D475" s="2" t="s">
        <v>86</v>
      </c>
      <c r="E475" s="1"/>
      <c r="F475" s="3" t="s">
        <v>118</v>
      </c>
      <c r="G475" s="3" t="s">
        <v>75</v>
      </c>
      <c r="H475" s="3">
        <f>'1-10'!AC475</f>
        <v>0</v>
      </c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>
        <f t="shared" si="16"/>
        <v>0</v>
      </c>
      <c r="AD475" s="10"/>
      <c r="AE475" s="10">
        <f t="shared" si="15"/>
        <v>0</v>
      </c>
    </row>
    <row r="476" spans="1:31" s="12" customFormat="1" ht="37.35" customHeight="1">
      <c r="A476" s="1">
        <v>471</v>
      </c>
      <c r="B476" s="1" t="s">
        <v>119</v>
      </c>
      <c r="C476" s="11">
        <v>0</v>
      </c>
      <c r="D476" s="2" t="s">
        <v>86</v>
      </c>
      <c r="E476" s="1"/>
      <c r="F476" s="3" t="s">
        <v>120</v>
      </c>
      <c r="G476" s="3" t="s">
        <v>75</v>
      </c>
      <c r="H476" s="3">
        <f>'1-10'!AC476</f>
        <v>0</v>
      </c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>
        <f t="shared" si="16"/>
        <v>0</v>
      </c>
      <c r="AD476" s="10"/>
      <c r="AE476" s="10">
        <f t="shared" si="15"/>
        <v>0</v>
      </c>
    </row>
    <row r="477" spans="1:31" s="12" customFormat="1" ht="37.35" customHeight="1">
      <c r="A477" s="1">
        <v>472</v>
      </c>
      <c r="B477" s="1" t="s">
        <v>121</v>
      </c>
      <c r="C477" s="11">
        <v>0</v>
      </c>
      <c r="D477" s="2" t="s">
        <v>86</v>
      </c>
      <c r="E477" s="1"/>
      <c r="F477" s="3" t="s">
        <v>122</v>
      </c>
      <c r="G477" s="3" t="s">
        <v>75</v>
      </c>
      <c r="H477" s="3">
        <f>'1-10'!AC477</f>
        <v>0</v>
      </c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>
        <f t="shared" si="16"/>
        <v>0</v>
      </c>
      <c r="AD477" s="10"/>
      <c r="AE477" s="10">
        <f t="shared" si="15"/>
        <v>0</v>
      </c>
    </row>
    <row r="478" spans="1:31" s="12" customFormat="1" ht="37.35" customHeight="1">
      <c r="A478" s="1">
        <v>473</v>
      </c>
      <c r="B478" s="1" t="s">
        <v>123</v>
      </c>
      <c r="C478" s="11">
        <v>0</v>
      </c>
      <c r="D478" s="2" t="s">
        <v>86</v>
      </c>
      <c r="E478" s="1"/>
      <c r="F478" s="3" t="s">
        <v>124</v>
      </c>
      <c r="G478" s="3" t="s">
        <v>75</v>
      </c>
      <c r="H478" s="3">
        <f>'1-10'!AC478</f>
        <v>0</v>
      </c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>
        <f t="shared" si="16"/>
        <v>0</v>
      </c>
      <c r="AD478" s="10"/>
      <c r="AE478" s="10">
        <f t="shared" si="15"/>
        <v>0</v>
      </c>
    </row>
    <row r="479" spans="1:31" s="12" customFormat="1" ht="37.35" customHeight="1">
      <c r="A479" s="1">
        <v>474</v>
      </c>
      <c r="B479" s="1" t="s">
        <v>125</v>
      </c>
      <c r="C479" s="11">
        <v>0</v>
      </c>
      <c r="D479" s="2" t="s">
        <v>86</v>
      </c>
      <c r="E479" s="1"/>
      <c r="F479" s="3" t="s">
        <v>126</v>
      </c>
      <c r="G479" s="3" t="s">
        <v>75</v>
      </c>
      <c r="H479" s="3">
        <f>'1-10'!AC479</f>
        <v>0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>
        <f t="shared" si="16"/>
        <v>0</v>
      </c>
      <c r="AD479" s="10"/>
      <c r="AE479" s="10">
        <f t="shared" si="15"/>
        <v>0</v>
      </c>
    </row>
    <row r="480" spans="1:31" s="12" customFormat="1" ht="37.35" customHeight="1">
      <c r="A480" s="1">
        <v>475</v>
      </c>
      <c r="B480" s="1" t="s">
        <v>127</v>
      </c>
      <c r="C480" s="11">
        <v>0</v>
      </c>
      <c r="D480" s="2" t="s">
        <v>86</v>
      </c>
      <c r="E480" s="1"/>
      <c r="F480" s="3" t="s">
        <v>128</v>
      </c>
      <c r="G480" s="3" t="s">
        <v>75</v>
      </c>
      <c r="H480" s="3">
        <f>'1-10'!AC480</f>
        <v>0</v>
      </c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>
        <f t="shared" si="16"/>
        <v>0</v>
      </c>
      <c r="AD480" s="10"/>
      <c r="AE480" s="10">
        <f t="shared" si="15"/>
        <v>0</v>
      </c>
    </row>
    <row r="481" spans="1:31" s="12" customFormat="1" ht="37.35" customHeight="1">
      <c r="A481" s="1">
        <v>476</v>
      </c>
      <c r="B481" s="1" t="s">
        <v>129</v>
      </c>
      <c r="C481" s="11">
        <v>0</v>
      </c>
      <c r="D481" s="2" t="s">
        <v>86</v>
      </c>
      <c r="E481" s="1"/>
      <c r="F481" s="3" t="s">
        <v>130</v>
      </c>
      <c r="G481" s="3" t="s">
        <v>75</v>
      </c>
      <c r="H481" s="3">
        <f>'1-10'!AC481</f>
        <v>0</v>
      </c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>
        <f t="shared" si="16"/>
        <v>0</v>
      </c>
      <c r="AD481" s="10"/>
      <c r="AE481" s="10">
        <f t="shared" si="15"/>
        <v>0</v>
      </c>
    </row>
    <row r="482" spans="1:31" s="12" customFormat="1" ht="37.35" customHeight="1">
      <c r="A482" s="1">
        <v>477</v>
      </c>
      <c r="B482" s="1" t="s">
        <v>131</v>
      </c>
      <c r="C482" s="11">
        <v>0</v>
      </c>
      <c r="D482" s="2" t="s">
        <v>86</v>
      </c>
      <c r="E482" s="1"/>
      <c r="F482" s="3" t="s">
        <v>132</v>
      </c>
      <c r="G482" s="3" t="s">
        <v>75</v>
      </c>
      <c r="H482" s="3">
        <f>'1-10'!AC482</f>
        <v>0</v>
      </c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>
        <f t="shared" si="16"/>
        <v>0</v>
      </c>
      <c r="AD482" s="10"/>
      <c r="AE482" s="10">
        <f t="shared" si="15"/>
        <v>0</v>
      </c>
    </row>
    <row r="483" spans="1:31" s="12" customFormat="1" ht="37.35" customHeight="1">
      <c r="A483" s="1">
        <v>478</v>
      </c>
      <c r="B483" s="1" t="s">
        <v>165</v>
      </c>
      <c r="C483" s="11">
        <v>0</v>
      </c>
      <c r="D483" s="2" t="s">
        <v>166</v>
      </c>
      <c r="E483" s="1"/>
      <c r="F483" s="3" t="s">
        <v>167</v>
      </c>
      <c r="G483" s="3" t="s">
        <v>137</v>
      </c>
      <c r="H483" s="3">
        <f>'1-10'!AC483</f>
        <v>1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>
        <f t="shared" si="16"/>
        <v>1</v>
      </c>
      <c r="AD483" s="10"/>
      <c r="AE483" s="10">
        <f t="shared" si="15"/>
        <v>1</v>
      </c>
    </row>
    <row r="484" spans="1:31" s="12" customFormat="1" ht="37.35" customHeight="1">
      <c r="A484" s="1">
        <v>479</v>
      </c>
      <c r="B484" s="1" t="s">
        <v>198</v>
      </c>
      <c r="C484" s="11">
        <v>0</v>
      </c>
      <c r="D484" s="2" t="s">
        <v>199</v>
      </c>
      <c r="E484" s="1"/>
      <c r="F484" s="3" t="s">
        <v>190</v>
      </c>
      <c r="G484" s="3" t="s">
        <v>181</v>
      </c>
      <c r="H484" s="3">
        <f>'1-10'!AC484</f>
        <v>0</v>
      </c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>
        <f t="shared" si="16"/>
        <v>0</v>
      </c>
      <c r="AD484" s="10"/>
      <c r="AE484" s="10">
        <f t="shared" si="15"/>
        <v>0</v>
      </c>
    </row>
    <row r="485" spans="1:31" s="12" customFormat="1" ht="37.35" customHeight="1">
      <c r="A485" s="1">
        <v>480</v>
      </c>
      <c r="B485" s="1" t="s">
        <v>320</v>
      </c>
      <c r="C485" s="11">
        <v>0</v>
      </c>
      <c r="D485" s="2" t="s">
        <v>321</v>
      </c>
      <c r="E485" s="1" t="s">
        <v>203</v>
      </c>
      <c r="F485" s="3" t="s">
        <v>322</v>
      </c>
      <c r="G485" s="3" t="s">
        <v>60</v>
      </c>
      <c r="H485" s="3">
        <f>'1-10'!AC485</f>
        <v>0</v>
      </c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>
        <f t="shared" si="16"/>
        <v>0</v>
      </c>
      <c r="AD485" s="10"/>
      <c r="AE485" s="10">
        <f t="shared" si="15"/>
        <v>0</v>
      </c>
    </row>
    <row r="486" spans="1:31" s="12" customFormat="1" ht="37.35" customHeight="1">
      <c r="A486" s="1">
        <v>481</v>
      </c>
      <c r="B486" s="1" t="s">
        <v>326</v>
      </c>
      <c r="C486" s="11">
        <v>0</v>
      </c>
      <c r="D486" s="2" t="s">
        <v>321</v>
      </c>
      <c r="E486" s="1" t="s">
        <v>203</v>
      </c>
      <c r="F486" s="3" t="s">
        <v>327</v>
      </c>
      <c r="G486" s="3" t="s">
        <v>60</v>
      </c>
      <c r="H486" s="3">
        <f>'1-10'!AC486</f>
        <v>0</v>
      </c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>
        <f t="shared" si="16"/>
        <v>0</v>
      </c>
      <c r="AD486" s="10"/>
      <c r="AE486" s="10">
        <f t="shared" si="15"/>
        <v>0</v>
      </c>
    </row>
    <row r="487" spans="1:31" s="12" customFormat="1" ht="37.35" customHeight="1">
      <c r="A487" s="1">
        <v>482</v>
      </c>
      <c r="B487" s="1" t="s">
        <v>328</v>
      </c>
      <c r="C487" s="11">
        <v>0</v>
      </c>
      <c r="D487" s="2" t="s">
        <v>321</v>
      </c>
      <c r="E487" s="1" t="s">
        <v>203</v>
      </c>
      <c r="F487" s="3" t="s">
        <v>329</v>
      </c>
      <c r="G487" s="3" t="s">
        <v>60</v>
      </c>
      <c r="H487" s="3">
        <f>'1-10'!AC487</f>
        <v>0</v>
      </c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>
        <f t="shared" si="16"/>
        <v>0</v>
      </c>
      <c r="AD487" s="10"/>
      <c r="AE487" s="10">
        <f t="shared" si="15"/>
        <v>0</v>
      </c>
    </row>
    <row r="488" spans="1:31" s="12" customFormat="1" ht="37.35" customHeight="1">
      <c r="A488" s="1">
        <v>483</v>
      </c>
      <c r="B488" s="1" t="s">
        <v>330</v>
      </c>
      <c r="C488" s="11">
        <v>0</v>
      </c>
      <c r="D488" s="2" t="s">
        <v>321</v>
      </c>
      <c r="E488" s="1" t="s">
        <v>203</v>
      </c>
      <c r="F488" s="3" t="s">
        <v>322</v>
      </c>
      <c r="G488" s="3" t="s">
        <v>60</v>
      </c>
      <c r="H488" s="3">
        <f>'1-10'!AC488</f>
        <v>0</v>
      </c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>
        <f t="shared" si="16"/>
        <v>0</v>
      </c>
      <c r="AD488" s="10"/>
      <c r="AE488" s="10">
        <f t="shared" si="15"/>
        <v>0</v>
      </c>
    </row>
    <row r="489" spans="1:31" s="12" customFormat="1" ht="37.35" customHeight="1">
      <c r="A489" s="1">
        <v>484</v>
      </c>
      <c r="B489" s="1" t="s">
        <v>331</v>
      </c>
      <c r="C489" s="11">
        <v>0</v>
      </c>
      <c r="D489" s="2" t="s">
        <v>321</v>
      </c>
      <c r="E489" s="1" t="s">
        <v>203</v>
      </c>
      <c r="F489" s="3" t="s">
        <v>332</v>
      </c>
      <c r="G489" s="3" t="s">
        <v>60</v>
      </c>
      <c r="H489" s="3">
        <f>'1-10'!AC489</f>
        <v>0</v>
      </c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>
        <f t="shared" si="16"/>
        <v>0</v>
      </c>
      <c r="AD489" s="10"/>
      <c r="AE489" s="10">
        <f t="shared" si="15"/>
        <v>0</v>
      </c>
    </row>
    <row r="490" spans="1:31" s="12" customFormat="1" ht="37.35" customHeight="1">
      <c r="A490" s="1">
        <v>485</v>
      </c>
      <c r="B490" s="1" t="s">
        <v>342</v>
      </c>
      <c r="C490" s="11">
        <v>0</v>
      </c>
      <c r="D490" s="2" t="s">
        <v>338</v>
      </c>
      <c r="E490" s="1" t="s">
        <v>203</v>
      </c>
      <c r="F490" s="3" t="s">
        <v>327</v>
      </c>
      <c r="G490" s="3" t="s">
        <v>60</v>
      </c>
      <c r="H490" s="3">
        <f>'1-10'!AC490</f>
        <v>5</v>
      </c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>
        <f t="shared" si="16"/>
        <v>5</v>
      </c>
      <c r="AD490" s="10"/>
      <c r="AE490" s="10">
        <f t="shared" si="15"/>
        <v>5</v>
      </c>
    </row>
    <row r="491" spans="1:31" s="12" customFormat="1" ht="37.35" customHeight="1">
      <c r="A491" s="1">
        <v>486</v>
      </c>
      <c r="B491" s="1" t="s">
        <v>343</v>
      </c>
      <c r="C491" s="11">
        <v>0</v>
      </c>
      <c r="D491" s="2" t="s">
        <v>338</v>
      </c>
      <c r="E491" s="1" t="s">
        <v>203</v>
      </c>
      <c r="F491" s="3" t="s">
        <v>341</v>
      </c>
      <c r="G491" s="3" t="s">
        <v>60</v>
      </c>
      <c r="H491" s="3">
        <f>'1-10'!AC491</f>
        <v>0</v>
      </c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>
        <f t="shared" si="16"/>
        <v>0</v>
      </c>
      <c r="AD491" s="10"/>
      <c r="AE491" s="10">
        <f t="shared" si="15"/>
        <v>0</v>
      </c>
    </row>
    <row r="492" spans="1:31" s="12" customFormat="1" ht="37.35" customHeight="1">
      <c r="A492" s="1">
        <v>487</v>
      </c>
      <c r="B492" s="1" t="s">
        <v>344</v>
      </c>
      <c r="C492" s="11">
        <v>0</v>
      </c>
      <c r="D492" s="2" t="s">
        <v>338</v>
      </c>
      <c r="E492" s="1" t="s">
        <v>203</v>
      </c>
      <c r="F492" s="3" t="s">
        <v>327</v>
      </c>
      <c r="G492" s="3" t="s">
        <v>60</v>
      </c>
      <c r="H492" s="3">
        <f>'1-10'!AC492</f>
        <v>0</v>
      </c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>
        <f t="shared" si="16"/>
        <v>0</v>
      </c>
      <c r="AD492" s="10"/>
      <c r="AE492" s="10">
        <f t="shared" si="15"/>
        <v>0</v>
      </c>
    </row>
    <row r="493" spans="1:31" s="12" customFormat="1" ht="37.35" customHeight="1">
      <c r="A493" s="1">
        <v>488</v>
      </c>
      <c r="B493" s="1" t="s">
        <v>345</v>
      </c>
      <c r="C493" s="11">
        <v>0</v>
      </c>
      <c r="D493" s="2" t="s">
        <v>338</v>
      </c>
      <c r="E493" s="1" t="s">
        <v>203</v>
      </c>
      <c r="F493" s="3" t="s">
        <v>346</v>
      </c>
      <c r="G493" s="3" t="s">
        <v>60</v>
      </c>
      <c r="H493" s="3">
        <f>'1-10'!AC493</f>
        <v>0</v>
      </c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>
        <f t="shared" si="16"/>
        <v>0</v>
      </c>
      <c r="AD493" s="10"/>
      <c r="AE493" s="10">
        <f t="shared" si="15"/>
        <v>0</v>
      </c>
    </row>
    <row r="494" spans="1:31" s="12" customFormat="1" ht="37.35" customHeight="1">
      <c r="A494" s="1">
        <v>489</v>
      </c>
      <c r="B494" s="1" t="s">
        <v>359</v>
      </c>
      <c r="C494" s="11">
        <v>0</v>
      </c>
      <c r="D494" s="2" t="s">
        <v>357</v>
      </c>
      <c r="E494" s="1" t="s">
        <v>203</v>
      </c>
      <c r="F494" s="3" t="s">
        <v>358</v>
      </c>
      <c r="G494" s="3" t="s">
        <v>298</v>
      </c>
      <c r="H494" s="3">
        <f>'1-10'!AC494</f>
        <v>0</v>
      </c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>
        <f t="shared" si="16"/>
        <v>0</v>
      </c>
      <c r="AD494" s="10"/>
      <c r="AE494" s="10">
        <f t="shared" si="15"/>
        <v>0</v>
      </c>
    </row>
    <row r="495" spans="1:31" s="12" customFormat="1" ht="37.35" customHeight="1">
      <c r="A495" s="1">
        <v>490</v>
      </c>
      <c r="B495" s="1" t="s">
        <v>360</v>
      </c>
      <c r="C495" s="11">
        <v>0</v>
      </c>
      <c r="D495" s="2" t="s">
        <v>361</v>
      </c>
      <c r="E495" s="1" t="s">
        <v>203</v>
      </c>
      <c r="F495" s="3" t="s">
        <v>358</v>
      </c>
      <c r="G495" s="3" t="s">
        <v>298</v>
      </c>
      <c r="H495" s="3">
        <f>'1-10'!AC495</f>
        <v>0</v>
      </c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>
        <f t="shared" si="16"/>
        <v>0</v>
      </c>
      <c r="AD495" s="10"/>
      <c r="AE495" s="10">
        <f t="shared" si="15"/>
        <v>0</v>
      </c>
    </row>
    <row r="496" spans="1:31" s="12" customFormat="1" ht="37.35" customHeight="1">
      <c r="A496" s="1">
        <v>491</v>
      </c>
      <c r="B496" s="1" t="s">
        <v>542</v>
      </c>
      <c r="C496" s="11">
        <v>0</v>
      </c>
      <c r="D496" s="2" t="s">
        <v>543</v>
      </c>
      <c r="E496" s="1" t="s">
        <v>203</v>
      </c>
      <c r="F496" s="3" t="s">
        <v>204</v>
      </c>
      <c r="G496" s="3" t="s">
        <v>298</v>
      </c>
      <c r="H496" s="3">
        <f>'1-10'!AC496</f>
        <v>0</v>
      </c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>
        <f t="shared" si="16"/>
        <v>0</v>
      </c>
      <c r="AD496" s="10"/>
      <c r="AE496" s="10">
        <f t="shared" si="15"/>
        <v>0</v>
      </c>
    </row>
    <row r="497" spans="1:31" s="12" customFormat="1" ht="37.35" customHeight="1">
      <c r="A497" s="1">
        <v>492</v>
      </c>
      <c r="B497" s="1" t="s">
        <v>544</v>
      </c>
      <c r="C497" s="11">
        <v>0</v>
      </c>
      <c r="D497" s="2" t="s">
        <v>545</v>
      </c>
      <c r="E497" s="1" t="s">
        <v>203</v>
      </c>
      <c r="F497" s="3" t="s">
        <v>204</v>
      </c>
      <c r="G497" s="3" t="s">
        <v>298</v>
      </c>
      <c r="H497" s="3">
        <f>'1-10'!AC497</f>
        <v>0</v>
      </c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>
        <f t="shared" si="16"/>
        <v>0</v>
      </c>
      <c r="AD497" s="10"/>
      <c r="AE497" s="10">
        <f t="shared" si="15"/>
        <v>0</v>
      </c>
    </row>
    <row r="498" spans="1:31" s="12" customFormat="1" ht="37.35" customHeight="1">
      <c r="A498" s="1">
        <v>493</v>
      </c>
      <c r="B498" s="1" t="s">
        <v>546</v>
      </c>
      <c r="C498" s="11">
        <v>0</v>
      </c>
      <c r="D498" s="2" t="s">
        <v>547</v>
      </c>
      <c r="E498" s="1" t="s">
        <v>151</v>
      </c>
      <c r="F498" s="3" t="s">
        <v>548</v>
      </c>
      <c r="G498" s="3" t="s">
        <v>181</v>
      </c>
      <c r="H498" s="3">
        <f>'1-10'!AC498</f>
        <v>0</v>
      </c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>
        <f t="shared" si="16"/>
        <v>0</v>
      </c>
      <c r="AD498" s="10"/>
      <c r="AE498" s="10">
        <f t="shared" si="15"/>
        <v>0</v>
      </c>
    </row>
    <row r="499" spans="1:31" s="12" customFormat="1" ht="37.35" customHeight="1">
      <c r="A499" s="1">
        <v>494</v>
      </c>
      <c r="B499" s="1" t="s">
        <v>559</v>
      </c>
      <c r="C499" s="11">
        <v>0</v>
      </c>
      <c r="D499" s="2" t="s">
        <v>560</v>
      </c>
      <c r="E499" s="1" t="s">
        <v>203</v>
      </c>
      <c r="F499" s="3" t="s">
        <v>561</v>
      </c>
      <c r="G499" s="3" t="s">
        <v>298</v>
      </c>
      <c r="H499" s="3">
        <f>'1-10'!AC499</f>
        <v>0</v>
      </c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>
        <f t="shared" si="16"/>
        <v>0</v>
      </c>
      <c r="AD499" s="10"/>
      <c r="AE499" s="10">
        <f t="shared" si="15"/>
        <v>0</v>
      </c>
    </row>
    <row r="500" spans="1:31" s="12" customFormat="1" ht="37.35" customHeight="1">
      <c r="A500" s="1">
        <v>495</v>
      </c>
      <c r="B500" s="1" t="s">
        <v>562</v>
      </c>
      <c r="C500" s="11">
        <v>0</v>
      </c>
      <c r="D500" s="2" t="s">
        <v>560</v>
      </c>
      <c r="E500" s="1" t="s">
        <v>203</v>
      </c>
      <c r="F500" s="3" t="s">
        <v>561</v>
      </c>
      <c r="G500" s="3" t="s">
        <v>298</v>
      </c>
      <c r="H500" s="3">
        <f>'1-10'!AC500</f>
        <v>0</v>
      </c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>
        <f t="shared" si="16"/>
        <v>0</v>
      </c>
      <c r="AD500" s="10"/>
      <c r="AE500" s="10">
        <f t="shared" si="15"/>
        <v>0</v>
      </c>
    </row>
    <row r="501" spans="1:31" s="12" customFormat="1" ht="37.35" customHeight="1">
      <c r="A501" s="1">
        <v>496</v>
      </c>
      <c r="B501" s="1" t="s">
        <v>697</v>
      </c>
      <c r="C501" s="11">
        <v>0</v>
      </c>
      <c r="D501" s="2" t="s">
        <v>698</v>
      </c>
      <c r="E501" s="1" t="s">
        <v>151</v>
      </c>
      <c r="F501" s="3" t="s">
        <v>699</v>
      </c>
      <c r="G501" s="3" t="s">
        <v>700</v>
      </c>
      <c r="H501" s="3">
        <f>'1-10'!AC501</f>
        <v>2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>
        <f t="shared" si="16"/>
        <v>2</v>
      </c>
      <c r="AD501" s="10"/>
      <c r="AE501" s="10">
        <f t="shared" si="15"/>
        <v>2</v>
      </c>
    </row>
    <row r="502" spans="1:31" s="12" customFormat="1" ht="37.35" customHeight="1">
      <c r="A502" s="1">
        <v>497</v>
      </c>
      <c r="B502" s="1" t="s">
        <v>1344</v>
      </c>
      <c r="C502" s="11">
        <v>0</v>
      </c>
      <c r="D502" s="2" t="s">
        <v>1345</v>
      </c>
      <c r="E502" s="1" t="s">
        <v>565</v>
      </c>
      <c r="F502" s="3" t="s">
        <v>1346</v>
      </c>
      <c r="G502" s="3" t="s">
        <v>298</v>
      </c>
      <c r="H502" s="3">
        <f>'1-10'!AC502</f>
        <v>0</v>
      </c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>
        <f t="shared" si="16"/>
        <v>0</v>
      </c>
      <c r="AD502" s="10"/>
      <c r="AE502" s="10">
        <f t="shared" si="15"/>
        <v>0</v>
      </c>
    </row>
    <row r="503" spans="1:31" s="12" customFormat="1" ht="37.35" customHeight="1">
      <c r="A503" s="1">
        <v>498</v>
      </c>
      <c r="B503" s="1" t="s">
        <v>1390</v>
      </c>
      <c r="C503" s="11">
        <v>0</v>
      </c>
      <c r="D503" s="2" t="s">
        <v>1391</v>
      </c>
      <c r="E503" s="1" t="s">
        <v>565</v>
      </c>
      <c r="F503" s="3" t="s">
        <v>1392</v>
      </c>
      <c r="G503" s="3" t="s">
        <v>298</v>
      </c>
      <c r="H503" s="3">
        <f>'1-10'!AC503</f>
        <v>0</v>
      </c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>
        <f t="shared" si="16"/>
        <v>0</v>
      </c>
      <c r="AD503" s="10"/>
      <c r="AE503" s="10">
        <f t="shared" si="15"/>
        <v>0</v>
      </c>
    </row>
    <row r="504" spans="1:31" s="12" customFormat="1" ht="37.35" customHeight="1">
      <c r="A504" s="1">
        <v>499</v>
      </c>
      <c r="B504" s="1" t="s">
        <v>1423</v>
      </c>
      <c r="C504" s="11">
        <v>0</v>
      </c>
      <c r="D504" s="2" t="s">
        <v>1424</v>
      </c>
      <c r="E504" s="1" t="s">
        <v>565</v>
      </c>
      <c r="F504" s="3" t="s">
        <v>1425</v>
      </c>
      <c r="G504" s="3" t="s">
        <v>60</v>
      </c>
      <c r="H504" s="3">
        <f>'1-10'!AC504</f>
        <v>0</v>
      </c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>
        <f t="shared" si="16"/>
        <v>0</v>
      </c>
      <c r="AD504" s="10"/>
      <c r="AE504" s="10">
        <f t="shared" si="15"/>
        <v>0</v>
      </c>
    </row>
    <row r="505" spans="1:31" s="12" customFormat="1" ht="37.35" customHeight="1">
      <c r="A505" s="1">
        <v>500</v>
      </c>
      <c r="B505" s="1" t="s">
        <v>1430</v>
      </c>
      <c r="C505" s="11">
        <v>0</v>
      </c>
      <c r="D505" s="2" t="s">
        <v>1431</v>
      </c>
      <c r="E505" s="1" t="s">
        <v>565</v>
      </c>
      <c r="F505" s="3" t="s">
        <v>1432</v>
      </c>
      <c r="G505" s="3" t="s">
        <v>1433</v>
      </c>
      <c r="H505" s="3">
        <f>'1-10'!AC505</f>
        <v>2</v>
      </c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>
        <f t="shared" si="16"/>
        <v>2</v>
      </c>
      <c r="AD505" s="10"/>
      <c r="AE505" s="10">
        <f t="shared" si="15"/>
        <v>2</v>
      </c>
    </row>
    <row r="506" spans="1:31" s="12" customFormat="1" ht="37.35" customHeight="1">
      <c r="A506" s="1">
        <v>501</v>
      </c>
      <c r="B506" s="1" t="s">
        <v>1434</v>
      </c>
      <c r="C506" s="11">
        <v>0</v>
      </c>
      <c r="D506" s="2" t="s">
        <v>1431</v>
      </c>
      <c r="E506" s="1" t="s">
        <v>565</v>
      </c>
      <c r="F506" s="3" t="s">
        <v>1435</v>
      </c>
      <c r="G506" s="3" t="s">
        <v>1433</v>
      </c>
      <c r="H506" s="3">
        <f>'1-10'!AC506</f>
        <v>1</v>
      </c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>
        <f t="shared" si="16"/>
        <v>1</v>
      </c>
      <c r="AD506" s="10"/>
      <c r="AE506" s="10">
        <f t="shared" si="15"/>
        <v>1</v>
      </c>
    </row>
    <row r="507" spans="1:31" s="12" customFormat="1" ht="37.35" customHeight="1">
      <c r="A507" s="1">
        <v>502</v>
      </c>
      <c r="B507" s="1" t="s">
        <v>1436</v>
      </c>
      <c r="C507" s="11">
        <v>0</v>
      </c>
      <c r="D507" s="2" t="s">
        <v>1437</v>
      </c>
      <c r="E507" s="1" t="s">
        <v>565</v>
      </c>
      <c r="F507" s="3" t="s">
        <v>1438</v>
      </c>
      <c r="G507" s="3" t="s">
        <v>16</v>
      </c>
      <c r="H507" s="3">
        <f>'1-10'!AC507</f>
        <v>10</v>
      </c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>
        <f t="shared" si="16"/>
        <v>10</v>
      </c>
      <c r="AD507" s="10"/>
      <c r="AE507" s="10">
        <f t="shared" si="15"/>
        <v>10</v>
      </c>
    </row>
    <row r="508" spans="1:31" s="12" customFormat="1" ht="37.35" customHeight="1">
      <c r="A508" s="1">
        <v>503</v>
      </c>
      <c r="B508" s="1" t="s">
        <v>1439</v>
      </c>
      <c r="C508" s="11">
        <v>0</v>
      </c>
      <c r="D508" s="2" t="s">
        <v>1437</v>
      </c>
      <c r="E508" s="1" t="s">
        <v>565</v>
      </c>
      <c r="F508" s="3" t="s">
        <v>1440</v>
      </c>
      <c r="G508" s="3" t="s">
        <v>1433</v>
      </c>
      <c r="H508" s="3">
        <f>'1-10'!AC508</f>
        <v>15</v>
      </c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>
        <f t="shared" si="16"/>
        <v>15</v>
      </c>
      <c r="AD508" s="10"/>
      <c r="AE508" s="10">
        <f t="shared" si="15"/>
        <v>15</v>
      </c>
    </row>
    <row r="509" spans="1:31" s="12" customFormat="1" ht="37.35" customHeight="1">
      <c r="A509" s="1">
        <v>504</v>
      </c>
      <c r="B509" s="1" t="s">
        <v>1466</v>
      </c>
      <c r="C509" s="11">
        <v>0</v>
      </c>
      <c r="D509" s="2" t="s">
        <v>1467</v>
      </c>
      <c r="E509" s="1" t="s">
        <v>707</v>
      </c>
      <c r="F509" s="3" t="s">
        <v>204</v>
      </c>
      <c r="G509" s="3" t="s">
        <v>60</v>
      </c>
      <c r="H509" s="3">
        <f>'1-10'!AC509</f>
        <v>0</v>
      </c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>
        <f t="shared" si="16"/>
        <v>0</v>
      </c>
      <c r="AD509" s="10"/>
      <c r="AE509" s="10">
        <f t="shared" si="15"/>
        <v>0</v>
      </c>
    </row>
    <row r="510" spans="1:31" s="12" customFormat="1" ht="37.35" customHeight="1">
      <c r="A510" s="1">
        <v>505</v>
      </c>
      <c r="B510" s="1" t="s">
        <v>1468</v>
      </c>
      <c r="C510" s="11">
        <v>0</v>
      </c>
      <c r="D510" s="2" t="s">
        <v>1469</v>
      </c>
      <c r="E510" s="1" t="s">
        <v>707</v>
      </c>
      <c r="F510" s="3" t="s">
        <v>204</v>
      </c>
      <c r="G510" s="3" t="s">
        <v>60</v>
      </c>
      <c r="H510" s="3">
        <f>'1-10'!AC510</f>
        <v>0</v>
      </c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>
        <f t="shared" si="16"/>
        <v>0</v>
      </c>
      <c r="AD510" s="10"/>
      <c r="AE510" s="10">
        <f t="shared" si="15"/>
        <v>0</v>
      </c>
    </row>
    <row r="511" spans="1:31" s="12" customFormat="1" ht="37.35" customHeight="1">
      <c r="A511" s="1">
        <v>506</v>
      </c>
      <c r="B511" s="1" t="s">
        <v>1568</v>
      </c>
      <c r="C511" s="11">
        <v>0</v>
      </c>
      <c r="D511" s="2" t="s">
        <v>1569</v>
      </c>
      <c r="E511" s="1" t="s">
        <v>567</v>
      </c>
      <c r="F511" s="3" t="s">
        <v>1557</v>
      </c>
      <c r="G511" s="3" t="s">
        <v>574</v>
      </c>
      <c r="H511" s="3">
        <f>'1-10'!AC511</f>
        <v>0</v>
      </c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>
        <f t="shared" si="16"/>
        <v>0</v>
      </c>
      <c r="AD511" s="10"/>
      <c r="AE511" s="10">
        <f t="shared" si="15"/>
        <v>0</v>
      </c>
    </row>
    <row r="512" spans="1:31" s="12" customFormat="1" ht="37.35" customHeight="1">
      <c r="A512" s="1">
        <v>507</v>
      </c>
      <c r="B512" s="1" t="s">
        <v>1630</v>
      </c>
      <c r="C512" s="11">
        <v>0</v>
      </c>
      <c r="D512" s="2" t="s">
        <v>1631</v>
      </c>
      <c r="E512" s="1"/>
      <c r="F512" s="3" t="s">
        <v>204</v>
      </c>
      <c r="G512" s="3" t="s">
        <v>1612</v>
      </c>
      <c r="H512" s="3">
        <f>'1-10'!AC512</f>
        <v>0</v>
      </c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>
        <f t="shared" si="16"/>
        <v>0</v>
      </c>
      <c r="AD512" s="10"/>
      <c r="AE512" s="10">
        <f t="shared" si="15"/>
        <v>0</v>
      </c>
    </row>
    <row r="513" spans="1:31" s="12" customFormat="1" ht="37.35" customHeight="1">
      <c r="A513" s="1">
        <v>508</v>
      </c>
      <c r="B513" s="1" t="s">
        <v>1633</v>
      </c>
      <c r="C513" s="11">
        <v>0</v>
      </c>
      <c r="D513" s="2" t="s">
        <v>1634</v>
      </c>
      <c r="E513" s="1"/>
      <c r="F513" s="3" t="s">
        <v>204</v>
      </c>
      <c r="G513" s="3" t="s">
        <v>1612</v>
      </c>
      <c r="H513" s="3">
        <f>'1-10'!AC513</f>
        <v>0</v>
      </c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>
        <f t="shared" si="16"/>
        <v>0</v>
      </c>
      <c r="AD513" s="10"/>
      <c r="AE513" s="10">
        <f t="shared" si="15"/>
        <v>0</v>
      </c>
    </row>
    <row r="514" spans="1:31" s="12" customFormat="1" ht="37.35" customHeight="1">
      <c r="A514" s="1">
        <v>509</v>
      </c>
      <c r="B514" s="1" t="s">
        <v>1635</v>
      </c>
      <c r="C514" s="11">
        <v>0</v>
      </c>
      <c r="D514" s="2" t="s">
        <v>1636</v>
      </c>
      <c r="E514" s="1"/>
      <c r="F514" s="3" t="s">
        <v>204</v>
      </c>
      <c r="G514" s="3" t="s">
        <v>1612</v>
      </c>
      <c r="H514" s="3">
        <f>'1-10'!AC514</f>
        <v>0</v>
      </c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>
        <f t="shared" si="16"/>
        <v>0</v>
      </c>
      <c r="AD514" s="10"/>
      <c r="AE514" s="10">
        <f t="shared" si="15"/>
        <v>0</v>
      </c>
    </row>
    <row r="515" spans="1:31" s="12" customFormat="1" ht="37.35" customHeight="1">
      <c r="A515" s="1">
        <v>510</v>
      </c>
      <c r="B515" s="1" t="s">
        <v>1637</v>
      </c>
      <c r="C515" s="11">
        <v>0</v>
      </c>
      <c r="D515" s="2" t="s">
        <v>1638</v>
      </c>
      <c r="E515" s="1"/>
      <c r="F515" s="3" t="s">
        <v>1639</v>
      </c>
      <c r="G515" s="3" t="s">
        <v>137</v>
      </c>
      <c r="H515" s="3">
        <f>'1-10'!AC515</f>
        <v>0</v>
      </c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>
        <f t="shared" si="16"/>
        <v>0</v>
      </c>
      <c r="AD515" s="10"/>
      <c r="AE515" s="10">
        <f t="shared" si="15"/>
        <v>0</v>
      </c>
    </row>
    <row r="516" spans="1:31" s="12" customFormat="1" ht="37.35" customHeight="1">
      <c r="A516" s="1">
        <v>511</v>
      </c>
      <c r="B516" s="1" t="s">
        <v>1640</v>
      </c>
      <c r="C516" s="11">
        <v>0</v>
      </c>
      <c r="D516" s="2" t="s">
        <v>1641</v>
      </c>
      <c r="E516" s="1"/>
      <c r="F516" s="3" t="s">
        <v>1642</v>
      </c>
      <c r="G516" s="3" t="s">
        <v>181</v>
      </c>
      <c r="H516" s="3">
        <f>'1-10'!AC516</f>
        <v>0</v>
      </c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>
        <f t="shared" si="16"/>
        <v>0</v>
      </c>
      <c r="AD516" s="10"/>
      <c r="AE516" s="10">
        <f t="shared" si="15"/>
        <v>0</v>
      </c>
    </row>
    <row r="517" spans="1:31" ht="37.35" customHeight="1"/>
    <row r="518" spans="1:31" ht="37.35" customHeight="1"/>
    <row r="519" spans="1:31" ht="37.35" customHeight="1"/>
    <row r="520" spans="1:31" ht="37.35" customHeight="1"/>
    <row r="521" spans="1:31" ht="37.35" customHeight="1"/>
    <row r="522" spans="1:31" ht="37.35" customHeight="1"/>
    <row r="523" spans="1:31" ht="37.35" customHeight="1"/>
    <row r="524" spans="1:31" ht="37.35" customHeight="1"/>
    <row r="525" spans="1:31" ht="37.35" customHeight="1"/>
    <row r="526" spans="1:31" ht="37.35" customHeight="1"/>
    <row r="527" spans="1:31" ht="37.35" customHeight="1"/>
    <row r="528" spans="1:31" ht="37.35" customHeight="1"/>
    <row r="529" ht="37.35" customHeight="1"/>
    <row r="530" ht="37.35" customHeight="1"/>
    <row r="531" ht="37.35" customHeight="1"/>
    <row r="532" ht="37.35" customHeight="1"/>
    <row r="533" ht="37.35" customHeight="1"/>
    <row r="534" ht="37.35" customHeight="1"/>
    <row r="535" ht="37.35" customHeight="1"/>
    <row r="536" ht="37.35" customHeight="1"/>
    <row r="537" ht="37.35" customHeight="1"/>
    <row r="538" ht="37.35" customHeight="1"/>
    <row r="539" ht="37.35" customHeight="1"/>
    <row r="540" ht="37.35" customHeight="1"/>
    <row r="541" ht="37.35" customHeight="1"/>
    <row r="542" ht="37.35" customHeight="1"/>
    <row r="543" ht="37.35" customHeight="1"/>
    <row r="544" ht="37.35" customHeight="1"/>
    <row r="545" ht="37.35" customHeight="1"/>
    <row r="546" ht="37.35" customHeight="1"/>
    <row r="547" ht="37.35" customHeight="1"/>
    <row r="548" ht="37.35" customHeight="1"/>
    <row r="549" ht="37.35" customHeight="1"/>
    <row r="550" ht="37.35" customHeight="1"/>
    <row r="551" ht="37.35" customHeight="1"/>
    <row r="552" ht="37.35" customHeight="1"/>
    <row r="553" ht="37.35" customHeight="1"/>
    <row r="554" ht="37.35" customHeight="1"/>
    <row r="555" ht="37.35" customHeight="1"/>
    <row r="556" ht="37.35" customHeight="1"/>
    <row r="557" ht="37.35" customHeight="1"/>
    <row r="558" ht="37.35" customHeight="1"/>
    <row r="559" ht="37.35" customHeight="1"/>
    <row r="560" ht="37.35" customHeight="1"/>
    <row r="561" ht="37.35" customHeight="1"/>
    <row r="562" ht="37.35" customHeight="1"/>
    <row r="563" ht="37.35" customHeight="1"/>
    <row r="564" ht="37.35" customHeight="1"/>
    <row r="565" ht="37.35" customHeight="1"/>
    <row r="566" ht="37.35" customHeight="1"/>
    <row r="567" ht="37.35" customHeight="1"/>
    <row r="568" ht="37.35" customHeight="1"/>
    <row r="569" ht="37.35" customHeight="1"/>
    <row r="570" ht="37.35" customHeight="1"/>
    <row r="571" ht="37.35" customHeight="1"/>
    <row r="572" ht="37.35" customHeight="1"/>
    <row r="573" ht="37.35" customHeight="1"/>
    <row r="574" ht="37.35" customHeight="1"/>
    <row r="575" ht="37.35" customHeight="1"/>
    <row r="576" ht="37.35" customHeight="1"/>
    <row r="577" ht="37.35" customHeight="1"/>
    <row r="578" ht="37.35" customHeight="1"/>
    <row r="579" ht="37.35" customHeight="1"/>
    <row r="580" ht="37.35" customHeight="1"/>
    <row r="581" ht="37.35" customHeight="1"/>
    <row r="582" ht="37.35" customHeight="1"/>
    <row r="583" ht="37.35" customHeight="1"/>
    <row r="584" ht="37.35" customHeight="1"/>
    <row r="585" ht="37.35" customHeight="1"/>
    <row r="586" ht="37.35" customHeight="1"/>
    <row r="587" ht="37.35" customHeight="1"/>
    <row r="588" ht="37.35" customHeight="1"/>
    <row r="589" ht="37.35" customHeight="1"/>
    <row r="590" ht="37.35" customHeight="1"/>
    <row r="591" ht="37.35" customHeight="1"/>
    <row r="592" ht="37.35" customHeight="1"/>
    <row r="593" ht="37.35" customHeight="1"/>
    <row r="594" ht="37.35" customHeight="1"/>
    <row r="595" ht="37.35" customHeight="1"/>
    <row r="596" ht="37.35" customHeight="1"/>
    <row r="597" ht="37.35" customHeight="1"/>
    <row r="598" ht="37.35" customHeight="1"/>
    <row r="599" ht="37.35" customHeight="1"/>
    <row r="600" ht="37.35" customHeight="1"/>
    <row r="601" ht="37.35" customHeight="1"/>
    <row r="602" ht="37.35" customHeight="1"/>
    <row r="603" ht="37.35" customHeight="1"/>
    <row r="604" ht="37.35" customHeight="1"/>
    <row r="605" ht="37.35" customHeight="1"/>
    <row r="606" ht="37.35" customHeight="1"/>
    <row r="607" ht="37.35" customHeight="1"/>
    <row r="608" ht="37.35" customHeight="1"/>
    <row r="609" ht="37.35" customHeight="1"/>
    <row r="610" ht="37.35" customHeight="1"/>
    <row r="611" ht="37.35" customHeight="1"/>
    <row r="612" ht="37.35" customHeight="1"/>
    <row r="613" ht="37.35" customHeight="1"/>
    <row r="614" ht="37.35" customHeight="1"/>
    <row r="615" ht="37.35" customHeight="1"/>
    <row r="616" ht="37.35" customHeight="1"/>
    <row r="617" ht="37.35" customHeight="1"/>
    <row r="618" ht="37.35" customHeight="1"/>
    <row r="619" ht="37.35" customHeight="1"/>
    <row r="620" ht="37.35" customHeight="1"/>
    <row r="621" ht="37.35" customHeight="1"/>
    <row r="622" ht="37.35" customHeight="1"/>
    <row r="623" ht="37.35" customHeight="1"/>
    <row r="624" ht="37.35" customHeight="1"/>
    <row r="625" ht="37.35" customHeight="1"/>
    <row r="626" ht="37.35" customHeight="1"/>
    <row r="627" ht="37.35" customHeight="1"/>
    <row r="628" ht="37.35" customHeight="1"/>
    <row r="629" ht="37.35" customHeight="1"/>
    <row r="630" ht="37.35" customHeight="1"/>
    <row r="631" ht="37.35" customHeight="1"/>
    <row r="632" ht="37.35" customHeight="1"/>
    <row r="633" ht="37.35" customHeight="1"/>
    <row r="634" ht="37.35" customHeight="1"/>
    <row r="635" ht="37.35" customHeight="1"/>
    <row r="636" ht="37.35" customHeight="1"/>
    <row r="637" ht="37.35" customHeight="1"/>
    <row r="638" ht="37.35" customHeight="1"/>
    <row r="639" ht="37.35" customHeight="1"/>
    <row r="640" ht="37.35" customHeight="1"/>
    <row r="641" ht="37.35" customHeight="1"/>
    <row r="642" ht="37.35" customHeight="1"/>
    <row r="643" ht="37.35" customHeight="1"/>
    <row r="644" ht="37.35" customHeight="1"/>
    <row r="645" ht="37.35" customHeight="1"/>
    <row r="646" ht="37.35" customHeight="1"/>
    <row r="647" ht="37.35" customHeight="1"/>
    <row r="648" ht="37.35" customHeight="1"/>
    <row r="649" ht="37.35" customHeight="1"/>
    <row r="650" ht="37.35" customHeight="1"/>
    <row r="651" ht="37.35" customHeight="1"/>
    <row r="652" ht="37.35" customHeight="1"/>
    <row r="653" ht="37.35" customHeight="1"/>
    <row r="654" ht="37.35" customHeight="1"/>
    <row r="655" ht="37.35" customHeight="1"/>
    <row r="656" ht="37.35" customHeight="1"/>
    <row r="657" ht="37.35" customHeight="1"/>
    <row r="658" ht="37.35" customHeight="1"/>
    <row r="659" ht="37.35" customHeight="1"/>
    <row r="660" ht="37.35" customHeight="1"/>
    <row r="661" ht="37.35" customHeight="1"/>
    <row r="662" ht="37.35" customHeight="1"/>
    <row r="663" ht="37.35" customHeight="1"/>
    <row r="664" ht="37.35" customHeight="1"/>
    <row r="665" ht="37.35" customHeight="1"/>
    <row r="666" ht="37.35" customHeight="1"/>
    <row r="667" ht="37.35" customHeight="1"/>
    <row r="668" ht="37.35" customHeight="1"/>
    <row r="669" ht="37.35" customHeight="1"/>
    <row r="670" ht="37.35" customHeight="1"/>
    <row r="671" ht="37.35" customHeight="1"/>
    <row r="672" ht="37.35" customHeight="1"/>
    <row r="673" ht="37.35" customHeight="1"/>
    <row r="674" ht="37.35" customHeight="1"/>
    <row r="675" ht="37.35" customHeight="1"/>
    <row r="676" ht="37.35" customHeight="1"/>
    <row r="677" ht="37.35" customHeight="1"/>
    <row r="678" ht="37.35" customHeight="1"/>
    <row r="679" ht="37.35" customHeight="1"/>
    <row r="680" ht="37.35" customHeight="1"/>
    <row r="681" ht="37.35" customHeight="1"/>
    <row r="682" ht="37.35" customHeight="1"/>
    <row r="683" ht="37.35" customHeight="1"/>
    <row r="684" ht="37.35" customHeight="1"/>
    <row r="685" ht="37.35" customHeight="1"/>
    <row r="686" ht="37.35" customHeight="1"/>
    <row r="687" ht="37.35" customHeight="1"/>
    <row r="688" ht="37.35" customHeight="1"/>
    <row r="689" ht="37.35" customHeight="1"/>
    <row r="690" ht="37.35" customHeight="1"/>
    <row r="691" ht="37.35" customHeight="1"/>
    <row r="692" ht="37.35" customHeight="1"/>
    <row r="693" ht="37.35" customHeight="1"/>
    <row r="694" ht="37.35" customHeight="1"/>
    <row r="695" ht="37.35" customHeight="1"/>
    <row r="696" ht="37.35" customHeight="1"/>
    <row r="697" ht="37.35" customHeight="1"/>
    <row r="698" ht="37.35" customHeight="1"/>
    <row r="699" ht="37.35" customHeight="1"/>
    <row r="700" ht="37.35" customHeight="1"/>
    <row r="701" ht="37.35" customHeight="1"/>
    <row r="702" ht="37.35" customHeight="1"/>
    <row r="703" ht="37.35" customHeight="1"/>
    <row r="704" ht="37.35" customHeight="1"/>
    <row r="705" ht="37.35" customHeight="1"/>
    <row r="706" ht="37.35" customHeight="1"/>
    <row r="707" ht="37.35" customHeight="1"/>
    <row r="708" ht="37.35" customHeight="1"/>
    <row r="709" ht="37.35" customHeight="1"/>
    <row r="710" ht="37.35" customHeight="1"/>
    <row r="711" ht="37.35" customHeight="1"/>
    <row r="712" ht="37.35" customHeight="1"/>
    <row r="713" ht="37.35" customHeight="1"/>
    <row r="714" ht="37.35" customHeight="1"/>
    <row r="715" ht="37.35" customHeight="1"/>
    <row r="716" ht="37.35" customHeight="1"/>
    <row r="717" ht="37.35" customHeight="1"/>
    <row r="718" ht="37.35" customHeight="1"/>
    <row r="719" ht="37.35" customHeight="1"/>
    <row r="720" ht="37.35" customHeight="1"/>
    <row r="721" ht="37.35" customHeight="1"/>
    <row r="722" ht="37.35" customHeight="1"/>
    <row r="723" ht="37.35" customHeight="1"/>
    <row r="724" ht="37.35" customHeight="1"/>
    <row r="725" ht="37.35" customHeight="1"/>
    <row r="726" ht="37.35" customHeight="1"/>
    <row r="727" ht="37.35" customHeight="1"/>
    <row r="728" ht="37.35" customHeight="1"/>
    <row r="729" ht="37.35" customHeight="1"/>
    <row r="730" ht="37.35" customHeight="1"/>
    <row r="731" ht="37.35" customHeight="1"/>
    <row r="732" ht="37.35" customHeight="1"/>
    <row r="733" ht="37.35" customHeight="1"/>
    <row r="734" ht="37.35" customHeight="1"/>
    <row r="735" ht="37.35" customHeight="1"/>
    <row r="736" ht="37.35" customHeight="1"/>
    <row r="737" ht="37.35" customHeight="1"/>
    <row r="738" ht="37.35" customHeight="1"/>
    <row r="739" ht="37.35" customHeight="1"/>
    <row r="740" ht="37.35" customHeight="1"/>
    <row r="741" ht="37.35" customHeight="1"/>
    <row r="742" ht="37.35" customHeight="1"/>
    <row r="743" ht="37.35" customHeight="1"/>
    <row r="744" ht="37.35" customHeight="1"/>
    <row r="745" ht="37.35" customHeight="1"/>
    <row r="746" ht="37.35" customHeight="1"/>
    <row r="747" ht="37.35" customHeight="1"/>
    <row r="748" ht="37.35" customHeight="1"/>
    <row r="749" ht="37.35" customHeight="1"/>
    <row r="750" ht="37.35" customHeight="1"/>
    <row r="751" ht="37.35" customHeight="1"/>
    <row r="752" ht="37.35" customHeight="1"/>
    <row r="753" ht="37.35" customHeight="1"/>
    <row r="754" ht="37.35" customHeight="1"/>
    <row r="755" ht="37.35" customHeight="1"/>
    <row r="756" ht="37.35" customHeight="1"/>
    <row r="757" ht="37.35" customHeight="1"/>
    <row r="758" ht="37.35" customHeight="1"/>
    <row r="759" ht="37.35" customHeight="1"/>
    <row r="760" ht="37.35" customHeight="1"/>
    <row r="761" ht="37.35" customHeight="1"/>
    <row r="762" ht="37.35" customHeight="1"/>
    <row r="763" ht="37.35" customHeight="1"/>
    <row r="764" ht="37.35" customHeight="1"/>
    <row r="765" ht="37.35" customHeight="1"/>
    <row r="766" ht="37.35" customHeight="1"/>
    <row r="767" ht="37.35" customHeight="1"/>
    <row r="768" ht="37.35" customHeight="1"/>
    <row r="769" ht="37.35" customHeight="1"/>
    <row r="770" ht="37.35" customHeight="1"/>
    <row r="771" ht="37.35" customHeight="1"/>
    <row r="772" ht="37.35" customHeight="1"/>
    <row r="773" ht="37.35" customHeight="1"/>
    <row r="774" ht="37.35" customHeight="1"/>
    <row r="775" ht="37.35" customHeight="1"/>
    <row r="776" ht="37.35" customHeight="1"/>
    <row r="777" ht="37.35" customHeight="1"/>
    <row r="778" ht="37.35" customHeight="1"/>
    <row r="779" ht="37.35" customHeight="1"/>
    <row r="780" ht="37.35" customHeight="1"/>
    <row r="781" ht="37.35" customHeight="1"/>
    <row r="782" ht="37.35" customHeight="1"/>
    <row r="783" ht="37.35" customHeight="1"/>
    <row r="784" ht="37.35" customHeight="1"/>
    <row r="785" ht="37.35" customHeight="1"/>
    <row r="786" ht="37.35" customHeight="1"/>
    <row r="787" ht="37.35" customHeight="1"/>
    <row r="788" ht="37.35" customHeight="1"/>
    <row r="789" ht="37.35" customHeight="1"/>
    <row r="790" ht="37.35" customHeight="1"/>
    <row r="791" ht="37.35" customHeight="1"/>
    <row r="792" ht="37.35" customHeight="1"/>
    <row r="793" ht="37.35" customHeight="1"/>
    <row r="794" ht="37.35" customHeight="1"/>
    <row r="795" ht="37.35" customHeight="1"/>
    <row r="796" ht="37.35" customHeight="1"/>
    <row r="797" ht="37.35" customHeight="1"/>
    <row r="798" ht="37.35" customHeight="1"/>
    <row r="799" ht="37.35" customHeight="1"/>
    <row r="800" ht="37.35" customHeight="1"/>
    <row r="801" ht="37.35" customHeight="1"/>
    <row r="802" ht="37.35" customHeight="1"/>
    <row r="803" ht="37.35" customHeight="1"/>
    <row r="804" ht="37.35" customHeight="1"/>
    <row r="805" ht="37.35" customHeight="1"/>
    <row r="806" ht="37.35" customHeight="1"/>
    <row r="807" ht="37.35" customHeight="1"/>
    <row r="808" ht="37.35" customHeight="1"/>
    <row r="809" ht="37.35" customHeight="1"/>
    <row r="810" ht="37.35" customHeight="1"/>
    <row r="811" ht="37.35" customHeight="1"/>
    <row r="812" ht="37.35" customHeight="1"/>
    <row r="813" ht="37.35" customHeight="1"/>
    <row r="814" ht="37.35" customHeight="1"/>
    <row r="815" ht="37.35" customHeight="1"/>
    <row r="816" ht="37.35" customHeight="1"/>
    <row r="817" ht="37.35" customHeight="1"/>
    <row r="818" ht="37.35" customHeight="1"/>
    <row r="819" ht="37.35" customHeight="1"/>
    <row r="820" ht="37.35" customHeight="1"/>
    <row r="821" ht="37.35" customHeight="1"/>
    <row r="822" ht="37.35" customHeight="1"/>
    <row r="823" ht="37.35" customHeight="1"/>
    <row r="824" ht="37.35" customHeight="1"/>
    <row r="825" ht="37.35" customHeight="1"/>
    <row r="826" ht="37.35" customHeight="1"/>
    <row r="827" ht="37.35" customHeight="1"/>
    <row r="828" ht="37.35" customHeight="1"/>
    <row r="829" ht="37.35" customHeight="1"/>
    <row r="830" ht="37.35" customHeight="1"/>
    <row r="831" ht="37.35" customHeight="1"/>
    <row r="832" ht="37.35" customHeight="1"/>
    <row r="833" ht="37.35" customHeight="1"/>
    <row r="834" ht="37.35" customHeight="1"/>
    <row r="835" ht="37.35" customHeight="1"/>
    <row r="836" ht="37.35" customHeight="1"/>
    <row r="837" ht="37.35" customHeight="1"/>
    <row r="838" ht="37.35" customHeight="1"/>
    <row r="839" ht="37.35" customHeight="1"/>
    <row r="840" ht="37.35" customHeight="1"/>
    <row r="841" ht="37.35" customHeight="1"/>
    <row r="842" ht="37.35" customHeight="1"/>
    <row r="843" ht="37.35" customHeight="1"/>
    <row r="844" ht="37.35" customHeight="1"/>
    <row r="845" ht="37.35" customHeight="1"/>
    <row r="846" ht="37.35" customHeight="1"/>
    <row r="847" ht="37.35" customHeight="1"/>
    <row r="848" ht="37.35" customHeight="1"/>
    <row r="849" ht="37.35" customHeight="1"/>
    <row r="850" ht="37.35" customHeight="1"/>
    <row r="851" ht="37.35" customHeight="1"/>
  </sheetData>
  <autoFilter ref="A5:AE516">
    <filterColumn colId="2">
      <filters>
        <filter val="A10-01"/>
        <filter val="A10-02"/>
        <filter val="A10-03"/>
        <filter val="A1-01"/>
        <filter val="A1-02"/>
        <filter val="A1-03"/>
        <filter val="A11-01"/>
        <filter val="A11-02"/>
        <filter val="A11-03"/>
        <filter val="A12"/>
        <filter val="A12-01"/>
        <filter val="A12-02"/>
        <filter val="A13-01"/>
        <filter val="A13-02"/>
        <filter val="A14"/>
        <filter val="A15"/>
        <filter val="A16"/>
        <filter val="A17"/>
        <filter val="A18"/>
        <filter val="A19"/>
        <filter val="A20"/>
        <filter val="A2-01"/>
        <filter val="A2-02"/>
        <filter val="A2-03"/>
        <filter val="A21"/>
        <filter val="A22"/>
        <filter val="A23"/>
        <filter val="A24"/>
        <filter val="A25-01"/>
        <filter val="A25-02"/>
        <filter val="A26"/>
        <filter val="A27"/>
        <filter val="A28"/>
        <filter val="A29"/>
        <filter val="A30"/>
        <filter val="A3-01"/>
        <filter val="A3-02"/>
        <filter val="A3-03"/>
        <filter val="A31"/>
        <filter val="A32"/>
        <filter val="A33"/>
        <filter val="A34"/>
        <filter val="A35"/>
        <filter val="A36"/>
        <filter val="A40"/>
        <filter val="A4-01"/>
        <filter val="A4-02"/>
        <filter val="A4-03"/>
        <filter val="A41"/>
        <filter val="A42"/>
        <filter val="A43"/>
        <filter val="A44"/>
        <filter val="A45"/>
        <filter val="A46"/>
        <filter val="A47"/>
        <filter val="A48-01"/>
        <filter val="A48-02"/>
        <filter val="A49"/>
        <filter val="A50"/>
        <filter val="A5-01"/>
        <filter val="A5-02"/>
        <filter val="A51-01"/>
        <filter val="A51-02"/>
        <filter val="A51-03"/>
        <filter val="A52-01"/>
        <filter val="A52-02"/>
        <filter val="A52-03"/>
        <filter val="A53"/>
        <filter val="A53-02"/>
        <filter val="A53-03"/>
        <filter val="A54-01"/>
        <filter val="A54-02"/>
        <filter val="A54-03"/>
        <filter val="A55"/>
        <filter val="A56"/>
        <filter val="A57"/>
        <filter val="A58"/>
        <filter val="A59"/>
        <filter val="A60"/>
        <filter val="A6-01"/>
        <filter val="A6-02"/>
        <filter val="A6-03"/>
        <filter val="A61"/>
        <filter val="A63"/>
        <filter val="A64"/>
        <filter val="A65"/>
        <filter val="A66"/>
        <filter val="A67"/>
        <filter val="A68-01"/>
        <filter val="A68-02"/>
        <filter val="A69-01"/>
        <filter val="A69-02"/>
        <filter val="A7-01"/>
        <filter val="A7-02"/>
        <filter val="A8-01"/>
        <filter val="A8-02"/>
        <filter val="A8-03"/>
        <filter val="A9-01"/>
        <filter val="A9-02"/>
        <filter val="A9-03"/>
        <filter val="B01"/>
        <filter val="B02"/>
        <filter val="B03"/>
        <filter val="B04"/>
        <filter val="B05"/>
        <filter val="B06"/>
        <filter val="B07"/>
        <filter val="B08"/>
        <filter val="B09"/>
        <filter val="B10"/>
        <filter val="B11"/>
        <filter val="B12"/>
        <filter val="B13"/>
        <filter val="B14"/>
        <filter val="B15"/>
        <filter val="B16"/>
        <filter val="B17"/>
        <filter val="B18"/>
        <filter val="B19"/>
        <filter val="B20"/>
        <filter val="B21"/>
        <filter val="B22"/>
        <filter val="B23"/>
        <filter val="B24"/>
        <filter val="B25"/>
        <filter val="B26"/>
        <filter val="B27"/>
        <filter val="B28"/>
        <filter val="B29"/>
        <filter val="B30"/>
        <filter val="B31"/>
        <filter val="B32"/>
        <filter val="B33"/>
        <filter val="B34"/>
        <filter val="B37"/>
        <filter val="B38"/>
        <filter val="B39"/>
        <filter val="B40"/>
        <filter val="B41"/>
        <filter val="B42"/>
        <filter val="B43"/>
        <filter val="B44"/>
        <filter val="B45"/>
        <filter val="B46"/>
        <filter val="B47"/>
        <filter val="B48"/>
        <filter val="B49"/>
        <filter val="B50"/>
        <filter val="B51"/>
        <filter val="B52"/>
        <filter val="B53"/>
        <filter val="B54"/>
        <filter val="C01"/>
        <filter val="C02"/>
        <filter val="C03"/>
        <filter val="C04"/>
        <filter val="C05"/>
        <filter val="C06"/>
        <filter val="C07"/>
        <filter val="C08"/>
        <filter val="C09"/>
        <filter val="C10"/>
        <filter val="C11"/>
        <filter val="C12"/>
        <filter val="C13"/>
        <filter val="C14"/>
        <filter val="C15"/>
        <filter val="C16"/>
        <filter val="C17"/>
        <filter val="C18"/>
        <filter val="C19"/>
        <filter val="C20"/>
        <filter val="C21"/>
        <filter val="C22"/>
        <filter val="C23"/>
        <filter val="C25"/>
        <filter val="C26"/>
        <filter val="D1-01"/>
        <filter val="D1-02"/>
        <filter val="D1-03"/>
        <filter val="D1-04"/>
        <filter val="D1-05"/>
        <filter val="D1-06"/>
        <filter val="D2-01"/>
        <filter val="D2-02"/>
        <filter val="D2-03"/>
        <filter val="D2-04"/>
        <filter val="D2-05"/>
        <filter val="D2-06"/>
        <filter val="D2-09"/>
        <filter val="D2-10"/>
        <filter val="D2-11"/>
        <filter val="D2-12"/>
        <filter val="D3-01"/>
        <filter val="D3-02"/>
        <filter val="D3-03"/>
        <filter val="D3-04"/>
        <filter val="D3-05"/>
        <filter val="D3-06"/>
        <filter val="D3-07"/>
        <filter val="D3-08"/>
        <filter val="E1-02"/>
        <filter val="E1-03"/>
        <filter val="E1-04"/>
        <filter val="E1-05"/>
        <filter val="E1-06"/>
        <filter val="E1-07"/>
        <filter val="E1-08"/>
        <filter val="E2-01"/>
        <filter val="E2-02"/>
        <filter val="E2-03"/>
        <filter val="E2-04"/>
        <filter val="E2-05"/>
        <filter val="E2-06"/>
        <filter val="E2-07"/>
        <filter val="E2-08"/>
        <filter val="E2-09"/>
        <filter val="E2-10"/>
        <filter val="E3-01"/>
        <filter val="E3-02"/>
        <filter val="E3-03"/>
        <filter val="E3-06"/>
        <filter val="F2-01"/>
        <filter val="F2-02"/>
        <filter val="F2-03"/>
        <filter val="F3-01"/>
        <filter val="F3-02"/>
        <filter val="F3-03"/>
        <filter val="F3-04"/>
        <filter val="F3-05"/>
        <filter val="F3-06"/>
        <filter val="G2-01"/>
        <filter val="G2-04"/>
        <filter val="G2-06"/>
        <filter val="G3-01"/>
        <filter val="G3-03"/>
        <filter val="G3-04"/>
        <filter val="G3-05"/>
        <filter val="H1-01"/>
        <filter val="H1-02"/>
        <filter val="H1-03"/>
        <filter val="H2-01"/>
        <filter val="H2-04"/>
        <filter val="H2-05"/>
        <filter val="H2-06"/>
        <filter val="H3-03"/>
        <filter val="H3-05"/>
        <filter val="H3-06"/>
        <filter val="I2-01"/>
        <filter val="I2-03"/>
        <filter val="J-01"/>
        <filter val="J-02"/>
        <filter val="K1-05"/>
        <filter val="K2-01"/>
        <filter val="K2-02"/>
        <filter val="L1-01"/>
        <filter val="L1-02"/>
        <filter val="L1-03"/>
        <filter val="L1-04"/>
        <filter val="L1-05"/>
        <filter val="L1-06"/>
        <filter val="L3-01"/>
        <filter val="L3-02"/>
        <filter val="L3-03"/>
        <filter val="L3-04"/>
        <filter val="L3-05"/>
        <filter val="L3-06"/>
        <filter val="M2-01"/>
        <filter val="M2-02"/>
        <filter val="M2-03"/>
        <filter val="M2-04"/>
        <filter val="M2-05"/>
        <filter val="M2-06"/>
        <filter val="M2-07"/>
        <filter val="M2-08"/>
        <filter val="M2-09"/>
        <filter val="M2-10"/>
        <filter val="M2-11"/>
        <filter val="M3-01"/>
        <filter val="M3-02"/>
        <filter val="M3-03"/>
        <filter val="M3-04"/>
        <filter val="M3-05"/>
        <filter val="M3-07"/>
        <filter val="M3-08"/>
        <filter val="N10-01"/>
        <filter val="N1-01"/>
        <filter val="N11-01"/>
        <filter val="N11-02"/>
        <filter val="N13-01"/>
        <filter val="N13-02"/>
        <filter val="N16-01"/>
        <filter val="N18-01"/>
        <filter val="N18-02"/>
        <filter val="N18-03"/>
        <filter val="N18-04"/>
        <filter val="N19-01"/>
        <filter val="N19-02"/>
        <filter val="N19-03"/>
        <filter val="N20-01"/>
        <filter val="N20-02"/>
        <filter val="N20-03"/>
        <filter val="N2-01"/>
        <filter val="N2-02"/>
        <filter val="N21-01"/>
        <filter val="N22-01"/>
        <filter val="N23-01"/>
        <filter val="N3-01"/>
        <filter val="N3-02"/>
        <filter val="N3-03"/>
        <filter val="N4-01"/>
        <filter val="N4-02"/>
        <filter val="N5-01"/>
        <filter val="N5-02"/>
        <filter val="N6-01"/>
        <filter val="N7-01"/>
        <filter val="N8-01"/>
        <filter val="N8-02"/>
        <filter val="N9-01"/>
        <filter val="O10-01"/>
        <filter val="O10-02"/>
        <filter val="O10-03"/>
        <filter val="O10-04"/>
        <filter val="O1-01"/>
        <filter val="O1-02"/>
        <filter val="O1-03"/>
        <filter val="O1-04"/>
        <filter val="O11-01"/>
        <filter val="O11-02"/>
        <filter val="O11-03"/>
        <filter val="O11-04"/>
        <filter val="O12-01"/>
        <filter val="O12-02"/>
        <filter val="O12-03"/>
        <filter val="O12-04"/>
        <filter val="O13-01"/>
        <filter val="O13-02"/>
        <filter val="O13-03"/>
        <filter val="O13-04"/>
        <filter val="O14-01"/>
        <filter val="O14-02"/>
        <filter val="O15-01"/>
        <filter val="O2-01"/>
        <filter val="O2-02"/>
        <filter val="O2-03"/>
        <filter val="O2-04"/>
        <filter val="O3-01"/>
        <filter val="O3-02"/>
        <filter val="O3-03"/>
        <filter val="O3-04"/>
        <filter val="O4-01"/>
        <filter val="O4-02"/>
        <filter val="O4-03"/>
        <filter val="O4-04"/>
        <filter val="O5-01"/>
        <filter val="O5-02"/>
        <filter val="O5-03"/>
        <filter val="O5-04"/>
        <filter val="O6-01"/>
        <filter val="O6-02"/>
        <filter val="O6-03"/>
        <filter val="O6-04"/>
        <filter val="O7-01"/>
        <filter val="O7-02"/>
        <filter val="O7-03"/>
        <filter val="O7-04"/>
        <filter val="O8-01"/>
        <filter val="O8-02"/>
        <filter val="O8-03"/>
        <filter val="O8-04"/>
        <filter val="O9-01"/>
        <filter val="O9-02"/>
        <filter val="O9-03"/>
        <filter val="O9-04"/>
        <filter val="OG-01"/>
        <filter val="OG-02"/>
        <filter val="OG-03"/>
        <filter val="P10-01"/>
        <filter val="P1-01"/>
        <filter val="P11-01"/>
        <filter val="P12-01"/>
        <filter val="P13-01"/>
        <filter val="P13-02"/>
        <filter val="P14-01"/>
        <filter val="P15-01"/>
        <filter val="P2-01"/>
        <filter val="P3-01"/>
        <filter val="P3-02"/>
        <filter val="P4-01"/>
        <filter val="P5-01"/>
        <filter val="P6-01"/>
        <filter val="P7-01"/>
        <filter val="P7-02"/>
        <filter val="P8-01"/>
        <filter val="P9-01"/>
        <filter val="PG-01"/>
        <filter val="PG-02"/>
        <filter val="PG-03"/>
        <filter val="PG-04"/>
        <filter val="PG-05"/>
        <filter val="PG-06"/>
        <filter val="Q10-01"/>
        <filter val="Q10-02"/>
        <filter val="Q10-03"/>
        <filter val="Q10-04"/>
        <filter val="Q1-01"/>
        <filter val="Q11-01"/>
        <filter val="Q11-02"/>
        <filter val="Q11-03"/>
        <filter val="Q2-01"/>
        <filter val="Q3-01"/>
        <filter val="Q4-01"/>
        <filter val="Q4-02"/>
        <filter val="Q5-01"/>
        <filter val="Q5-02"/>
        <filter val="Q6-01"/>
        <filter val="Q7-01"/>
        <filter val="Q7-02"/>
        <filter val="Q7-03"/>
        <filter val="Q7-04"/>
        <filter val="Q8-01"/>
        <filter val="Q8-02"/>
        <filter val="Q8-03"/>
        <filter val="Q8-04"/>
        <filter val="Q9-01"/>
        <filter val="Q9-02"/>
        <filter val="Q9-03"/>
        <filter val="Q9-04"/>
        <filter val="QG-01"/>
        <filter val="QG-02"/>
        <filter val="QG-03"/>
        <filter val="R1-01"/>
        <filter val="R1-02"/>
        <filter val="R1-03"/>
        <filter val="R1-04"/>
        <filter val="R2-01"/>
        <filter val="R2-02"/>
        <filter val="R2-03"/>
        <filter val="R2-04"/>
        <filter val="R3-01"/>
        <filter val="R3-02"/>
      </filters>
    </filterColumn>
    <sortState ref="A6:AE516">
      <sortCondition ref="C5:C516"/>
    </sortState>
  </autoFilter>
  <mergeCells count="20">
    <mergeCell ref="A1:AE1"/>
    <mergeCell ref="N2:S2"/>
    <mergeCell ref="T2:X2"/>
    <mergeCell ref="AD2:AE2"/>
    <mergeCell ref="A3:AE3"/>
    <mergeCell ref="O4:P4"/>
    <mergeCell ref="A2:C2"/>
    <mergeCell ref="H2:M2"/>
    <mergeCell ref="Y2:AC2"/>
    <mergeCell ref="F2:G2"/>
    <mergeCell ref="AA4:AB4"/>
    <mergeCell ref="K4:L4"/>
    <mergeCell ref="Q4:R4"/>
    <mergeCell ref="S4:T4"/>
    <mergeCell ref="U4:V4"/>
    <mergeCell ref="W4:X4"/>
    <mergeCell ref="Y4:Z4"/>
    <mergeCell ref="A4:G4"/>
    <mergeCell ref="I4:J4"/>
    <mergeCell ref="M4:N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I516"/>
  <sheetViews>
    <sheetView topLeftCell="A3" workbookViewId="0">
      <selection activeCell="G6" sqref="G6:G419"/>
    </sheetView>
  </sheetViews>
  <sheetFormatPr defaultColWidth="9" defaultRowHeight="35.1" customHeight="1"/>
  <cols>
    <col min="1" max="1" width="9" style="4"/>
    <col min="2" max="2" width="11.5703125" style="4" customWidth="1"/>
    <col min="3" max="3" width="9" style="4"/>
    <col min="4" max="4" width="17.85546875" style="13" customWidth="1"/>
    <col min="5" max="5" width="10.85546875" style="13" customWidth="1"/>
    <col min="6" max="6" width="10.85546875" style="4" customWidth="1"/>
    <col min="7" max="9" width="10.85546875" style="12" customWidth="1"/>
    <col min="10" max="29" width="5.85546875" style="4" customWidth="1"/>
    <col min="30" max="16384" width="9" style="4"/>
  </cols>
  <sheetData>
    <row r="1" spans="1:9" ht="35.1" customHeight="1">
      <c r="A1" s="117" t="s">
        <v>0</v>
      </c>
      <c r="B1" s="118"/>
      <c r="C1" s="118"/>
      <c r="D1" s="118"/>
      <c r="E1" s="118"/>
      <c r="F1" s="118"/>
      <c r="G1" s="118"/>
      <c r="H1" s="118"/>
      <c r="I1" s="119"/>
    </row>
    <row r="2" spans="1:9" ht="35.1" customHeight="1">
      <c r="A2" s="14" t="s">
        <v>1</v>
      </c>
      <c r="B2" s="5">
        <v>42025</v>
      </c>
      <c r="C2" s="14" t="s">
        <v>1771</v>
      </c>
      <c r="D2" s="122" t="s">
        <v>4</v>
      </c>
      <c r="E2" s="123"/>
      <c r="F2" s="37" t="s">
        <v>1753</v>
      </c>
      <c r="G2" s="122"/>
      <c r="H2" s="124"/>
      <c r="I2" s="123"/>
    </row>
    <row r="3" spans="1:9" ht="35.1" customHeight="1">
      <c r="A3" s="122" t="s">
        <v>1755</v>
      </c>
      <c r="B3" s="124"/>
      <c r="C3" s="124"/>
      <c r="D3" s="124"/>
      <c r="E3" s="124"/>
      <c r="F3" s="124"/>
      <c r="G3" s="124"/>
      <c r="H3" s="124"/>
      <c r="I3" s="123"/>
    </row>
    <row r="4" spans="1:9" ht="35.1" customHeight="1">
      <c r="A4" s="117" t="s">
        <v>1760</v>
      </c>
      <c r="B4" s="118"/>
      <c r="C4" s="118"/>
      <c r="D4" s="118"/>
      <c r="E4" s="118"/>
      <c r="F4" s="118"/>
      <c r="G4" s="119"/>
      <c r="H4" s="112">
        <v>42025</v>
      </c>
      <c r="I4" s="113"/>
    </row>
    <row r="5" spans="1:9" ht="35.1" customHeight="1">
      <c r="A5" s="7" t="s">
        <v>5</v>
      </c>
      <c r="B5" s="7" t="s">
        <v>6</v>
      </c>
      <c r="C5" s="7" t="s">
        <v>7</v>
      </c>
      <c r="D5" s="8" t="s">
        <v>8</v>
      </c>
      <c r="E5" s="27" t="s">
        <v>1800</v>
      </c>
      <c r="F5" s="9" t="s">
        <v>9</v>
      </c>
      <c r="G5" s="9" t="s">
        <v>10</v>
      </c>
      <c r="H5" s="9" t="s">
        <v>1761</v>
      </c>
      <c r="I5" s="9" t="s">
        <v>2965</v>
      </c>
    </row>
    <row r="6" spans="1:9" s="12" customFormat="1" ht="35.1" customHeight="1">
      <c r="A6" s="1">
        <v>1</v>
      </c>
      <c r="B6" s="1" t="s">
        <v>1561</v>
      </c>
      <c r="C6" s="11" t="s">
        <v>1562</v>
      </c>
      <c r="D6" s="2" t="s">
        <v>1563</v>
      </c>
      <c r="E6" s="25" t="s">
        <v>1884</v>
      </c>
      <c r="F6" s="3" t="s">
        <v>204</v>
      </c>
      <c r="G6" s="3" t="s">
        <v>60</v>
      </c>
      <c r="H6" s="3"/>
      <c r="I6" s="3" t="s">
        <v>2935</v>
      </c>
    </row>
    <row r="7" spans="1:9" s="12" customFormat="1" ht="35.1" hidden="1" customHeight="1">
      <c r="A7" s="1">
        <v>2</v>
      </c>
      <c r="B7" s="1" t="s">
        <v>1558</v>
      </c>
      <c r="C7" s="11" t="s">
        <v>1559</v>
      </c>
      <c r="D7" s="2" t="s">
        <v>1560</v>
      </c>
      <c r="E7" s="25" t="s">
        <v>1885</v>
      </c>
      <c r="F7" s="3" t="s">
        <v>1557</v>
      </c>
      <c r="G7" s="3" t="s">
        <v>60</v>
      </c>
      <c r="H7" s="3"/>
      <c r="I7" s="3" t="s">
        <v>2936</v>
      </c>
    </row>
    <row r="8" spans="1:9" s="12" customFormat="1" ht="35.1" hidden="1" customHeight="1">
      <c r="A8" s="1">
        <v>3</v>
      </c>
      <c r="B8" s="1" t="s">
        <v>1554</v>
      </c>
      <c r="C8" s="11" t="s">
        <v>1555</v>
      </c>
      <c r="D8" s="2" t="s">
        <v>1556</v>
      </c>
      <c r="E8" s="25" t="s">
        <v>1886</v>
      </c>
      <c r="F8" s="3" t="s">
        <v>1557</v>
      </c>
      <c r="G8" s="3" t="s">
        <v>574</v>
      </c>
      <c r="H8" s="3"/>
      <c r="I8" s="3" t="s">
        <v>2936</v>
      </c>
    </row>
    <row r="9" spans="1:9" s="12" customFormat="1" ht="35.1" hidden="1" customHeight="1">
      <c r="A9" s="1">
        <v>4</v>
      </c>
      <c r="B9" s="1" t="s">
        <v>1448</v>
      </c>
      <c r="C9" s="11" t="s">
        <v>1449</v>
      </c>
      <c r="D9" s="2" t="s">
        <v>1450</v>
      </c>
      <c r="E9" s="25" t="s">
        <v>1887</v>
      </c>
      <c r="F9" s="3" t="s">
        <v>1451</v>
      </c>
      <c r="G9" s="3" t="s">
        <v>259</v>
      </c>
      <c r="H9" s="3"/>
      <c r="I9" s="3" t="s">
        <v>2982</v>
      </c>
    </row>
    <row r="10" spans="1:9" s="12" customFormat="1" ht="35.1" hidden="1" customHeight="1">
      <c r="A10" s="1">
        <v>5</v>
      </c>
      <c r="B10" s="1" t="s">
        <v>1452</v>
      </c>
      <c r="C10" s="11" t="s">
        <v>1453</v>
      </c>
      <c r="D10" s="2" t="s">
        <v>1450</v>
      </c>
      <c r="E10" s="25" t="s">
        <v>1887</v>
      </c>
      <c r="F10" s="3" t="s">
        <v>1451</v>
      </c>
      <c r="G10" s="3" t="s">
        <v>259</v>
      </c>
      <c r="H10" s="3"/>
      <c r="I10" s="3" t="s">
        <v>2982</v>
      </c>
    </row>
    <row r="11" spans="1:9" s="12" customFormat="1" ht="35.1" customHeight="1">
      <c r="A11" s="1">
        <v>6</v>
      </c>
      <c r="B11" s="1" t="s">
        <v>1458</v>
      </c>
      <c r="C11" s="11" t="s">
        <v>1459</v>
      </c>
      <c r="D11" s="2" t="s">
        <v>1460</v>
      </c>
      <c r="E11" s="25" t="s">
        <v>1884</v>
      </c>
      <c r="F11" s="3" t="s">
        <v>1461</v>
      </c>
      <c r="G11" s="3" t="s">
        <v>259</v>
      </c>
      <c r="H11" s="3"/>
      <c r="I11" s="3" t="s">
        <v>2935</v>
      </c>
    </row>
    <row r="12" spans="1:9" s="12" customFormat="1" ht="35.1" hidden="1" customHeight="1">
      <c r="A12" s="1">
        <v>7</v>
      </c>
      <c r="B12" s="1" t="s">
        <v>1366</v>
      </c>
      <c r="C12" s="11" t="s">
        <v>1367</v>
      </c>
      <c r="D12" s="2" t="s">
        <v>1368</v>
      </c>
      <c r="E12" s="25" t="s">
        <v>1888</v>
      </c>
      <c r="F12" s="3" t="s">
        <v>1369</v>
      </c>
      <c r="G12" s="3" t="s">
        <v>259</v>
      </c>
      <c r="H12" s="3"/>
      <c r="I12" s="3" t="s">
        <v>2936</v>
      </c>
    </row>
    <row r="13" spans="1:9" s="12" customFormat="1" ht="35.1" hidden="1" customHeight="1">
      <c r="A13" s="1">
        <v>8</v>
      </c>
      <c r="B13" s="1" t="s">
        <v>1396</v>
      </c>
      <c r="C13" s="11" t="s">
        <v>1397</v>
      </c>
      <c r="D13" s="2" t="s">
        <v>1398</v>
      </c>
      <c r="E13" s="25" t="s">
        <v>1889</v>
      </c>
      <c r="F13" s="3" t="s">
        <v>1399</v>
      </c>
      <c r="G13" s="3" t="s">
        <v>569</v>
      </c>
      <c r="H13" s="3"/>
      <c r="I13" s="3" t="s">
        <v>2936</v>
      </c>
    </row>
    <row r="14" spans="1:9" s="12" customFormat="1" ht="35.1" hidden="1" customHeight="1">
      <c r="A14" s="1">
        <v>9</v>
      </c>
      <c r="B14" s="1" t="s">
        <v>1393</v>
      </c>
      <c r="C14" s="11" t="s">
        <v>1394</v>
      </c>
      <c r="D14" s="2" t="s">
        <v>1395</v>
      </c>
      <c r="E14" s="25" t="s">
        <v>1890</v>
      </c>
      <c r="F14" s="3" t="s">
        <v>1128</v>
      </c>
      <c r="G14" s="3" t="s">
        <v>574</v>
      </c>
      <c r="H14" s="3"/>
      <c r="I14" s="3" t="s">
        <v>2936</v>
      </c>
    </row>
    <row r="15" spans="1:9" s="12" customFormat="1" ht="35.1" hidden="1" customHeight="1">
      <c r="A15" s="1">
        <v>10</v>
      </c>
      <c r="B15" s="1" t="s">
        <v>1362</v>
      </c>
      <c r="C15" s="11" t="s">
        <v>1363</v>
      </c>
      <c r="D15" s="2" t="s">
        <v>1364</v>
      </c>
      <c r="E15" s="25" t="s">
        <v>1891</v>
      </c>
      <c r="F15" s="3" t="s">
        <v>1365</v>
      </c>
      <c r="G15" s="3" t="s">
        <v>298</v>
      </c>
      <c r="H15" s="3"/>
      <c r="I15" s="3" t="s">
        <v>2944</v>
      </c>
    </row>
    <row r="16" spans="1:9" s="12" customFormat="1" ht="35.1" hidden="1" customHeight="1">
      <c r="A16" s="1">
        <v>11</v>
      </c>
      <c r="B16" s="1" t="s">
        <v>1643</v>
      </c>
      <c r="C16" s="11" t="s">
        <v>1644</v>
      </c>
      <c r="D16" s="2" t="s">
        <v>1645</v>
      </c>
      <c r="E16" s="25" t="s">
        <v>1892</v>
      </c>
      <c r="F16" s="3" t="s">
        <v>1234</v>
      </c>
      <c r="G16" s="3" t="s">
        <v>1612</v>
      </c>
      <c r="H16" s="3"/>
      <c r="I16" s="3" t="s">
        <v>2983</v>
      </c>
    </row>
    <row r="17" spans="1:9" s="12" customFormat="1" ht="35.1" hidden="1" customHeight="1">
      <c r="A17" s="1">
        <v>12</v>
      </c>
      <c r="B17" s="1" t="s">
        <v>1646</v>
      </c>
      <c r="C17" s="11" t="s">
        <v>1647</v>
      </c>
      <c r="D17" s="2" t="s">
        <v>1648</v>
      </c>
      <c r="E17" s="25" t="s">
        <v>1892</v>
      </c>
      <c r="F17" s="3" t="s">
        <v>1649</v>
      </c>
      <c r="G17" s="3" t="s">
        <v>1612</v>
      </c>
      <c r="H17" s="3"/>
      <c r="I17" s="3" t="s">
        <v>2983</v>
      </c>
    </row>
    <row r="18" spans="1:9" s="12" customFormat="1" ht="35.1" hidden="1" customHeight="1">
      <c r="A18" s="1">
        <v>13</v>
      </c>
      <c r="B18" s="1" t="s">
        <v>1336</v>
      </c>
      <c r="C18" s="11" t="s">
        <v>1337</v>
      </c>
      <c r="D18" s="2" t="s">
        <v>1338</v>
      </c>
      <c r="E18" s="25" t="s">
        <v>1893</v>
      </c>
      <c r="F18" s="3" t="s">
        <v>1339</v>
      </c>
      <c r="G18" s="3" t="s">
        <v>574</v>
      </c>
      <c r="H18" s="3"/>
      <c r="I18" s="3" t="s">
        <v>2984</v>
      </c>
    </row>
    <row r="19" spans="1:9" s="12" customFormat="1" ht="35.1" hidden="1" customHeight="1">
      <c r="A19" s="1">
        <v>14</v>
      </c>
      <c r="B19" s="1" t="s">
        <v>1333</v>
      </c>
      <c r="C19" s="11" t="s">
        <v>1334</v>
      </c>
      <c r="D19" s="2" t="s">
        <v>1335</v>
      </c>
      <c r="E19" s="25" t="s">
        <v>1894</v>
      </c>
      <c r="F19" s="3" t="s">
        <v>958</v>
      </c>
      <c r="G19" s="3" t="s">
        <v>574</v>
      </c>
      <c r="H19" s="3"/>
      <c r="I19" s="3" t="s">
        <v>2936</v>
      </c>
    </row>
    <row r="20" spans="1:9" s="12" customFormat="1" ht="35.1" hidden="1" customHeight="1">
      <c r="A20" s="1">
        <v>15</v>
      </c>
      <c r="B20" s="1" t="s">
        <v>1382</v>
      </c>
      <c r="C20" s="11" t="s">
        <v>1383</v>
      </c>
      <c r="D20" s="2" t="s">
        <v>1384</v>
      </c>
      <c r="E20" s="25" t="s">
        <v>1895</v>
      </c>
      <c r="F20" s="3" t="s">
        <v>1385</v>
      </c>
      <c r="G20" s="3" t="s">
        <v>298</v>
      </c>
      <c r="H20" s="3"/>
      <c r="I20" s="3" t="s">
        <v>2936</v>
      </c>
    </row>
    <row r="21" spans="1:9" s="12" customFormat="1" ht="35.1" hidden="1" customHeight="1">
      <c r="A21" s="1">
        <v>16</v>
      </c>
      <c r="B21" s="1" t="s">
        <v>1386</v>
      </c>
      <c r="C21" s="11" t="s">
        <v>1387</v>
      </c>
      <c r="D21" s="2" t="s">
        <v>1388</v>
      </c>
      <c r="E21" s="25" t="s">
        <v>1896</v>
      </c>
      <c r="F21" s="3" t="s">
        <v>1389</v>
      </c>
      <c r="G21" s="3" t="s">
        <v>298</v>
      </c>
      <c r="H21" s="3"/>
      <c r="I21" s="3" t="s">
        <v>2940</v>
      </c>
    </row>
    <row r="22" spans="1:9" s="12" customFormat="1" ht="35.1" hidden="1" customHeight="1">
      <c r="A22" s="1">
        <v>17</v>
      </c>
      <c r="B22" s="1" t="s">
        <v>1315</v>
      </c>
      <c r="C22" s="11" t="s">
        <v>1316</v>
      </c>
      <c r="D22" s="2" t="s">
        <v>1245</v>
      </c>
      <c r="E22" s="25" t="s">
        <v>1896</v>
      </c>
      <c r="F22" s="3" t="s">
        <v>962</v>
      </c>
      <c r="G22" s="3" t="s">
        <v>569</v>
      </c>
      <c r="H22" s="3"/>
      <c r="I22" s="3" t="s">
        <v>2961</v>
      </c>
    </row>
    <row r="23" spans="1:9" s="12" customFormat="1" ht="35.1" hidden="1" customHeight="1">
      <c r="A23" s="1">
        <v>18</v>
      </c>
      <c r="B23" s="1" t="s">
        <v>1313</v>
      </c>
      <c r="C23" s="11" t="s">
        <v>1314</v>
      </c>
      <c r="D23" s="2" t="s">
        <v>1245</v>
      </c>
      <c r="E23" s="25" t="s">
        <v>1896</v>
      </c>
      <c r="F23" s="3" t="s">
        <v>1234</v>
      </c>
      <c r="G23" s="3" t="s">
        <v>569</v>
      </c>
      <c r="H23" s="3"/>
      <c r="I23" s="3" t="s">
        <v>2961</v>
      </c>
    </row>
    <row r="24" spans="1:9" s="12" customFormat="1" ht="35.1" hidden="1" customHeight="1">
      <c r="A24" s="1">
        <v>19</v>
      </c>
      <c r="B24" s="1" t="s">
        <v>1310</v>
      </c>
      <c r="C24" s="11" t="s">
        <v>1311</v>
      </c>
      <c r="D24" s="2" t="s">
        <v>1245</v>
      </c>
      <c r="E24" s="25" t="s">
        <v>1896</v>
      </c>
      <c r="F24" s="3" t="s">
        <v>1312</v>
      </c>
      <c r="G24" s="3" t="s">
        <v>569</v>
      </c>
      <c r="H24" s="3"/>
      <c r="I24" s="3" t="s">
        <v>2961</v>
      </c>
    </row>
    <row r="25" spans="1:9" s="12" customFormat="1" ht="35.1" hidden="1" customHeight="1">
      <c r="A25" s="1">
        <v>20</v>
      </c>
      <c r="B25" s="1" t="s">
        <v>1308</v>
      </c>
      <c r="C25" s="11" t="s">
        <v>1309</v>
      </c>
      <c r="D25" s="2" t="s">
        <v>1245</v>
      </c>
      <c r="E25" s="25" t="s">
        <v>1897</v>
      </c>
      <c r="F25" s="3" t="s">
        <v>990</v>
      </c>
      <c r="G25" s="3" t="s">
        <v>569</v>
      </c>
      <c r="H25" s="3"/>
      <c r="I25" s="3" t="s">
        <v>2961</v>
      </c>
    </row>
    <row r="26" spans="1:9" s="12" customFormat="1" ht="35.1" hidden="1" customHeight="1">
      <c r="A26" s="1">
        <v>21</v>
      </c>
      <c r="B26" s="1" t="s">
        <v>1305</v>
      </c>
      <c r="C26" s="11" t="s">
        <v>1306</v>
      </c>
      <c r="D26" s="2" t="s">
        <v>1245</v>
      </c>
      <c r="E26" s="25" t="s">
        <v>1897</v>
      </c>
      <c r="F26" s="3" t="s">
        <v>1307</v>
      </c>
      <c r="G26" s="3" t="s">
        <v>569</v>
      </c>
      <c r="H26" s="3"/>
      <c r="I26" s="3" t="s">
        <v>2961</v>
      </c>
    </row>
    <row r="27" spans="1:9" s="12" customFormat="1" ht="35.1" customHeight="1">
      <c r="A27" s="1">
        <v>22</v>
      </c>
      <c r="B27" s="1" t="s">
        <v>1302</v>
      </c>
      <c r="C27" s="11" t="s">
        <v>1303</v>
      </c>
      <c r="D27" s="2" t="s">
        <v>1304</v>
      </c>
      <c r="E27" s="25" t="s">
        <v>1884</v>
      </c>
      <c r="F27" s="3" t="s">
        <v>994</v>
      </c>
      <c r="G27" s="3" t="s">
        <v>259</v>
      </c>
      <c r="H27" s="3"/>
      <c r="I27" s="3" t="s">
        <v>2935</v>
      </c>
    </row>
    <row r="28" spans="1:9" s="12" customFormat="1" ht="35.1" hidden="1" customHeight="1">
      <c r="A28" s="1">
        <v>23</v>
      </c>
      <c r="B28" s="1" t="s">
        <v>1299</v>
      </c>
      <c r="C28" s="11" t="s">
        <v>1300</v>
      </c>
      <c r="D28" s="2" t="s">
        <v>1297</v>
      </c>
      <c r="E28" s="25" t="s">
        <v>1898</v>
      </c>
      <c r="F28" s="3" t="s">
        <v>1301</v>
      </c>
      <c r="G28" s="3" t="s">
        <v>259</v>
      </c>
      <c r="H28" s="3"/>
      <c r="I28" s="3" t="s">
        <v>2983</v>
      </c>
    </row>
    <row r="29" spans="1:9" s="12" customFormat="1" ht="35.1" hidden="1" customHeight="1">
      <c r="A29" s="1">
        <v>24</v>
      </c>
      <c r="B29" s="1" t="s">
        <v>1295</v>
      </c>
      <c r="C29" s="11" t="s">
        <v>1296</v>
      </c>
      <c r="D29" s="2" t="s">
        <v>1297</v>
      </c>
      <c r="E29" s="25" t="s">
        <v>1898</v>
      </c>
      <c r="F29" s="3" t="s">
        <v>1298</v>
      </c>
      <c r="G29" s="3" t="s">
        <v>259</v>
      </c>
      <c r="H29" s="3"/>
      <c r="I29" s="3" t="s">
        <v>2983</v>
      </c>
    </row>
    <row r="30" spans="1:9" s="12" customFormat="1" ht="35.1" hidden="1" customHeight="1">
      <c r="A30" s="1">
        <v>25</v>
      </c>
      <c r="B30" s="1" t="s">
        <v>1293</v>
      </c>
      <c r="C30" s="11" t="s">
        <v>1294</v>
      </c>
      <c r="D30" s="2" t="s">
        <v>1245</v>
      </c>
      <c r="E30" s="25" t="s">
        <v>1896</v>
      </c>
      <c r="F30" s="3" t="s">
        <v>529</v>
      </c>
      <c r="G30" s="3" t="s">
        <v>569</v>
      </c>
      <c r="H30" s="3"/>
      <c r="I30" s="3" t="s">
        <v>2961</v>
      </c>
    </row>
    <row r="31" spans="1:9" s="12" customFormat="1" ht="35.1" hidden="1" customHeight="1">
      <c r="A31" s="1">
        <v>26</v>
      </c>
      <c r="B31" s="1" t="s">
        <v>1291</v>
      </c>
      <c r="C31" s="11" t="s">
        <v>1292</v>
      </c>
      <c r="D31" s="2" t="s">
        <v>1290</v>
      </c>
      <c r="E31" s="25" t="s">
        <v>1896</v>
      </c>
      <c r="F31" s="3" t="s">
        <v>1234</v>
      </c>
      <c r="G31" s="3" t="s">
        <v>569</v>
      </c>
      <c r="H31" s="3"/>
      <c r="I31" s="3" t="s">
        <v>2961</v>
      </c>
    </row>
    <row r="32" spans="1:9" s="12" customFormat="1" ht="35.1" hidden="1" customHeight="1">
      <c r="A32" s="1">
        <v>27</v>
      </c>
      <c r="B32" s="1" t="s">
        <v>1288</v>
      </c>
      <c r="C32" s="11" t="s">
        <v>1289</v>
      </c>
      <c r="D32" s="2" t="s">
        <v>1290</v>
      </c>
      <c r="E32" s="25" t="s">
        <v>1896</v>
      </c>
      <c r="F32" s="3" t="s">
        <v>426</v>
      </c>
      <c r="G32" s="3" t="s">
        <v>569</v>
      </c>
      <c r="H32" s="3"/>
      <c r="I32" s="3" t="s">
        <v>2961</v>
      </c>
    </row>
    <row r="33" spans="1:9" s="12" customFormat="1" ht="35.1" hidden="1" customHeight="1">
      <c r="A33" s="1">
        <v>28</v>
      </c>
      <c r="B33" s="1" t="s">
        <v>1285</v>
      </c>
      <c r="C33" s="11" t="s">
        <v>1286</v>
      </c>
      <c r="D33" s="2" t="s">
        <v>1287</v>
      </c>
      <c r="E33" s="25" t="s">
        <v>1899</v>
      </c>
      <c r="F33" s="3" t="s">
        <v>844</v>
      </c>
      <c r="G33" s="3" t="s">
        <v>176</v>
      </c>
      <c r="H33" s="3"/>
      <c r="I33" s="3" t="s">
        <v>2985</v>
      </c>
    </row>
    <row r="34" spans="1:9" s="12" customFormat="1" ht="35.1" hidden="1" customHeight="1">
      <c r="A34" s="1">
        <v>29</v>
      </c>
      <c r="B34" s="1" t="s">
        <v>1282</v>
      </c>
      <c r="C34" s="11" t="s">
        <v>1283</v>
      </c>
      <c r="D34" s="2" t="s">
        <v>1284</v>
      </c>
      <c r="E34" s="25" t="s">
        <v>1900</v>
      </c>
      <c r="F34" s="3" t="s">
        <v>315</v>
      </c>
      <c r="G34" s="3" t="s">
        <v>259</v>
      </c>
      <c r="H34" s="3"/>
      <c r="I34" s="3" t="s">
        <v>2936</v>
      </c>
    </row>
    <row r="35" spans="1:9" s="12" customFormat="1" ht="35.1" hidden="1" customHeight="1">
      <c r="A35" s="1">
        <v>30</v>
      </c>
      <c r="B35" s="1" t="s">
        <v>1278</v>
      </c>
      <c r="C35" s="11" t="s">
        <v>1279</v>
      </c>
      <c r="D35" s="2" t="s">
        <v>1280</v>
      </c>
      <c r="E35" s="25" t="s">
        <v>1901</v>
      </c>
      <c r="F35" s="3" t="s">
        <v>1281</v>
      </c>
      <c r="G35" s="3" t="s">
        <v>1259</v>
      </c>
      <c r="H35" s="3"/>
      <c r="I35" s="3" t="s">
        <v>2985</v>
      </c>
    </row>
    <row r="36" spans="1:9" s="12" customFormat="1" ht="35.1" hidden="1" customHeight="1">
      <c r="A36" s="1">
        <v>31</v>
      </c>
      <c r="B36" s="1" t="s">
        <v>1274</v>
      </c>
      <c r="C36" s="11" t="s">
        <v>1275</v>
      </c>
      <c r="D36" s="2" t="s">
        <v>1276</v>
      </c>
      <c r="E36" s="25" t="s">
        <v>1902</v>
      </c>
      <c r="F36" s="3" t="s">
        <v>1277</v>
      </c>
      <c r="G36" s="3" t="s">
        <v>569</v>
      </c>
      <c r="H36" s="3"/>
      <c r="I36" s="3" t="s">
        <v>2985</v>
      </c>
    </row>
    <row r="37" spans="1:9" s="12" customFormat="1" ht="35.1" hidden="1" customHeight="1">
      <c r="A37" s="1">
        <v>32</v>
      </c>
      <c r="B37" s="1" t="s">
        <v>1270</v>
      </c>
      <c r="C37" s="11" t="s">
        <v>1271</v>
      </c>
      <c r="D37" s="2" t="s">
        <v>1272</v>
      </c>
      <c r="E37" s="25" t="s">
        <v>1903</v>
      </c>
      <c r="F37" s="3" t="s">
        <v>1273</v>
      </c>
      <c r="G37" s="3" t="s">
        <v>569</v>
      </c>
      <c r="H37" s="3"/>
      <c r="I37" s="3" t="s">
        <v>2961</v>
      </c>
    </row>
    <row r="38" spans="1:9" s="12" customFormat="1" ht="35.1" hidden="1" customHeight="1">
      <c r="A38" s="1">
        <v>33</v>
      </c>
      <c r="B38" s="1" t="s">
        <v>1266</v>
      </c>
      <c r="C38" s="11" t="s">
        <v>1267</v>
      </c>
      <c r="D38" s="2" t="s">
        <v>1268</v>
      </c>
      <c r="E38" s="25" t="s">
        <v>1904</v>
      </c>
      <c r="F38" s="3" t="s">
        <v>1269</v>
      </c>
      <c r="G38" s="3" t="s">
        <v>569</v>
      </c>
      <c r="H38" s="3"/>
      <c r="I38" s="3" t="s">
        <v>2961</v>
      </c>
    </row>
    <row r="39" spans="1:9" s="12" customFormat="1" ht="35.1" hidden="1" customHeight="1">
      <c r="A39" s="1">
        <v>34</v>
      </c>
      <c r="B39" s="1" t="s">
        <v>1264</v>
      </c>
      <c r="C39" s="11" t="s">
        <v>1265</v>
      </c>
      <c r="D39" s="2" t="s">
        <v>1245</v>
      </c>
      <c r="E39" s="25" t="s">
        <v>1904</v>
      </c>
      <c r="F39" s="3" t="s">
        <v>387</v>
      </c>
      <c r="G39" s="3" t="s">
        <v>569</v>
      </c>
      <c r="H39" s="3"/>
      <c r="I39" s="3" t="s">
        <v>2961</v>
      </c>
    </row>
    <row r="40" spans="1:9" s="12" customFormat="1" ht="35.1" hidden="1" customHeight="1">
      <c r="A40" s="1">
        <v>35</v>
      </c>
      <c r="B40" s="1" t="s">
        <v>1248</v>
      </c>
      <c r="C40" s="11" t="s">
        <v>1249</v>
      </c>
      <c r="D40" s="2" t="s">
        <v>1245</v>
      </c>
      <c r="E40" s="25" t="s">
        <v>1904</v>
      </c>
      <c r="F40" s="3" t="s">
        <v>584</v>
      </c>
      <c r="G40" s="3" t="s">
        <v>569</v>
      </c>
      <c r="H40" s="3"/>
      <c r="I40" s="3" t="s">
        <v>2961</v>
      </c>
    </row>
    <row r="41" spans="1:9" s="12" customFormat="1" ht="35.1" hidden="1" customHeight="1">
      <c r="A41" s="1">
        <v>36</v>
      </c>
      <c r="B41" s="1" t="s">
        <v>1552</v>
      </c>
      <c r="C41" s="11" t="s">
        <v>1553</v>
      </c>
      <c r="D41" s="2" t="s">
        <v>1551</v>
      </c>
      <c r="E41" s="25" t="s">
        <v>1905</v>
      </c>
      <c r="F41" s="3" t="s">
        <v>204</v>
      </c>
      <c r="G41" s="3" t="s">
        <v>259</v>
      </c>
      <c r="H41" s="3"/>
      <c r="I41" s="3" t="s">
        <v>2944</v>
      </c>
    </row>
    <row r="42" spans="1:9" s="12" customFormat="1" ht="35.1" hidden="1" customHeight="1">
      <c r="A42" s="1">
        <v>37</v>
      </c>
      <c r="B42" s="1" t="s">
        <v>1253</v>
      </c>
      <c r="C42" s="11" t="s">
        <v>1254</v>
      </c>
      <c r="D42" s="2" t="s">
        <v>1252</v>
      </c>
      <c r="E42" s="25" t="s">
        <v>1906</v>
      </c>
      <c r="F42" s="3" t="s">
        <v>1234</v>
      </c>
      <c r="G42" s="3" t="s">
        <v>259</v>
      </c>
      <c r="H42" s="3"/>
      <c r="I42" s="3" t="s">
        <v>2986</v>
      </c>
    </row>
    <row r="43" spans="1:9" s="12" customFormat="1" ht="35.1" hidden="1" customHeight="1">
      <c r="A43" s="1">
        <v>38</v>
      </c>
      <c r="B43" s="1" t="s">
        <v>1250</v>
      </c>
      <c r="C43" s="11" t="s">
        <v>1251</v>
      </c>
      <c r="D43" s="2" t="s">
        <v>1252</v>
      </c>
      <c r="E43" s="25" t="s">
        <v>1906</v>
      </c>
      <c r="F43" s="3" t="s">
        <v>426</v>
      </c>
      <c r="G43" s="3" t="s">
        <v>259</v>
      </c>
      <c r="H43" s="3"/>
      <c r="I43" s="3" t="s">
        <v>2986</v>
      </c>
    </row>
    <row r="44" spans="1:9" s="12" customFormat="1" ht="35.1" hidden="1" customHeight="1">
      <c r="A44" s="1">
        <v>39</v>
      </c>
      <c r="B44" s="1" t="s">
        <v>1246</v>
      </c>
      <c r="C44" s="11" t="s">
        <v>1247</v>
      </c>
      <c r="D44" s="2" t="s">
        <v>1245</v>
      </c>
      <c r="E44" s="25" t="s">
        <v>1907</v>
      </c>
      <c r="F44" s="3" t="s">
        <v>962</v>
      </c>
      <c r="G44" s="3" t="s">
        <v>569</v>
      </c>
      <c r="H44" s="3"/>
      <c r="I44" s="3" t="s">
        <v>2961</v>
      </c>
    </row>
    <row r="45" spans="1:9" s="12" customFormat="1" ht="35.1" hidden="1" customHeight="1">
      <c r="A45" s="1">
        <v>40</v>
      </c>
      <c r="B45" s="1" t="s">
        <v>1243</v>
      </c>
      <c r="C45" s="11" t="s">
        <v>1244</v>
      </c>
      <c r="D45" s="2" t="s">
        <v>1245</v>
      </c>
      <c r="E45" s="25" t="s">
        <v>1907</v>
      </c>
      <c r="F45" s="3" t="s">
        <v>529</v>
      </c>
      <c r="G45" s="3" t="s">
        <v>569</v>
      </c>
      <c r="H45" s="3"/>
      <c r="I45" s="3" t="s">
        <v>2961</v>
      </c>
    </row>
    <row r="46" spans="1:9" s="12" customFormat="1" ht="35.1" hidden="1" customHeight="1">
      <c r="A46" s="1">
        <v>41</v>
      </c>
      <c r="B46" s="1" t="s">
        <v>1239</v>
      </c>
      <c r="C46" s="11" t="s">
        <v>1240</v>
      </c>
      <c r="D46" s="2" t="s">
        <v>1241</v>
      </c>
      <c r="E46" s="25" t="s">
        <v>1908</v>
      </c>
      <c r="F46" s="3" t="s">
        <v>1242</v>
      </c>
      <c r="G46" s="3" t="s">
        <v>569</v>
      </c>
      <c r="H46" s="3"/>
      <c r="I46" s="3" t="s">
        <v>2961</v>
      </c>
    </row>
    <row r="47" spans="1:9" s="12" customFormat="1" ht="35.1" hidden="1" customHeight="1">
      <c r="A47" s="1">
        <v>42</v>
      </c>
      <c r="B47" s="1" t="s">
        <v>701</v>
      </c>
      <c r="C47" s="11" t="s">
        <v>702</v>
      </c>
      <c r="D47" s="2" t="s">
        <v>703</v>
      </c>
      <c r="E47" s="25">
        <v>10</v>
      </c>
      <c r="F47" s="3" t="s">
        <v>519</v>
      </c>
      <c r="G47" s="3" t="s">
        <v>569</v>
      </c>
      <c r="H47" s="3"/>
      <c r="I47" s="3" t="s">
        <v>2961</v>
      </c>
    </row>
    <row r="48" spans="1:9" s="12" customFormat="1" ht="35.1" hidden="1" customHeight="1">
      <c r="A48" s="1">
        <v>43</v>
      </c>
      <c r="B48" s="1" t="s">
        <v>693</v>
      </c>
      <c r="C48" s="11" t="s">
        <v>694</v>
      </c>
      <c r="D48" s="2" t="s">
        <v>695</v>
      </c>
      <c r="E48" s="25" t="s">
        <v>1909</v>
      </c>
      <c r="F48" s="3" t="s">
        <v>696</v>
      </c>
      <c r="G48" s="3" t="s">
        <v>569</v>
      </c>
      <c r="H48" s="3"/>
      <c r="I48" s="3" t="s">
        <v>2961</v>
      </c>
    </row>
    <row r="49" spans="1:9" s="12" customFormat="1" ht="35.1" hidden="1" customHeight="1">
      <c r="A49" s="1">
        <v>44</v>
      </c>
      <c r="B49" s="1" t="s">
        <v>689</v>
      </c>
      <c r="C49" s="11" t="s">
        <v>690</v>
      </c>
      <c r="D49" s="2" t="s">
        <v>691</v>
      </c>
      <c r="E49" s="25" t="s">
        <v>1910</v>
      </c>
      <c r="F49" s="3" t="s">
        <v>692</v>
      </c>
      <c r="G49" s="3" t="s">
        <v>569</v>
      </c>
      <c r="H49" s="3"/>
      <c r="I49" s="3" t="s">
        <v>2961</v>
      </c>
    </row>
    <row r="50" spans="1:9" s="12" customFormat="1" ht="35.1" hidden="1" customHeight="1">
      <c r="A50" s="1">
        <v>45</v>
      </c>
      <c r="B50" s="1" t="s">
        <v>686</v>
      </c>
      <c r="C50" s="11" t="s">
        <v>687</v>
      </c>
      <c r="D50" s="2" t="s">
        <v>688</v>
      </c>
      <c r="E50" s="25" t="s">
        <v>1911</v>
      </c>
      <c r="F50" s="3" t="s">
        <v>679</v>
      </c>
      <c r="G50" s="3" t="s">
        <v>153</v>
      </c>
      <c r="H50" s="3"/>
      <c r="I50" s="3" t="s">
        <v>2936</v>
      </c>
    </row>
    <row r="51" spans="1:9" s="12" customFormat="1" ht="35.1" hidden="1" customHeight="1">
      <c r="A51" s="1">
        <v>46</v>
      </c>
      <c r="B51" s="1" t="s">
        <v>1549</v>
      </c>
      <c r="C51" s="11" t="s">
        <v>1550</v>
      </c>
      <c r="D51" s="2" t="s">
        <v>1551</v>
      </c>
      <c r="E51" s="25" t="s">
        <v>1912</v>
      </c>
      <c r="F51" s="3" t="s">
        <v>204</v>
      </c>
      <c r="G51" s="3" t="s">
        <v>259</v>
      </c>
      <c r="H51" s="3"/>
      <c r="I51" s="3" t="s">
        <v>2944</v>
      </c>
    </row>
    <row r="52" spans="1:9" s="12" customFormat="1" ht="35.1" hidden="1" customHeight="1">
      <c r="A52" s="1">
        <v>47</v>
      </c>
      <c r="B52" s="1" t="s">
        <v>642</v>
      </c>
      <c r="C52" s="11" t="s">
        <v>643</v>
      </c>
      <c r="D52" s="2" t="s">
        <v>640</v>
      </c>
      <c r="E52" s="25" t="s">
        <v>1913</v>
      </c>
      <c r="F52" s="3" t="s">
        <v>606</v>
      </c>
      <c r="G52" s="3" t="s">
        <v>569</v>
      </c>
      <c r="H52" s="3"/>
      <c r="I52" s="3" t="s">
        <v>2983</v>
      </c>
    </row>
    <row r="53" spans="1:9" s="12" customFormat="1" ht="35.1" hidden="1" customHeight="1">
      <c r="A53" s="1">
        <v>48</v>
      </c>
      <c r="B53" s="1" t="s">
        <v>644</v>
      </c>
      <c r="C53" s="11" t="s">
        <v>645</v>
      </c>
      <c r="D53" s="2" t="s">
        <v>640</v>
      </c>
      <c r="E53" s="25" t="s">
        <v>1914</v>
      </c>
      <c r="F53" s="3" t="s">
        <v>606</v>
      </c>
      <c r="G53" s="3" t="s">
        <v>569</v>
      </c>
      <c r="H53" s="3"/>
      <c r="I53" s="3" t="s">
        <v>2983</v>
      </c>
    </row>
    <row r="54" spans="1:9" s="12" customFormat="1" ht="35.1" hidden="1" customHeight="1">
      <c r="A54" s="1">
        <v>49</v>
      </c>
      <c r="B54" s="1" t="s">
        <v>676</v>
      </c>
      <c r="C54" s="11" t="s">
        <v>677</v>
      </c>
      <c r="D54" s="2" t="s">
        <v>678</v>
      </c>
      <c r="E54" s="25" t="s">
        <v>1915</v>
      </c>
      <c r="F54" s="3" t="s">
        <v>679</v>
      </c>
      <c r="G54" s="3" t="s">
        <v>153</v>
      </c>
      <c r="H54" s="3"/>
      <c r="I54" s="3" t="s">
        <v>2936</v>
      </c>
    </row>
    <row r="55" spans="1:9" s="12" customFormat="1" ht="35.1" hidden="1" customHeight="1">
      <c r="A55" s="1">
        <v>50</v>
      </c>
      <c r="B55" s="1" t="s">
        <v>672</v>
      </c>
      <c r="C55" s="11" t="s">
        <v>673</v>
      </c>
      <c r="D55" s="2" t="s">
        <v>674</v>
      </c>
      <c r="E55" s="25" t="s">
        <v>1916</v>
      </c>
      <c r="F55" s="3" t="s">
        <v>675</v>
      </c>
      <c r="G55" s="3" t="s">
        <v>569</v>
      </c>
      <c r="H55" s="3"/>
      <c r="I55" s="3" t="s">
        <v>2985</v>
      </c>
    </row>
    <row r="56" spans="1:9" s="12" customFormat="1" ht="35.1" hidden="1" customHeight="1">
      <c r="A56" s="1">
        <v>51</v>
      </c>
      <c r="B56" s="1" t="s">
        <v>668</v>
      </c>
      <c r="C56" s="11" t="s">
        <v>669</v>
      </c>
      <c r="D56" s="2" t="s">
        <v>670</v>
      </c>
      <c r="E56" s="25" t="s">
        <v>1917</v>
      </c>
      <c r="F56" s="3" t="s">
        <v>671</v>
      </c>
      <c r="G56" s="3" t="s">
        <v>153</v>
      </c>
      <c r="H56" s="3"/>
      <c r="I56" s="3" t="s">
        <v>2985</v>
      </c>
    </row>
    <row r="57" spans="1:9" s="12" customFormat="1" ht="35.1" hidden="1" customHeight="1">
      <c r="A57" s="1">
        <v>52</v>
      </c>
      <c r="B57" s="1" t="s">
        <v>666</v>
      </c>
      <c r="C57" s="11" t="s">
        <v>667</v>
      </c>
      <c r="D57" s="2" t="s">
        <v>665</v>
      </c>
      <c r="E57" s="25" t="s">
        <v>1918</v>
      </c>
      <c r="F57" s="3" t="s">
        <v>627</v>
      </c>
      <c r="G57" s="3" t="s">
        <v>176</v>
      </c>
      <c r="H57" s="3"/>
      <c r="I57" s="3" t="s">
        <v>2985</v>
      </c>
    </row>
    <row r="58" spans="1:9" s="12" customFormat="1" ht="35.1" hidden="1" customHeight="1">
      <c r="A58" s="1">
        <v>53</v>
      </c>
      <c r="B58" s="1" t="s">
        <v>663</v>
      </c>
      <c r="C58" s="11" t="s">
        <v>664</v>
      </c>
      <c r="D58" s="2" t="s">
        <v>665</v>
      </c>
      <c r="E58" s="25" t="s">
        <v>1919</v>
      </c>
      <c r="F58" s="3" t="s">
        <v>469</v>
      </c>
      <c r="G58" s="3" t="s">
        <v>176</v>
      </c>
      <c r="H58" s="3"/>
      <c r="I58" s="3" t="s">
        <v>2985</v>
      </c>
    </row>
    <row r="59" spans="1:9" s="12" customFormat="1" ht="35.1" hidden="1" customHeight="1">
      <c r="A59" s="1">
        <v>54</v>
      </c>
      <c r="B59" s="1" t="s">
        <v>658</v>
      </c>
      <c r="C59" s="11" t="s">
        <v>659</v>
      </c>
      <c r="D59" s="2" t="s">
        <v>660</v>
      </c>
      <c r="E59" s="25" t="s">
        <v>1920</v>
      </c>
      <c r="F59" s="3" t="s">
        <v>657</v>
      </c>
      <c r="G59" s="3" t="s">
        <v>153</v>
      </c>
      <c r="H59" s="3"/>
      <c r="I59" s="3" t="s">
        <v>2985</v>
      </c>
    </row>
    <row r="60" spans="1:9" s="12" customFormat="1" ht="35.1" hidden="1" customHeight="1">
      <c r="A60" s="1">
        <v>55</v>
      </c>
      <c r="B60" s="1" t="s">
        <v>654</v>
      </c>
      <c r="C60" s="11" t="s">
        <v>655</v>
      </c>
      <c r="D60" s="2" t="s">
        <v>656</v>
      </c>
      <c r="E60" s="25" t="s">
        <v>1921</v>
      </c>
      <c r="F60" s="3" t="s">
        <v>657</v>
      </c>
      <c r="G60" s="3" t="s">
        <v>153</v>
      </c>
      <c r="H60" s="3"/>
      <c r="I60" s="3" t="s">
        <v>2985</v>
      </c>
    </row>
    <row r="61" spans="1:9" s="12" customFormat="1" ht="35.1" hidden="1" customHeight="1">
      <c r="A61" s="1">
        <v>56</v>
      </c>
      <c r="B61" s="1" t="s">
        <v>634</v>
      </c>
      <c r="C61" s="11" t="s">
        <v>635</v>
      </c>
      <c r="D61" s="2" t="s">
        <v>636</v>
      </c>
      <c r="E61" s="25" t="s">
        <v>1917</v>
      </c>
      <c r="F61" s="3" t="s">
        <v>637</v>
      </c>
      <c r="G61" s="3" t="s">
        <v>153</v>
      </c>
      <c r="H61" s="3"/>
      <c r="I61" s="3" t="s">
        <v>2985</v>
      </c>
    </row>
    <row r="62" spans="1:9" s="12" customFormat="1" ht="35.1" hidden="1" customHeight="1">
      <c r="A62" s="1">
        <v>57</v>
      </c>
      <c r="B62" s="1" t="s">
        <v>630</v>
      </c>
      <c r="C62" s="11" t="s">
        <v>631</v>
      </c>
      <c r="D62" s="2" t="s">
        <v>632</v>
      </c>
      <c r="E62" s="25" t="s">
        <v>1922</v>
      </c>
      <c r="F62" s="3" t="s">
        <v>633</v>
      </c>
      <c r="G62" s="3" t="s">
        <v>153</v>
      </c>
      <c r="H62" s="3"/>
      <c r="I62" s="3" t="s">
        <v>2985</v>
      </c>
    </row>
    <row r="63" spans="1:9" s="12" customFormat="1" ht="35.1" hidden="1" customHeight="1">
      <c r="A63" s="1">
        <v>58</v>
      </c>
      <c r="B63" s="1" t="s">
        <v>650</v>
      </c>
      <c r="C63" s="11" t="s">
        <v>651</v>
      </c>
      <c r="D63" s="2" t="s">
        <v>652</v>
      </c>
      <c r="E63" s="25" t="s">
        <v>1923</v>
      </c>
      <c r="F63" s="3" t="s">
        <v>653</v>
      </c>
      <c r="G63" s="3" t="s">
        <v>298</v>
      </c>
      <c r="H63" s="3"/>
      <c r="I63" s="3" t="s">
        <v>2938</v>
      </c>
    </row>
    <row r="64" spans="1:9" s="12" customFormat="1" ht="35.1" hidden="1" customHeight="1">
      <c r="A64" s="1">
        <v>59</v>
      </c>
      <c r="B64" s="1" t="s">
        <v>646</v>
      </c>
      <c r="C64" s="11" t="s">
        <v>647</v>
      </c>
      <c r="D64" s="2" t="s">
        <v>648</v>
      </c>
      <c r="E64" s="25" t="s">
        <v>1924</v>
      </c>
      <c r="F64" s="3" t="s">
        <v>649</v>
      </c>
      <c r="G64" s="3" t="s">
        <v>176</v>
      </c>
      <c r="H64" s="3"/>
      <c r="I64" s="3" t="s">
        <v>2988</v>
      </c>
    </row>
    <row r="65" spans="1:9" s="12" customFormat="1" ht="35.1" hidden="1" customHeight="1">
      <c r="A65" s="1">
        <v>60</v>
      </c>
      <c r="B65" s="1" t="s">
        <v>683</v>
      </c>
      <c r="C65" s="11" t="s">
        <v>684</v>
      </c>
      <c r="D65" s="2" t="s">
        <v>685</v>
      </c>
      <c r="E65" s="25" t="s">
        <v>1925</v>
      </c>
      <c r="F65" s="3" t="s">
        <v>573</v>
      </c>
      <c r="G65" s="3" t="s">
        <v>259</v>
      </c>
      <c r="H65" s="3"/>
      <c r="I65" s="3" t="s">
        <v>2937</v>
      </c>
    </row>
    <row r="66" spans="1:9" s="12" customFormat="1" ht="35.1" hidden="1" customHeight="1">
      <c r="A66" s="1">
        <v>61</v>
      </c>
      <c r="B66" s="1" t="s">
        <v>680</v>
      </c>
      <c r="C66" s="11" t="s">
        <v>681</v>
      </c>
      <c r="D66" s="2" t="s">
        <v>682</v>
      </c>
      <c r="E66" s="25" t="s">
        <v>1926</v>
      </c>
      <c r="F66" s="3" t="s">
        <v>305</v>
      </c>
      <c r="G66" s="3" t="s">
        <v>259</v>
      </c>
      <c r="H66" s="3"/>
      <c r="I66" s="3" t="s">
        <v>2989</v>
      </c>
    </row>
    <row r="67" spans="1:9" s="12" customFormat="1" ht="35.1" hidden="1" customHeight="1">
      <c r="A67" s="1">
        <v>62</v>
      </c>
      <c r="B67" s="1" t="s">
        <v>1359</v>
      </c>
      <c r="C67" s="11" t="s">
        <v>1360</v>
      </c>
      <c r="D67" s="2" t="s">
        <v>1355</v>
      </c>
      <c r="E67" s="25" t="s">
        <v>803</v>
      </c>
      <c r="F67" s="3" t="s">
        <v>1361</v>
      </c>
      <c r="G67" s="3" t="s">
        <v>60</v>
      </c>
      <c r="H67" s="3"/>
      <c r="I67" s="3" t="s">
        <v>2990</v>
      </c>
    </row>
    <row r="68" spans="1:9" s="12" customFormat="1" ht="35.1" hidden="1" customHeight="1">
      <c r="A68" s="1">
        <v>63</v>
      </c>
      <c r="B68" s="1" t="s">
        <v>1357</v>
      </c>
      <c r="C68" s="11" t="s">
        <v>1358</v>
      </c>
      <c r="D68" s="2" t="s">
        <v>1355</v>
      </c>
      <c r="E68" s="25" t="s">
        <v>803</v>
      </c>
      <c r="F68" s="3" t="s">
        <v>994</v>
      </c>
      <c r="G68" s="3" t="s">
        <v>60</v>
      </c>
      <c r="H68" s="3"/>
      <c r="I68" s="3" t="s">
        <v>2990</v>
      </c>
    </row>
    <row r="69" spans="1:9" s="12" customFormat="1" ht="35.1" hidden="1" customHeight="1">
      <c r="A69" s="1">
        <v>64</v>
      </c>
      <c r="B69" s="1" t="s">
        <v>1353</v>
      </c>
      <c r="C69" s="11" t="s">
        <v>1354</v>
      </c>
      <c r="D69" s="2" t="s">
        <v>1355</v>
      </c>
      <c r="E69" s="25" t="s">
        <v>803</v>
      </c>
      <c r="F69" s="3" t="s">
        <v>1356</v>
      </c>
      <c r="G69" s="3" t="s">
        <v>60</v>
      </c>
      <c r="H69" s="3"/>
      <c r="I69" s="3" t="s">
        <v>2990</v>
      </c>
    </row>
    <row r="70" spans="1:9" s="12" customFormat="1" ht="35.1" hidden="1" customHeight="1">
      <c r="A70" s="1">
        <v>65</v>
      </c>
      <c r="B70" s="1" t="s">
        <v>1350</v>
      </c>
      <c r="C70" s="11" t="s">
        <v>1351</v>
      </c>
      <c r="D70" s="2" t="s">
        <v>1352</v>
      </c>
      <c r="E70" s="25" t="s">
        <v>1927</v>
      </c>
      <c r="F70" s="3" t="s">
        <v>1343</v>
      </c>
      <c r="G70" s="3" t="s">
        <v>574</v>
      </c>
      <c r="H70" s="3"/>
      <c r="I70" s="3" t="s">
        <v>2990</v>
      </c>
    </row>
    <row r="71" spans="1:9" s="12" customFormat="1" ht="35.1" hidden="1" customHeight="1">
      <c r="A71" s="1">
        <v>66</v>
      </c>
      <c r="B71" s="1" t="s">
        <v>1347</v>
      </c>
      <c r="C71" s="11" t="s">
        <v>1348</v>
      </c>
      <c r="D71" s="2" t="s">
        <v>1349</v>
      </c>
      <c r="E71" s="25" t="s">
        <v>1928</v>
      </c>
      <c r="F71" s="3" t="s">
        <v>1343</v>
      </c>
      <c r="G71" s="3" t="s">
        <v>569</v>
      </c>
      <c r="H71" s="3"/>
      <c r="I71" s="3" t="s">
        <v>2990</v>
      </c>
    </row>
    <row r="72" spans="1:9" s="12" customFormat="1" ht="35.1" hidden="1" customHeight="1">
      <c r="A72" s="1">
        <v>67</v>
      </c>
      <c r="B72" s="1" t="s">
        <v>1340</v>
      </c>
      <c r="C72" s="11" t="s">
        <v>1341</v>
      </c>
      <c r="D72" s="2" t="s">
        <v>1342</v>
      </c>
      <c r="E72" s="25" t="s">
        <v>1929</v>
      </c>
      <c r="F72" s="3" t="s">
        <v>1343</v>
      </c>
      <c r="G72" s="3" t="s">
        <v>574</v>
      </c>
      <c r="H72" s="3"/>
      <c r="I72" s="3" t="s">
        <v>2990</v>
      </c>
    </row>
    <row r="73" spans="1:9" s="12" customFormat="1" ht="35.1" hidden="1" customHeight="1">
      <c r="A73" s="1">
        <v>68</v>
      </c>
      <c r="B73" s="1" t="s">
        <v>638</v>
      </c>
      <c r="C73" s="11" t="s">
        <v>639</v>
      </c>
      <c r="D73" s="2" t="s">
        <v>640</v>
      </c>
      <c r="E73" s="25" t="s">
        <v>1930</v>
      </c>
      <c r="F73" s="3" t="s">
        <v>641</v>
      </c>
      <c r="G73" s="3" t="s">
        <v>569</v>
      </c>
      <c r="H73" s="3"/>
      <c r="I73" s="3" t="s">
        <v>2983</v>
      </c>
    </row>
    <row r="74" spans="1:9" s="12" customFormat="1" ht="35.1" hidden="1" customHeight="1">
      <c r="A74" s="1">
        <v>69</v>
      </c>
      <c r="B74" s="1" t="s">
        <v>1329</v>
      </c>
      <c r="C74" s="11" t="s">
        <v>1330</v>
      </c>
      <c r="D74" s="2" t="s">
        <v>1331</v>
      </c>
      <c r="E74" s="25" t="s">
        <v>1931</v>
      </c>
      <c r="F74" s="3" t="s">
        <v>1332</v>
      </c>
      <c r="G74" s="3" t="s">
        <v>574</v>
      </c>
      <c r="H74" s="3"/>
      <c r="I74" s="3" t="s">
        <v>2985</v>
      </c>
    </row>
    <row r="75" spans="1:9" s="12" customFormat="1" ht="35.1" hidden="1" customHeight="1">
      <c r="A75" s="1">
        <v>70</v>
      </c>
      <c r="B75" s="1" t="s">
        <v>1224</v>
      </c>
      <c r="C75" s="11" t="s">
        <v>1225</v>
      </c>
      <c r="D75" s="2" t="s">
        <v>1226</v>
      </c>
      <c r="E75" s="25" t="s">
        <v>387</v>
      </c>
      <c r="F75" s="3" t="s">
        <v>1227</v>
      </c>
      <c r="G75" s="3" t="s">
        <v>60</v>
      </c>
      <c r="H75" s="3"/>
      <c r="I75" s="3" t="s">
        <v>2990</v>
      </c>
    </row>
    <row r="76" spans="1:9" s="12" customFormat="1" ht="35.1" hidden="1" customHeight="1">
      <c r="A76" s="1">
        <v>71</v>
      </c>
      <c r="B76" s="1" t="s">
        <v>1228</v>
      </c>
      <c r="C76" s="11" t="s">
        <v>1229</v>
      </c>
      <c r="D76" s="2" t="s">
        <v>1230</v>
      </c>
      <c r="E76" s="25" t="s">
        <v>1932</v>
      </c>
      <c r="F76" s="3" t="s">
        <v>1227</v>
      </c>
      <c r="G76" s="3" t="s">
        <v>60</v>
      </c>
      <c r="H76" s="3"/>
      <c r="I76" s="3" t="s">
        <v>2990</v>
      </c>
    </row>
    <row r="77" spans="1:9" s="12" customFormat="1" ht="35.1" hidden="1" customHeight="1">
      <c r="A77" s="1">
        <v>72</v>
      </c>
      <c r="B77" s="1" t="s">
        <v>1231</v>
      </c>
      <c r="C77" s="11" t="s">
        <v>1232</v>
      </c>
      <c r="D77" s="2" t="s">
        <v>1233</v>
      </c>
      <c r="E77" s="25" t="s">
        <v>1234</v>
      </c>
      <c r="F77" s="3" t="s">
        <v>1235</v>
      </c>
      <c r="G77" s="3" t="s">
        <v>60</v>
      </c>
      <c r="H77" s="3"/>
      <c r="I77" s="3" t="s">
        <v>2990</v>
      </c>
    </row>
    <row r="78" spans="1:9" s="12" customFormat="1" ht="35.1" hidden="1" customHeight="1">
      <c r="A78" s="1">
        <v>73</v>
      </c>
      <c r="B78" s="1" t="s">
        <v>1236</v>
      </c>
      <c r="C78" s="11" t="s">
        <v>1237</v>
      </c>
      <c r="D78" s="2" t="s">
        <v>1238</v>
      </c>
      <c r="E78" s="25" t="s">
        <v>1932</v>
      </c>
      <c r="F78" s="3" t="s">
        <v>1235</v>
      </c>
      <c r="G78" s="3" t="s">
        <v>60</v>
      </c>
      <c r="H78" s="3"/>
      <c r="I78" s="3" t="s">
        <v>2990</v>
      </c>
    </row>
    <row r="79" spans="1:9" s="12" customFormat="1" ht="35.1" hidden="1" customHeight="1">
      <c r="A79" s="1">
        <v>74</v>
      </c>
      <c r="B79" s="1" t="s">
        <v>628</v>
      </c>
      <c r="C79" s="11" t="s">
        <v>629</v>
      </c>
      <c r="D79" s="2" t="s">
        <v>626</v>
      </c>
      <c r="E79" s="25" t="s">
        <v>1823</v>
      </c>
      <c r="F79" s="3" t="s">
        <v>627</v>
      </c>
      <c r="G79" s="3" t="s">
        <v>153</v>
      </c>
      <c r="H79" s="3"/>
      <c r="I79" s="3" t="s">
        <v>2939</v>
      </c>
    </row>
    <row r="80" spans="1:9" s="12" customFormat="1" ht="35.1" hidden="1" customHeight="1">
      <c r="A80" s="1">
        <v>75</v>
      </c>
      <c r="B80" s="1" t="s">
        <v>624</v>
      </c>
      <c r="C80" s="11" t="s">
        <v>625</v>
      </c>
      <c r="D80" s="2" t="s">
        <v>626</v>
      </c>
      <c r="E80" s="25" t="s">
        <v>1823</v>
      </c>
      <c r="F80" s="3" t="s">
        <v>627</v>
      </c>
      <c r="G80" s="3" t="s">
        <v>153</v>
      </c>
      <c r="H80" s="3"/>
      <c r="I80" s="3" t="s">
        <v>2939</v>
      </c>
    </row>
    <row r="81" spans="1:9" s="12" customFormat="1" ht="35.1" hidden="1" customHeight="1">
      <c r="A81" s="1">
        <v>76</v>
      </c>
      <c r="B81" s="1" t="s">
        <v>620</v>
      </c>
      <c r="C81" s="11" t="s">
        <v>621</v>
      </c>
      <c r="D81" s="2" t="s">
        <v>622</v>
      </c>
      <c r="E81" s="25" t="s">
        <v>1933</v>
      </c>
      <c r="F81" s="3" t="s">
        <v>623</v>
      </c>
      <c r="G81" s="3" t="s">
        <v>611</v>
      </c>
      <c r="H81" s="3"/>
      <c r="I81" s="3" t="s">
        <v>2939</v>
      </c>
    </row>
    <row r="82" spans="1:9" s="12" customFormat="1" ht="35.1" hidden="1" customHeight="1">
      <c r="A82" s="1">
        <v>77</v>
      </c>
      <c r="B82" s="1" t="s">
        <v>616</v>
      </c>
      <c r="C82" s="11" t="s">
        <v>617</v>
      </c>
      <c r="D82" s="2" t="s">
        <v>618</v>
      </c>
      <c r="E82" s="25" t="s">
        <v>1934</v>
      </c>
      <c r="F82" s="3" t="s">
        <v>619</v>
      </c>
      <c r="G82" s="3" t="s">
        <v>611</v>
      </c>
      <c r="H82" s="3"/>
      <c r="I82" s="3" t="s">
        <v>2939</v>
      </c>
    </row>
    <row r="83" spans="1:9" s="12" customFormat="1" ht="35.1" hidden="1" customHeight="1">
      <c r="A83" s="1">
        <v>78</v>
      </c>
      <c r="B83" s="1" t="s">
        <v>612</v>
      </c>
      <c r="C83" s="11" t="s">
        <v>613</v>
      </c>
      <c r="D83" s="2" t="s">
        <v>614</v>
      </c>
      <c r="E83" s="25" t="s">
        <v>1935</v>
      </c>
      <c r="F83" s="3" t="s">
        <v>615</v>
      </c>
      <c r="G83" s="3" t="s">
        <v>569</v>
      </c>
      <c r="H83" s="3"/>
      <c r="I83" s="3" t="s">
        <v>2939</v>
      </c>
    </row>
    <row r="84" spans="1:9" s="12" customFormat="1" ht="35.1" hidden="1" customHeight="1">
      <c r="A84" s="1">
        <v>79</v>
      </c>
      <c r="B84" s="1" t="s">
        <v>959</v>
      </c>
      <c r="C84" s="11" t="s">
        <v>960</v>
      </c>
      <c r="D84" s="2" t="s">
        <v>961</v>
      </c>
      <c r="E84" s="25" t="s">
        <v>1936</v>
      </c>
      <c r="F84" s="3" t="s">
        <v>962</v>
      </c>
      <c r="G84" s="3" t="s">
        <v>259</v>
      </c>
      <c r="H84" s="3"/>
      <c r="I84" s="3" t="s">
        <v>2939</v>
      </c>
    </row>
    <row r="85" spans="1:9" s="12" customFormat="1" ht="35.1" hidden="1" customHeight="1">
      <c r="A85" s="1">
        <v>80</v>
      </c>
      <c r="B85" s="1" t="s">
        <v>604</v>
      </c>
      <c r="C85" s="11" t="s">
        <v>605</v>
      </c>
      <c r="D85" s="2" t="s">
        <v>599</v>
      </c>
      <c r="E85" s="25" t="s">
        <v>1937</v>
      </c>
      <c r="F85" s="3" t="s">
        <v>606</v>
      </c>
      <c r="G85" s="3" t="s">
        <v>574</v>
      </c>
      <c r="H85" s="3"/>
      <c r="I85" s="3" t="s">
        <v>2939</v>
      </c>
    </row>
    <row r="86" spans="1:9" s="12" customFormat="1" ht="35.1" hidden="1" customHeight="1">
      <c r="A86" s="1">
        <v>81</v>
      </c>
      <c r="B86" s="1" t="s">
        <v>600</v>
      </c>
      <c r="C86" s="11" t="s">
        <v>601</v>
      </c>
      <c r="D86" s="2" t="s">
        <v>602</v>
      </c>
      <c r="E86" s="25" t="s">
        <v>1938</v>
      </c>
      <c r="F86" s="3" t="s">
        <v>603</v>
      </c>
      <c r="G86" s="3" t="s">
        <v>574</v>
      </c>
      <c r="H86" s="3"/>
      <c r="I86" s="3" t="s">
        <v>2983</v>
      </c>
    </row>
    <row r="87" spans="1:9" s="12" customFormat="1" ht="35.1" hidden="1" customHeight="1">
      <c r="A87" s="1">
        <v>82</v>
      </c>
      <c r="B87" s="1" t="s">
        <v>597</v>
      </c>
      <c r="C87" s="11" t="s">
        <v>598</v>
      </c>
      <c r="D87" s="2" t="s">
        <v>599</v>
      </c>
      <c r="E87" s="25" t="s">
        <v>1939</v>
      </c>
      <c r="F87" s="3" t="s">
        <v>561</v>
      </c>
      <c r="G87" s="3" t="s">
        <v>574</v>
      </c>
      <c r="H87" s="3"/>
      <c r="I87" s="3" t="s">
        <v>2983</v>
      </c>
    </row>
    <row r="88" spans="1:9" s="12" customFormat="1" ht="35.1" hidden="1" customHeight="1">
      <c r="A88" s="1">
        <v>83</v>
      </c>
      <c r="B88" s="1" t="s">
        <v>607</v>
      </c>
      <c r="C88" s="11" t="s">
        <v>608</v>
      </c>
      <c r="D88" s="2" t="s">
        <v>609</v>
      </c>
      <c r="E88" s="25" t="s">
        <v>1940</v>
      </c>
      <c r="F88" s="3" t="s">
        <v>610</v>
      </c>
      <c r="G88" s="3" t="s">
        <v>611</v>
      </c>
      <c r="H88" s="3"/>
      <c r="I88" s="3" t="s">
        <v>2939</v>
      </c>
    </row>
    <row r="89" spans="1:9" s="12" customFormat="1" ht="35.1" hidden="1" customHeight="1">
      <c r="A89" s="1">
        <v>84</v>
      </c>
      <c r="B89" s="1" t="s">
        <v>593</v>
      </c>
      <c r="C89" s="11" t="s">
        <v>594</v>
      </c>
      <c r="D89" s="2" t="s">
        <v>595</v>
      </c>
      <c r="E89" s="25" t="s">
        <v>1941</v>
      </c>
      <c r="F89" s="3" t="s">
        <v>596</v>
      </c>
      <c r="G89" s="3" t="s">
        <v>16</v>
      </c>
      <c r="H89" s="3"/>
      <c r="I89" s="3" t="s">
        <v>2939</v>
      </c>
    </row>
    <row r="90" spans="1:9" s="12" customFormat="1" ht="35.1" hidden="1" customHeight="1">
      <c r="A90" s="1">
        <v>85</v>
      </c>
      <c r="B90" s="1" t="s">
        <v>589</v>
      </c>
      <c r="C90" s="11" t="s">
        <v>590</v>
      </c>
      <c r="D90" s="2" t="s">
        <v>591</v>
      </c>
      <c r="E90" s="25" t="s">
        <v>1791</v>
      </c>
      <c r="F90" s="3" t="s">
        <v>592</v>
      </c>
      <c r="G90" s="3" t="s">
        <v>153</v>
      </c>
      <c r="H90" s="3"/>
      <c r="I90" s="3" t="s">
        <v>2985</v>
      </c>
    </row>
    <row r="91" spans="1:9" s="12" customFormat="1" ht="35.1" hidden="1" customHeight="1">
      <c r="A91" s="1">
        <v>86</v>
      </c>
      <c r="B91" s="1" t="s">
        <v>709</v>
      </c>
      <c r="C91" s="11" t="s">
        <v>710</v>
      </c>
      <c r="D91" s="2" t="s">
        <v>711</v>
      </c>
      <c r="E91" s="25" t="s">
        <v>1942</v>
      </c>
      <c r="F91" s="3" t="s">
        <v>712</v>
      </c>
      <c r="G91" s="3" t="s">
        <v>713</v>
      </c>
      <c r="H91" s="3"/>
      <c r="I91" s="3" t="s">
        <v>2991</v>
      </c>
    </row>
    <row r="92" spans="1:9" s="12" customFormat="1" ht="35.1" hidden="1" customHeight="1">
      <c r="A92" s="1">
        <v>87</v>
      </c>
      <c r="B92" s="1" t="s">
        <v>704</v>
      </c>
      <c r="C92" s="11" t="s">
        <v>705</v>
      </c>
      <c r="D92" s="2" t="s">
        <v>706</v>
      </c>
      <c r="E92" s="25" t="s">
        <v>1943</v>
      </c>
      <c r="F92" s="3" t="s">
        <v>708</v>
      </c>
      <c r="G92" s="3" t="s">
        <v>569</v>
      </c>
      <c r="H92" s="3"/>
      <c r="I92" s="3" t="s">
        <v>2985</v>
      </c>
    </row>
    <row r="93" spans="1:9" s="12" customFormat="1" ht="35.1" customHeight="1">
      <c r="A93" s="1">
        <v>88</v>
      </c>
      <c r="B93" s="1" t="s">
        <v>1426</v>
      </c>
      <c r="C93" s="11" t="s">
        <v>1427</v>
      </c>
      <c r="D93" s="2" t="s">
        <v>1428</v>
      </c>
      <c r="E93" s="25" t="s">
        <v>1944</v>
      </c>
      <c r="F93" s="3" t="s">
        <v>1429</v>
      </c>
      <c r="G93" s="3" t="s">
        <v>137</v>
      </c>
      <c r="H93" s="3"/>
      <c r="I93" s="3" t="s">
        <v>2935</v>
      </c>
    </row>
    <row r="94" spans="1:9" s="12" customFormat="1" ht="35.1" hidden="1" customHeight="1">
      <c r="A94" s="1">
        <v>89</v>
      </c>
      <c r="B94" s="1" t="s">
        <v>1400</v>
      </c>
      <c r="C94" s="11" t="s">
        <v>1401</v>
      </c>
      <c r="D94" s="2" t="s">
        <v>1402</v>
      </c>
      <c r="E94" s="25" t="s">
        <v>1945</v>
      </c>
      <c r="F94" s="3" t="s">
        <v>1403</v>
      </c>
      <c r="G94" s="3" t="s">
        <v>60</v>
      </c>
      <c r="H94" s="3"/>
      <c r="I94" s="3" t="s">
        <v>2940</v>
      </c>
    </row>
    <row r="95" spans="1:9" s="12" customFormat="1" ht="35.1" hidden="1" customHeight="1">
      <c r="A95" s="1">
        <v>90</v>
      </c>
      <c r="B95" s="1" t="s">
        <v>1404</v>
      </c>
      <c r="C95" s="11" t="s">
        <v>1405</v>
      </c>
      <c r="D95" s="2" t="s">
        <v>1406</v>
      </c>
      <c r="E95" s="25" t="s">
        <v>1946</v>
      </c>
      <c r="F95" s="3" t="s">
        <v>1407</v>
      </c>
      <c r="G95" s="3" t="s">
        <v>60</v>
      </c>
      <c r="H95" s="3"/>
      <c r="I95" s="3" t="s">
        <v>2940</v>
      </c>
    </row>
    <row r="96" spans="1:9" s="12" customFormat="1" ht="35.1" hidden="1" customHeight="1">
      <c r="A96" s="1">
        <v>91</v>
      </c>
      <c r="B96" s="1" t="s">
        <v>1650</v>
      </c>
      <c r="C96" s="11" t="s">
        <v>1651</v>
      </c>
      <c r="D96" s="2" t="s">
        <v>1652</v>
      </c>
      <c r="E96" s="25" t="s">
        <v>1945</v>
      </c>
      <c r="F96" s="3" t="s">
        <v>1653</v>
      </c>
      <c r="G96" s="3" t="s">
        <v>60</v>
      </c>
      <c r="H96" s="3"/>
      <c r="I96" s="3" t="s">
        <v>2940</v>
      </c>
    </row>
    <row r="97" spans="1:9" s="12" customFormat="1" ht="35.1" hidden="1" customHeight="1">
      <c r="A97" s="1">
        <v>92</v>
      </c>
      <c r="B97" s="1" t="s">
        <v>1408</v>
      </c>
      <c r="C97" s="11" t="s">
        <v>1409</v>
      </c>
      <c r="D97" s="2" t="s">
        <v>1410</v>
      </c>
      <c r="E97" s="25" t="s">
        <v>1947</v>
      </c>
      <c r="F97" s="3" t="s">
        <v>1411</v>
      </c>
      <c r="G97" s="3" t="s">
        <v>60</v>
      </c>
      <c r="H97" s="3"/>
      <c r="I97" s="3" t="s">
        <v>2992</v>
      </c>
    </row>
    <row r="98" spans="1:9" s="12" customFormat="1" ht="35.1" hidden="1" customHeight="1">
      <c r="A98" s="1">
        <v>93</v>
      </c>
      <c r="B98" s="1" t="s">
        <v>582</v>
      </c>
      <c r="C98" s="11" t="s">
        <v>583</v>
      </c>
      <c r="D98" s="2" t="s">
        <v>581</v>
      </c>
      <c r="E98" s="25" t="s">
        <v>1948</v>
      </c>
      <c r="F98" s="3" t="s">
        <v>584</v>
      </c>
      <c r="G98" s="3" t="s">
        <v>569</v>
      </c>
      <c r="H98" s="3"/>
      <c r="I98" s="3" t="s">
        <v>2993</v>
      </c>
    </row>
    <row r="99" spans="1:9" s="12" customFormat="1" ht="35.1" hidden="1" customHeight="1">
      <c r="A99" s="1">
        <v>94</v>
      </c>
      <c r="B99" s="1" t="s">
        <v>579</v>
      </c>
      <c r="C99" s="11" t="s">
        <v>580</v>
      </c>
      <c r="D99" s="2" t="s">
        <v>581</v>
      </c>
      <c r="E99" s="25" t="s">
        <v>1948</v>
      </c>
      <c r="F99" s="3" t="s">
        <v>519</v>
      </c>
      <c r="G99" s="3" t="s">
        <v>569</v>
      </c>
      <c r="H99" s="3"/>
      <c r="I99" s="3" t="s">
        <v>2993</v>
      </c>
    </row>
    <row r="100" spans="1:9" s="12" customFormat="1" ht="35.1" customHeight="1">
      <c r="A100" s="1">
        <v>95</v>
      </c>
      <c r="B100" s="1" t="s">
        <v>563</v>
      </c>
      <c r="C100" s="11" t="s">
        <v>564</v>
      </c>
      <c r="D100" s="2" t="s">
        <v>566</v>
      </c>
      <c r="E100" s="25" t="s">
        <v>1950</v>
      </c>
      <c r="F100" s="3" t="s">
        <v>568</v>
      </c>
      <c r="G100" s="3" t="s">
        <v>569</v>
      </c>
      <c r="H100" s="3"/>
      <c r="I100" s="3" t="s">
        <v>2935</v>
      </c>
    </row>
    <row r="101" spans="1:9" s="12" customFormat="1" ht="35.1" hidden="1" customHeight="1">
      <c r="A101" s="1">
        <v>96</v>
      </c>
      <c r="B101" s="1" t="s">
        <v>1255</v>
      </c>
      <c r="C101" s="11" t="s">
        <v>1256</v>
      </c>
      <c r="D101" s="2" t="s">
        <v>1257</v>
      </c>
      <c r="E101" s="25" t="s">
        <v>1951</v>
      </c>
      <c r="F101" s="3" t="s">
        <v>1258</v>
      </c>
      <c r="G101" s="3" t="s">
        <v>1259</v>
      </c>
      <c r="H101" s="3"/>
      <c r="I101" s="3" t="s">
        <v>2985</v>
      </c>
    </row>
    <row r="102" spans="1:9" s="12" customFormat="1" ht="35.1" hidden="1" customHeight="1">
      <c r="A102" s="1">
        <v>97</v>
      </c>
      <c r="B102" s="1" t="s">
        <v>1260</v>
      </c>
      <c r="C102" s="11" t="s">
        <v>1261</v>
      </c>
      <c r="D102" s="2" t="s">
        <v>1262</v>
      </c>
      <c r="E102" s="25" t="s">
        <v>1952</v>
      </c>
      <c r="F102" s="3" t="s">
        <v>1263</v>
      </c>
      <c r="G102" s="3" t="s">
        <v>569</v>
      </c>
      <c r="H102" s="3"/>
      <c r="I102" s="3" t="s">
        <v>2985</v>
      </c>
    </row>
    <row r="103" spans="1:9" s="12" customFormat="1" ht="35.1" customHeight="1">
      <c r="A103" s="1">
        <v>98</v>
      </c>
      <c r="B103" s="1" t="s">
        <v>575</v>
      </c>
      <c r="C103" s="11" t="s">
        <v>576</v>
      </c>
      <c r="D103" s="2" t="s">
        <v>577</v>
      </c>
      <c r="E103" s="25" t="s">
        <v>1953</v>
      </c>
      <c r="F103" s="3" t="s">
        <v>578</v>
      </c>
      <c r="G103" s="3" t="s">
        <v>60</v>
      </c>
      <c r="H103" s="3"/>
      <c r="I103" s="3" t="s">
        <v>2935</v>
      </c>
    </row>
    <row r="104" spans="1:9" s="12" customFormat="1" ht="35.1" customHeight="1">
      <c r="A104" s="1">
        <v>99</v>
      </c>
      <c r="B104" s="1" t="s">
        <v>570</v>
      </c>
      <c r="C104" s="11" t="s">
        <v>571</v>
      </c>
      <c r="D104" s="2" t="s">
        <v>572</v>
      </c>
      <c r="E104" s="25" t="s">
        <v>1954</v>
      </c>
      <c r="F104" s="3" t="s">
        <v>573</v>
      </c>
      <c r="G104" s="3" t="s">
        <v>574</v>
      </c>
      <c r="H104" s="3"/>
      <c r="I104" s="3" t="s">
        <v>2935</v>
      </c>
    </row>
    <row r="105" spans="1:9" s="12" customFormat="1" ht="35.1" hidden="1" customHeight="1">
      <c r="A105" s="1">
        <v>100</v>
      </c>
      <c r="B105" s="1" t="s">
        <v>1454</v>
      </c>
      <c r="C105" s="11" t="s">
        <v>1455</v>
      </c>
      <c r="D105" s="2" t="s">
        <v>1456</v>
      </c>
      <c r="E105" s="25" t="s">
        <v>1955</v>
      </c>
      <c r="F105" s="3" t="s">
        <v>1457</v>
      </c>
      <c r="G105" s="3" t="s">
        <v>60</v>
      </c>
      <c r="H105" s="3"/>
      <c r="I105" s="3" t="s">
        <v>2937</v>
      </c>
    </row>
    <row r="106" spans="1:9" s="12" customFormat="1" ht="35.1" hidden="1" customHeight="1">
      <c r="A106" s="1">
        <v>101</v>
      </c>
      <c r="B106" s="1" t="s">
        <v>502</v>
      </c>
      <c r="C106" s="11" t="s">
        <v>503</v>
      </c>
      <c r="D106" s="2" t="s">
        <v>504</v>
      </c>
      <c r="E106" s="25" t="s">
        <v>1956</v>
      </c>
      <c r="F106" s="3" t="s">
        <v>479</v>
      </c>
      <c r="G106" s="3" t="s">
        <v>60</v>
      </c>
      <c r="H106" s="3"/>
      <c r="I106" s="3" t="s">
        <v>2939</v>
      </c>
    </row>
    <row r="107" spans="1:9" s="12" customFormat="1" ht="35.1" hidden="1" customHeight="1">
      <c r="A107" s="1">
        <v>102</v>
      </c>
      <c r="B107" s="1" t="s">
        <v>505</v>
      </c>
      <c r="C107" s="11" t="s">
        <v>506</v>
      </c>
      <c r="D107" s="2" t="s">
        <v>507</v>
      </c>
      <c r="E107" s="25" t="s">
        <v>1957</v>
      </c>
      <c r="F107" s="3" t="s">
        <v>479</v>
      </c>
      <c r="G107" s="3" t="s">
        <v>60</v>
      </c>
      <c r="H107" s="3"/>
      <c r="I107" s="3" t="s">
        <v>2939</v>
      </c>
    </row>
    <row r="108" spans="1:9" s="12" customFormat="1" ht="35.1" hidden="1" customHeight="1">
      <c r="A108" s="1">
        <v>103</v>
      </c>
      <c r="B108" s="1" t="s">
        <v>508</v>
      </c>
      <c r="C108" s="11" t="s">
        <v>509</v>
      </c>
      <c r="D108" s="2" t="s">
        <v>510</v>
      </c>
      <c r="E108" s="25" t="s">
        <v>1958</v>
      </c>
      <c r="F108" s="3" t="s">
        <v>479</v>
      </c>
      <c r="G108" s="3" t="s">
        <v>60</v>
      </c>
      <c r="H108" s="3"/>
      <c r="I108" s="3" t="s">
        <v>2939</v>
      </c>
    </row>
    <row r="109" spans="1:9" s="12" customFormat="1" ht="35.1" hidden="1" customHeight="1">
      <c r="A109" s="1">
        <v>104</v>
      </c>
      <c r="B109" s="1" t="s">
        <v>511</v>
      </c>
      <c r="C109" s="11" t="s">
        <v>512</v>
      </c>
      <c r="D109" s="2" t="s">
        <v>510</v>
      </c>
      <c r="E109" s="25" t="s">
        <v>1959</v>
      </c>
      <c r="F109" s="3" t="s">
        <v>479</v>
      </c>
      <c r="G109" s="3" t="s">
        <v>60</v>
      </c>
      <c r="H109" s="3"/>
      <c r="I109" s="3" t="s">
        <v>2939</v>
      </c>
    </row>
    <row r="110" spans="1:9" s="12" customFormat="1" ht="35.1" hidden="1" customHeight="1">
      <c r="A110" s="1">
        <v>105</v>
      </c>
      <c r="B110" s="1" t="s">
        <v>513</v>
      </c>
      <c r="C110" s="11" t="s">
        <v>514</v>
      </c>
      <c r="D110" s="2" t="s">
        <v>515</v>
      </c>
      <c r="E110" s="25" t="s">
        <v>1960</v>
      </c>
      <c r="F110" s="3" t="s">
        <v>479</v>
      </c>
      <c r="G110" s="3" t="s">
        <v>60</v>
      </c>
      <c r="H110" s="3"/>
      <c r="I110" s="3" t="s">
        <v>2939</v>
      </c>
    </row>
    <row r="111" spans="1:9" s="12" customFormat="1" ht="35.1" hidden="1" customHeight="1">
      <c r="A111" s="1">
        <v>106</v>
      </c>
      <c r="B111" s="1" t="s">
        <v>516</v>
      </c>
      <c r="C111" s="11" t="s">
        <v>517</v>
      </c>
      <c r="D111" s="2" t="s">
        <v>518</v>
      </c>
      <c r="E111" s="25" t="s">
        <v>1961</v>
      </c>
      <c r="F111" s="3" t="s">
        <v>519</v>
      </c>
      <c r="G111" s="3" t="s">
        <v>60</v>
      </c>
      <c r="H111" s="3"/>
      <c r="I111" s="3" t="s">
        <v>2939</v>
      </c>
    </row>
    <row r="112" spans="1:9" s="12" customFormat="1" ht="35.1" hidden="1" customHeight="1">
      <c r="A112" s="1">
        <v>107</v>
      </c>
      <c r="B112" s="1" t="s">
        <v>520</v>
      </c>
      <c r="C112" s="11" t="s">
        <v>521</v>
      </c>
      <c r="D112" s="2" t="s">
        <v>522</v>
      </c>
      <c r="E112" s="25" t="s">
        <v>1957</v>
      </c>
      <c r="F112" s="3" t="s">
        <v>519</v>
      </c>
      <c r="G112" s="3" t="s">
        <v>60</v>
      </c>
      <c r="H112" s="3"/>
      <c r="I112" s="3" t="s">
        <v>2939</v>
      </c>
    </row>
    <row r="113" spans="1:9" s="12" customFormat="1" ht="35.1" hidden="1" customHeight="1">
      <c r="A113" s="1">
        <v>108</v>
      </c>
      <c r="B113" s="1" t="s">
        <v>523</v>
      </c>
      <c r="C113" s="11" t="s">
        <v>524</v>
      </c>
      <c r="D113" s="2" t="s">
        <v>525</v>
      </c>
      <c r="E113" s="25" t="s">
        <v>1962</v>
      </c>
      <c r="F113" s="3" t="s">
        <v>519</v>
      </c>
      <c r="G113" s="3" t="s">
        <v>60</v>
      </c>
      <c r="H113" s="3"/>
      <c r="I113" s="3" t="s">
        <v>2939</v>
      </c>
    </row>
    <row r="114" spans="1:9" s="12" customFormat="1" ht="35.1" hidden="1" customHeight="1">
      <c r="A114" s="1">
        <v>109</v>
      </c>
      <c r="B114" s="1" t="s">
        <v>526</v>
      </c>
      <c r="C114" s="11" t="s">
        <v>527</v>
      </c>
      <c r="D114" s="2" t="s">
        <v>528</v>
      </c>
      <c r="E114" s="25" t="s">
        <v>1961</v>
      </c>
      <c r="F114" s="3" t="s">
        <v>529</v>
      </c>
      <c r="G114" s="3" t="s">
        <v>60</v>
      </c>
      <c r="H114" s="3"/>
      <c r="I114" s="3" t="s">
        <v>2939</v>
      </c>
    </row>
    <row r="115" spans="1:9" s="12" customFormat="1" ht="35.1" hidden="1" customHeight="1">
      <c r="A115" s="1">
        <v>110</v>
      </c>
      <c r="B115" s="1" t="s">
        <v>530</v>
      </c>
      <c r="C115" s="11" t="s">
        <v>531</v>
      </c>
      <c r="D115" s="2" t="s">
        <v>522</v>
      </c>
      <c r="E115" s="25" t="s">
        <v>1957</v>
      </c>
      <c r="F115" s="3" t="s">
        <v>529</v>
      </c>
      <c r="G115" s="3" t="s">
        <v>60</v>
      </c>
      <c r="H115" s="3"/>
      <c r="I115" s="3" t="s">
        <v>2939</v>
      </c>
    </row>
    <row r="116" spans="1:9" s="12" customFormat="1" ht="35.1" hidden="1" customHeight="1">
      <c r="A116" s="1">
        <v>111</v>
      </c>
      <c r="B116" s="1" t="s">
        <v>532</v>
      </c>
      <c r="C116" s="11" t="s">
        <v>533</v>
      </c>
      <c r="D116" s="2" t="s">
        <v>525</v>
      </c>
      <c r="E116" s="25" t="s">
        <v>1962</v>
      </c>
      <c r="F116" s="3" t="s">
        <v>529</v>
      </c>
      <c r="G116" s="3" t="s">
        <v>60</v>
      </c>
      <c r="H116" s="3"/>
      <c r="I116" s="3" t="s">
        <v>2939</v>
      </c>
    </row>
    <row r="117" spans="1:9" s="12" customFormat="1" ht="35.1" hidden="1" customHeight="1">
      <c r="A117" s="1">
        <v>112</v>
      </c>
      <c r="B117" s="1" t="s">
        <v>553</v>
      </c>
      <c r="C117" s="11" t="s">
        <v>554</v>
      </c>
      <c r="D117" s="2" t="s">
        <v>555</v>
      </c>
      <c r="E117" s="25" t="s">
        <v>1941</v>
      </c>
      <c r="F117" s="3" t="s">
        <v>479</v>
      </c>
      <c r="G117" s="3" t="s">
        <v>60</v>
      </c>
      <c r="H117" s="3"/>
      <c r="I117" s="3" t="s">
        <v>2939</v>
      </c>
    </row>
    <row r="118" spans="1:9" s="12" customFormat="1" ht="35.1" hidden="1" customHeight="1">
      <c r="A118" s="1">
        <v>113</v>
      </c>
      <c r="B118" s="1" t="s">
        <v>499</v>
      </c>
      <c r="C118" s="11" t="s">
        <v>500</v>
      </c>
      <c r="D118" s="2" t="s">
        <v>501</v>
      </c>
      <c r="E118" s="25" t="s">
        <v>1963</v>
      </c>
      <c r="F118" s="3" t="s">
        <v>479</v>
      </c>
      <c r="G118" s="3" t="s">
        <v>60</v>
      </c>
      <c r="H118" s="3"/>
      <c r="I118" s="3" t="s">
        <v>2939</v>
      </c>
    </row>
    <row r="119" spans="1:9" s="12" customFormat="1" ht="35.1" hidden="1" customHeight="1">
      <c r="A119" s="1">
        <v>114</v>
      </c>
      <c r="B119" s="1" t="s">
        <v>496</v>
      </c>
      <c r="C119" s="11" t="s">
        <v>497</v>
      </c>
      <c r="D119" s="2" t="s">
        <v>498</v>
      </c>
      <c r="E119" s="25" t="s">
        <v>1941</v>
      </c>
      <c r="F119" s="3" t="s">
        <v>479</v>
      </c>
      <c r="G119" s="3" t="s">
        <v>60</v>
      </c>
      <c r="H119" s="3"/>
      <c r="I119" s="3" t="s">
        <v>2939</v>
      </c>
    </row>
    <row r="120" spans="1:9" s="12" customFormat="1" ht="35.1" hidden="1" customHeight="1">
      <c r="A120" s="1">
        <v>115</v>
      </c>
      <c r="B120" s="1" t="s">
        <v>493</v>
      </c>
      <c r="C120" s="11" t="s">
        <v>494</v>
      </c>
      <c r="D120" s="2" t="s">
        <v>495</v>
      </c>
      <c r="E120" s="25" t="s">
        <v>1964</v>
      </c>
      <c r="F120" s="3" t="s">
        <v>446</v>
      </c>
      <c r="G120" s="3" t="s">
        <v>60</v>
      </c>
      <c r="H120" s="3"/>
      <c r="I120" s="3" t="s">
        <v>2939</v>
      </c>
    </row>
    <row r="121" spans="1:9" s="12" customFormat="1" ht="35.1" hidden="1" customHeight="1">
      <c r="A121" s="1">
        <v>116</v>
      </c>
      <c r="B121" s="1" t="s">
        <v>483</v>
      </c>
      <c r="C121" s="11" t="s">
        <v>484</v>
      </c>
      <c r="D121" s="2" t="s">
        <v>485</v>
      </c>
      <c r="E121" s="25" t="s">
        <v>1964</v>
      </c>
      <c r="F121" s="3" t="s">
        <v>446</v>
      </c>
      <c r="G121" s="3" t="s">
        <v>60</v>
      </c>
      <c r="H121" s="3"/>
      <c r="I121" s="3" t="s">
        <v>2939</v>
      </c>
    </row>
    <row r="122" spans="1:9" s="12" customFormat="1" ht="35.1" hidden="1" customHeight="1">
      <c r="A122" s="1">
        <v>117</v>
      </c>
      <c r="B122" s="1" t="s">
        <v>486</v>
      </c>
      <c r="C122" s="11" t="s">
        <v>487</v>
      </c>
      <c r="D122" s="2" t="s">
        <v>488</v>
      </c>
      <c r="E122" s="25" t="s">
        <v>1964</v>
      </c>
      <c r="F122" s="3" t="s">
        <v>489</v>
      </c>
      <c r="G122" s="3" t="s">
        <v>60</v>
      </c>
      <c r="H122" s="3"/>
      <c r="I122" s="3" t="s">
        <v>2939</v>
      </c>
    </row>
    <row r="123" spans="1:9" s="12" customFormat="1" ht="35.1" hidden="1" customHeight="1">
      <c r="A123" s="1">
        <v>118</v>
      </c>
      <c r="B123" s="1" t="s">
        <v>490</v>
      </c>
      <c r="C123" s="11" t="s">
        <v>491</v>
      </c>
      <c r="D123" s="2" t="s">
        <v>492</v>
      </c>
      <c r="E123" s="25" t="s">
        <v>1965</v>
      </c>
      <c r="F123" s="3" t="s">
        <v>461</v>
      </c>
      <c r="G123" s="3" t="s">
        <v>60</v>
      </c>
      <c r="H123" s="3"/>
      <c r="I123" s="3" t="s">
        <v>2939</v>
      </c>
    </row>
    <row r="124" spans="1:9" s="12" customFormat="1" ht="35.1" hidden="1" customHeight="1">
      <c r="A124" s="1">
        <v>119</v>
      </c>
      <c r="B124" s="1" t="s">
        <v>480</v>
      </c>
      <c r="C124" s="11" t="s">
        <v>481</v>
      </c>
      <c r="D124" s="2" t="s">
        <v>482</v>
      </c>
      <c r="E124" s="25" t="s">
        <v>1966</v>
      </c>
      <c r="F124" s="3" t="s">
        <v>479</v>
      </c>
      <c r="G124" s="3" t="s">
        <v>60</v>
      </c>
      <c r="H124" s="3"/>
      <c r="I124" s="3" t="s">
        <v>2939</v>
      </c>
    </row>
    <row r="125" spans="1:9" s="12" customFormat="1" ht="35.1" hidden="1" customHeight="1">
      <c r="A125" s="1">
        <v>120</v>
      </c>
      <c r="B125" s="1" t="s">
        <v>476</v>
      </c>
      <c r="C125" s="11" t="s">
        <v>477</v>
      </c>
      <c r="D125" s="2" t="s">
        <v>478</v>
      </c>
      <c r="E125" s="25" t="s">
        <v>1966</v>
      </c>
      <c r="F125" s="3" t="s">
        <v>479</v>
      </c>
      <c r="G125" s="3" t="s">
        <v>298</v>
      </c>
      <c r="H125" s="3"/>
      <c r="I125" s="3" t="s">
        <v>2994</v>
      </c>
    </row>
    <row r="126" spans="1:9" s="12" customFormat="1" ht="35.1" hidden="1" customHeight="1">
      <c r="A126" s="1">
        <v>121</v>
      </c>
      <c r="B126" s="1" t="s">
        <v>474</v>
      </c>
      <c r="C126" s="11" t="s">
        <v>475</v>
      </c>
      <c r="D126" s="2" t="s">
        <v>445</v>
      </c>
      <c r="E126" s="25" t="s">
        <v>1941</v>
      </c>
      <c r="F126" s="3" t="s">
        <v>473</v>
      </c>
      <c r="G126" s="3" t="s">
        <v>60</v>
      </c>
      <c r="H126" s="3"/>
      <c r="I126" s="3" t="s">
        <v>2939</v>
      </c>
    </row>
    <row r="127" spans="1:9" s="12" customFormat="1" ht="35.1" hidden="1" customHeight="1">
      <c r="A127" s="1">
        <v>122</v>
      </c>
      <c r="B127" s="1" t="s">
        <v>470</v>
      </c>
      <c r="C127" s="11" t="s">
        <v>471</v>
      </c>
      <c r="D127" s="2" t="s">
        <v>472</v>
      </c>
      <c r="E127" s="25" t="s">
        <v>1941</v>
      </c>
      <c r="F127" s="3" t="s">
        <v>473</v>
      </c>
      <c r="G127" s="3" t="s">
        <v>60</v>
      </c>
      <c r="H127" s="3"/>
      <c r="I127" s="3" t="s">
        <v>2939</v>
      </c>
    </row>
    <row r="128" spans="1:9" s="12" customFormat="1" ht="35.1" hidden="1" customHeight="1">
      <c r="A128" s="1">
        <v>123</v>
      </c>
      <c r="B128" s="1" t="s">
        <v>466</v>
      </c>
      <c r="C128" s="11" t="s">
        <v>467</v>
      </c>
      <c r="D128" s="2" t="s">
        <v>468</v>
      </c>
      <c r="E128" s="25" t="s">
        <v>1968</v>
      </c>
      <c r="F128" s="3" t="s">
        <v>442</v>
      </c>
      <c r="G128" s="3" t="s">
        <v>60</v>
      </c>
      <c r="H128" s="3"/>
      <c r="I128" s="3" t="s">
        <v>2939</v>
      </c>
    </row>
    <row r="129" spans="1:9" s="12" customFormat="1" ht="35.1" hidden="1" customHeight="1">
      <c r="A129" s="1">
        <v>124</v>
      </c>
      <c r="B129" s="1" t="s">
        <v>462</v>
      </c>
      <c r="C129" s="11" t="s">
        <v>463</v>
      </c>
      <c r="D129" s="2" t="s">
        <v>464</v>
      </c>
      <c r="E129" s="25" t="s">
        <v>1969</v>
      </c>
      <c r="F129" s="3" t="s">
        <v>465</v>
      </c>
      <c r="G129" s="3" t="s">
        <v>60</v>
      </c>
      <c r="H129" s="3"/>
      <c r="I129" s="3" t="s">
        <v>2939</v>
      </c>
    </row>
    <row r="130" spans="1:9" s="12" customFormat="1" ht="35.1" hidden="1" customHeight="1">
      <c r="A130" s="1">
        <v>125</v>
      </c>
      <c r="B130" s="1" t="s">
        <v>458</v>
      </c>
      <c r="C130" s="11" t="s">
        <v>459</v>
      </c>
      <c r="D130" s="2" t="s">
        <v>460</v>
      </c>
      <c r="E130" s="25" t="s">
        <v>1970</v>
      </c>
      <c r="F130" s="3" t="s">
        <v>461</v>
      </c>
      <c r="G130" s="3" t="s">
        <v>60</v>
      </c>
      <c r="H130" s="3"/>
      <c r="I130" s="3" t="s">
        <v>2939</v>
      </c>
    </row>
    <row r="131" spans="1:9" s="12" customFormat="1" ht="35.1" hidden="1" customHeight="1">
      <c r="A131" s="1">
        <v>126</v>
      </c>
      <c r="B131" s="1" t="s">
        <v>454</v>
      </c>
      <c r="C131" s="11" t="s">
        <v>455</v>
      </c>
      <c r="D131" s="2" t="s">
        <v>456</v>
      </c>
      <c r="E131" s="25" t="s">
        <v>1971</v>
      </c>
      <c r="F131" s="3" t="s">
        <v>457</v>
      </c>
      <c r="G131" s="3" t="s">
        <v>60</v>
      </c>
      <c r="H131" s="3"/>
      <c r="I131" s="3" t="s">
        <v>2961</v>
      </c>
    </row>
    <row r="132" spans="1:9" s="12" customFormat="1" ht="35.1" hidden="1" customHeight="1">
      <c r="A132" s="1">
        <v>127</v>
      </c>
      <c r="B132" s="1" t="s">
        <v>450</v>
      </c>
      <c r="C132" s="11" t="s">
        <v>451</v>
      </c>
      <c r="D132" s="2" t="s">
        <v>452</v>
      </c>
      <c r="E132" s="25" t="s">
        <v>1966</v>
      </c>
      <c r="F132" s="3" t="s">
        <v>453</v>
      </c>
      <c r="G132" s="3" t="s">
        <v>60</v>
      </c>
      <c r="H132" s="3"/>
      <c r="I132" s="3" t="s">
        <v>2939</v>
      </c>
    </row>
    <row r="133" spans="1:9" s="12" customFormat="1" ht="35.1" hidden="1" customHeight="1">
      <c r="A133" s="1">
        <v>128</v>
      </c>
      <c r="B133" s="1" t="s">
        <v>447</v>
      </c>
      <c r="C133" s="11" t="s">
        <v>448</v>
      </c>
      <c r="D133" s="2" t="s">
        <v>449</v>
      </c>
      <c r="E133" s="25" t="s">
        <v>1917</v>
      </c>
      <c r="F133" s="3" t="s">
        <v>204</v>
      </c>
      <c r="G133" s="3" t="s">
        <v>298</v>
      </c>
      <c r="H133" s="3"/>
      <c r="I133" s="3" t="s">
        <v>2939</v>
      </c>
    </row>
    <row r="134" spans="1:9" s="12" customFormat="1" ht="35.1" hidden="1" customHeight="1">
      <c r="A134" s="1">
        <v>129</v>
      </c>
      <c r="B134" s="1" t="s">
        <v>443</v>
      </c>
      <c r="C134" s="11" t="s">
        <v>444</v>
      </c>
      <c r="D134" s="2" t="s">
        <v>445</v>
      </c>
      <c r="E134" s="25" t="s">
        <v>1941</v>
      </c>
      <c r="F134" s="3" t="s">
        <v>446</v>
      </c>
      <c r="G134" s="3" t="s">
        <v>60</v>
      </c>
      <c r="H134" s="3"/>
      <c r="I134" s="3" t="s">
        <v>2939</v>
      </c>
    </row>
    <row r="135" spans="1:9" s="12" customFormat="1" ht="35.1" hidden="1" customHeight="1">
      <c r="A135" s="1">
        <v>130</v>
      </c>
      <c r="B135" s="1" t="s">
        <v>439</v>
      </c>
      <c r="C135" s="11" t="s">
        <v>440</v>
      </c>
      <c r="D135" s="2" t="s">
        <v>441</v>
      </c>
      <c r="E135" s="25" t="s">
        <v>1972</v>
      </c>
      <c r="F135" s="3" t="s">
        <v>442</v>
      </c>
      <c r="G135" s="3" t="s">
        <v>60</v>
      </c>
      <c r="H135" s="3"/>
      <c r="I135" s="3" t="s">
        <v>2939</v>
      </c>
    </row>
    <row r="136" spans="1:9" s="12" customFormat="1" ht="35.1" hidden="1" customHeight="1">
      <c r="A136" s="1">
        <v>131</v>
      </c>
      <c r="B136" s="1" t="s">
        <v>1608</v>
      </c>
      <c r="C136" s="11" t="s">
        <v>1609</v>
      </c>
      <c r="D136" s="2" t="s">
        <v>1610</v>
      </c>
      <c r="E136" s="25" t="s">
        <v>1970</v>
      </c>
      <c r="F136" s="3" t="s">
        <v>1611</v>
      </c>
      <c r="G136" s="3" t="s">
        <v>1612</v>
      </c>
      <c r="H136" s="3"/>
      <c r="I136" s="3" t="s">
        <v>2939</v>
      </c>
    </row>
    <row r="137" spans="1:9" s="12" customFormat="1" ht="35.1" hidden="1" customHeight="1">
      <c r="A137" s="1">
        <v>132</v>
      </c>
      <c r="B137" s="1" t="s">
        <v>1412</v>
      </c>
      <c r="C137" s="11" t="s">
        <v>1413</v>
      </c>
      <c r="D137" s="2" t="s">
        <v>1414</v>
      </c>
      <c r="E137" s="25" t="s">
        <v>1973</v>
      </c>
      <c r="F137" s="3" t="s">
        <v>962</v>
      </c>
      <c r="G137" s="3" t="s">
        <v>60</v>
      </c>
      <c r="H137" s="3"/>
      <c r="I137" s="3" t="s">
        <v>2939</v>
      </c>
    </row>
    <row r="138" spans="1:9" s="12" customFormat="1" ht="35.1" hidden="1" customHeight="1">
      <c r="A138" s="1">
        <v>133</v>
      </c>
      <c r="B138" s="1" t="s">
        <v>1564</v>
      </c>
      <c r="C138" s="11" t="s">
        <v>1565</v>
      </c>
      <c r="D138" s="2" t="s">
        <v>1566</v>
      </c>
      <c r="E138" s="25" t="s">
        <v>315</v>
      </c>
      <c r="F138" s="3" t="s">
        <v>1567</v>
      </c>
      <c r="G138" s="3" t="s">
        <v>60</v>
      </c>
      <c r="H138" s="3"/>
      <c r="I138" s="3" t="s">
        <v>2939</v>
      </c>
    </row>
    <row r="139" spans="1:9" s="12" customFormat="1" ht="35.1" hidden="1" customHeight="1">
      <c r="A139" s="1">
        <v>134</v>
      </c>
      <c r="B139" s="1" t="s">
        <v>1695</v>
      </c>
      <c r="C139" s="11" t="s">
        <v>1696</v>
      </c>
      <c r="D139" s="2" t="s">
        <v>1697</v>
      </c>
      <c r="E139" s="25" t="s">
        <v>1974</v>
      </c>
      <c r="F139" s="3" t="s">
        <v>1698</v>
      </c>
      <c r="G139" s="3" t="s">
        <v>1612</v>
      </c>
      <c r="H139" s="3"/>
      <c r="I139" s="3" t="s">
        <v>2994</v>
      </c>
    </row>
    <row r="140" spans="1:9" s="12" customFormat="1" ht="35.1" hidden="1" customHeight="1">
      <c r="A140" s="1">
        <v>135</v>
      </c>
      <c r="B140" s="1" t="s">
        <v>404</v>
      </c>
      <c r="C140" s="11" t="s">
        <v>405</v>
      </c>
      <c r="D140" s="2" t="s">
        <v>406</v>
      </c>
      <c r="E140" s="25" t="s">
        <v>1975</v>
      </c>
      <c r="F140" s="3" t="s">
        <v>407</v>
      </c>
      <c r="G140" s="3" t="s">
        <v>298</v>
      </c>
      <c r="H140" s="3"/>
      <c r="I140" s="3" t="s">
        <v>2939</v>
      </c>
    </row>
    <row r="141" spans="1:9" s="12" customFormat="1" ht="35.1" hidden="1" customHeight="1">
      <c r="A141" s="1">
        <v>136</v>
      </c>
      <c r="B141" s="1" t="s">
        <v>423</v>
      </c>
      <c r="C141" s="11" t="s">
        <v>424</v>
      </c>
      <c r="D141" s="2" t="s">
        <v>425</v>
      </c>
      <c r="E141" s="25" t="s">
        <v>426</v>
      </c>
      <c r="F141" s="3" t="s">
        <v>427</v>
      </c>
      <c r="G141" s="3" t="s">
        <v>298</v>
      </c>
      <c r="H141" s="3"/>
      <c r="I141" s="3" t="s">
        <v>2939</v>
      </c>
    </row>
    <row r="142" spans="1:9" s="12" customFormat="1" ht="35.1" hidden="1" customHeight="1">
      <c r="A142" s="1">
        <v>137</v>
      </c>
      <c r="B142" s="1" t="s">
        <v>420</v>
      </c>
      <c r="C142" s="11" t="s">
        <v>421</v>
      </c>
      <c r="D142" s="2" t="s">
        <v>418</v>
      </c>
      <c r="E142" s="25" t="s">
        <v>1976</v>
      </c>
      <c r="F142" s="3" t="s">
        <v>422</v>
      </c>
      <c r="G142" s="3" t="s">
        <v>298</v>
      </c>
      <c r="H142" s="3"/>
      <c r="I142" s="3" t="s">
        <v>2939</v>
      </c>
    </row>
    <row r="143" spans="1:9" s="12" customFormat="1" ht="35.1" hidden="1" customHeight="1">
      <c r="A143" s="1">
        <v>138</v>
      </c>
      <c r="B143" s="1" t="s">
        <v>416</v>
      </c>
      <c r="C143" s="11" t="s">
        <v>417</v>
      </c>
      <c r="D143" s="2" t="s">
        <v>418</v>
      </c>
      <c r="E143" s="25" t="s">
        <v>1977</v>
      </c>
      <c r="F143" s="3" t="s">
        <v>419</v>
      </c>
      <c r="G143" s="3" t="s">
        <v>298</v>
      </c>
      <c r="H143" s="3"/>
      <c r="I143" s="3" t="s">
        <v>2939</v>
      </c>
    </row>
    <row r="144" spans="1:9" s="12" customFormat="1" ht="35.1" hidden="1" customHeight="1">
      <c r="A144" s="1">
        <v>139</v>
      </c>
      <c r="B144" s="1" t="s">
        <v>413</v>
      </c>
      <c r="C144" s="11" t="s">
        <v>414</v>
      </c>
      <c r="D144" s="2" t="s">
        <v>412</v>
      </c>
      <c r="E144" s="25" t="s">
        <v>1976</v>
      </c>
      <c r="F144" s="3" t="s">
        <v>415</v>
      </c>
      <c r="G144" s="3" t="s">
        <v>60</v>
      </c>
      <c r="H144" s="3"/>
      <c r="I144" s="3" t="s">
        <v>2939</v>
      </c>
    </row>
    <row r="145" spans="1:9" s="12" customFormat="1" ht="35.1" hidden="1" customHeight="1">
      <c r="A145" s="1">
        <v>140</v>
      </c>
      <c r="B145" s="1" t="s">
        <v>410</v>
      </c>
      <c r="C145" s="11" t="s">
        <v>411</v>
      </c>
      <c r="D145" s="2" t="s">
        <v>412</v>
      </c>
      <c r="E145" s="25" t="s">
        <v>1977</v>
      </c>
      <c r="F145" s="3" t="s">
        <v>403</v>
      </c>
      <c r="G145" s="3" t="s">
        <v>60</v>
      </c>
      <c r="H145" s="3"/>
      <c r="I145" s="3" t="s">
        <v>2939</v>
      </c>
    </row>
    <row r="146" spans="1:9" s="12" customFormat="1" ht="35.1" hidden="1" customHeight="1">
      <c r="A146" s="1">
        <v>141</v>
      </c>
      <c r="B146" s="1" t="s">
        <v>400</v>
      </c>
      <c r="C146" s="11" t="s">
        <v>401</v>
      </c>
      <c r="D146" s="2" t="s">
        <v>402</v>
      </c>
      <c r="E146" s="25" t="s">
        <v>1975</v>
      </c>
      <c r="F146" s="3" t="s">
        <v>403</v>
      </c>
      <c r="G146" s="3" t="s">
        <v>60</v>
      </c>
      <c r="H146" s="3"/>
      <c r="I146" s="3" t="s">
        <v>2939</v>
      </c>
    </row>
    <row r="147" spans="1:9" s="12" customFormat="1" ht="35.1" hidden="1" customHeight="1">
      <c r="A147" s="1">
        <v>142</v>
      </c>
      <c r="B147" s="1" t="s">
        <v>408</v>
      </c>
      <c r="C147" s="11" t="s">
        <v>409</v>
      </c>
      <c r="D147" s="2" t="s">
        <v>402</v>
      </c>
      <c r="E147" s="25" t="s">
        <v>1978</v>
      </c>
      <c r="F147" s="3" t="s">
        <v>403</v>
      </c>
      <c r="G147" s="3" t="s">
        <v>60</v>
      </c>
      <c r="H147" s="3"/>
      <c r="I147" s="3" t="s">
        <v>2939</v>
      </c>
    </row>
    <row r="148" spans="1:9" s="12" customFormat="1" ht="35.1" hidden="1" customHeight="1">
      <c r="A148" s="1">
        <v>143</v>
      </c>
      <c r="B148" s="1" t="s">
        <v>435</v>
      </c>
      <c r="C148" s="11" t="s">
        <v>436</v>
      </c>
      <c r="D148" s="2" t="s">
        <v>437</v>
      </c>
      <c r="E148" s="25" t="s">
        <v>1970</v>
      </c>
      <c r="F148" s="3" t="s">
        <v>438</v>
      </c>
      <c r="G148" s="3" t="s">
        <v>16</v>
      </c>
      <c r="H148" s="3"/>
      <c r="I148" s="3" t="s">
        <v>2939</v>
      </c>
    </row>
    <row r="149" spans="1:9" s="12" customFormat="1" ht="35.1" hidden="1" customHeight="1">
      <c r="A149" s="1">
        <v>144</v>
      </c>
      <c r="B149" s="1" t="s">
        <v>428</v>
      </c>
      <c r="C149" s="11" t="s">
        <v>429</v>
      </c>
      <c r="D149" s="2" t="s">
        <v>430</v>
      </c>
      <c r="E149" s="25" t="s">
        <v>1970</v>
      </c>
      <c r="F149" s="3" t="s">
        <v>431</v>
      </c>
      <c r="G149" s="3" t="s">
        <v>16</v>
      </c>
      <c r="H149" s="3"/>
      <c r="I149" s="3" t="s">
        <v>2939</v>
      </c>
    </row>
    <row r="150" spans="1:9" s="12" customFormat="1" ht="35.1" hidden="1" customHeight="1">
      <c r="A150" s="1">
        <v>145</v>
      </c>
      <c r="B150" s="1" t="s">
        <v>392</v>
      </c>
      <c r="C150" s="11" t="s">
        <v>393</v>
      </c>
      <c r="D150" s="2" t="s">
        <v>394</v>
      </c>
      <c r="E150" s="25" t="s">
        <v>1970</v>
      </c>
      <c r="F150" s="3" t="s">
        <v>395</v>
      </c>
      <c r="G150" s="3" t="s">
        <v>16</v>
      </c>
      <c r="H150" s="3"/>
      <c r="I150" s="3" t="s">
        <v>2939</v>
      </c>
    </row>
    <row r="151" spans="1:9" s="12" customFormat="1" ht="35.1" hidden="1" customHeight="1">
      <c r="A151" s="1">
        <v>146</v>
      </c>
      <c r="B151" s="1" t="s">
        <v>432</v>
      </c>
      <c r="C151" s="11" t="s">
        <v>433</v>
      </c>
      <c r="D151" s="2" t="s">
        <v>434</v>
      </c>
      <c r="E151" s="25" t="s">
        <v>1970</v>
      </c>
      <c r="F151" s="3" t="s">
        <v>431</v>
      </c>
      <c r="G151" s="3" t="s">
        <v>16</v>
      </c>
      <c r="H151" s="3"/>
      <c r="I151" s="3" t="s">
        <v>2939</v>
      </c>
    </row>
    <row r="152" spans="1:9" s="12" customFormat="1" ht="35.1" hidden="1" customHeight="1">
      <c r="A152" s="1">
        <v>147</v>
      </c>
      <c r="B152" s="1" t="s">
        <v>1545</v>
      </c>
      <c r="C152" s="11" t="s">
        <v>1546</v>
      </c>
      <c r="D152" s="2" t="s">
        <v>1547</v>
      </c>
      <c r="E152" s="25" t="s">
        <v>1979</v>
      </c>
      <c r="F152" s="3" t="s">
        <v>1548</v>
      </c>
      <c r="G152" s="3" t="s">
        <v>16</v>
      </c>
      <c r="H152" s="3"/>
      <c r="I152" s="3" t="s">
        <v>2939</v>
      </c>
    </row>
    <row r="153" spans="1:9" s="12" customFormat="1" ht="35.1" hidden="1" customHeight="1">
      <c r="A153" s="1">
        <v>148</v>
      </c>
      <c r="B153" s="1" t="s">
        <v>396</v>
      </c>
      <c r="C153" s="11" t="s">
        <v>397</v>
      </c>
      <c r="D153" s="2" t="s">
        <v>398</v>
      </c>
      <c r="E153" s="25" t="s">
        <v>1980</v>
      </c>
      <c r="F153" s="3" t="s">
        <v>399</v>
      </c>
      <c r="G153" s="3" t="s">
        <v>60</v>
      </c>
      <c r="H153" s="3"/>
      <c r="I153" s="3" t="s">
        <v>2939</v>
      </c>
    </row>
    <row r="154" spans="1:9" s="12" customFormat="1" ht="35.1" hidden="1" customHeight="1">
      <c r="A154" s="1">
        <v>149</v>
      </c>
      <c r="B154" s="1" t="s">
        <v>556</v>
      </c>
      <c r="C154" s="11" t="s">
        <v>397</v>
      </c>
      <c r="D154" s="2" t="s">
        <v>557</v>
      </c>
      <c r="E154" s="25" t="s">
        <v>1966</v>
      </c>
      <c r="F154" s="3" t="s">
        <v>558</v>
      </c>
      <c r="G154" s="3" t="s">
        <v>60</v>
      </c>
      <c r="H154" s="3"/>
      <c r="I154" s="3" t="s">
        <v>2939</v>
      </c>
    </row>
    <row r="155" spans="1:9" s="12" customFormat="1" ht="35.1" hidden="1" customHeight="1">
      <c r="A155" s="1">
        <v>150</v>
      </c>
      <c r="B155" s="1" t="s">
        <v>388</v>
      </c>
      <c r="C155" s="11" t="s">
        <v>389</v>
      </c>
      <c r="D155" s="2" t="s">
        <v>390</v>
      </c>
      <c r="E155" s="25" t="s">
        <v>1981</v>
      </c>
      <c r="F155" s="3" t="s">
        <v>391</v>
      </c>
      <c r="G155" s="3" t="s">
        <v>60</v>
      </c>
      <c r="H155" s="3"/>
      <c r="I155" s="3" t="s">
        <v>2939</v>
      </c>
    </row>
    <row r="156" spans="1:9" s="12" customFormat="1" ht="35.1" hidden="1" customHeight="1">
      <c r="A156" s="1">
        <v>151</v>
      </c>
      <c r="B156" s="1" t="s">
        <v>1542</v>
      </c>
      <c r="C156" s="11" t="s">
        <v>1543</v>
      </c>
      <c r="D156" s="2" t="s">
        <v>1544</v>
      </c>
      <c r="E156" s="25"/>
      <c r="F156" s="3" t="s">
        <v>1234</v>
      </c>
      <c r="G156" s="3" t="s">
        <v>60</v>
      </c>
      <c r="H156" s="3"/>
      <c r="I156" s="3" t="s">
        <v>2939</v>
      </c>
    </row>
    <row r="157" spans="1:9" s="12" customFormat="1" ht="35.1" hidden="1" customHeight="1">
      <c r="A157" s="1">
        <v>152</v>
      </c>
      <c r="B157" s="1" t="s">
        <v>384</v>
      </c>
      <c r="C157" s="11" t="s">
        <v>385</v>
      </c>
      <c r="D157" s="2" t="s">
        <v>386</v>
      </c>
      <c r="E157" s="25" t="s">
        <v>1976</v>
      </c>
      <c r="F157" s="3" t="s">
        <v>387</v>
      </c>
      <c r="G157" s="3" t="s">
        <v>298</v>
      </c>
      <c r="H157" s="3"/>
      <c r="I157" s="3" t="s">
        <v>2939</v>
      </c>
    </row>
    <row r="158" spans="1:9" s="12" customFormat="1" ht="35.1" hidden="1" customHeight="1">
      <c r="A158" s="1">
        <v>153</v>
      </c>
      <c r="B158" s="1" t="s">
        <v>549</v>
      </c>
      <c r="C158" s="11" t="s">
        <v>550</v>
      </c>
      <c r="D158" s="2" t="s">
        <v>551</v>
      </c>
      <c r="E158" s="25" t="s">
        <v>1982</v>
      </c>
      <c r="F158" s="3" t="s">
        <v>552</v>
      </c>
      <c r="G158" s="3" t="s">
        <v>298</v>
      </c>
      <c r="H158" s="3"/>
      <c r="I158" s="3" t="s">
        <v>2939</v>
      </c>
    </row>
    <row r="159" spans="1:9" s="12" customFormat="1" ht="35.1" hidden="1" customHeight="1">
      <c r="A159" s="1">
        <v>154</v>
      </c>
      <c r="B159" s="1" t="s">
        <v>1470</v>
      </c>
      <c r="C159" s="11" t="s">
        <v>1471</v>
      </c>
      <c r="D159" s="2" t="s">
        <v>1472</v>
      </c>
      <c r="E159" s="25" t="s">
        <v>1983</v>
      </c>
      <c r="F159" s="3" t="s">
        <v>204</v>
      </c>
      <c r="G159" s="3" t="s">
        <v>176</v>
      </c>
      <c r="H159" s="3"/>
      <c r="I159" s="3" t="s">
        <v>2993</v>
      </c>
    </row>
    <row r="160" spans="1:9" s="12" customFormat="1" ht="35.1" hidden="1" customHeight="1">
      <c r="A160" s="1">
        <v>155</v>
      </c>
      <c r="B160" s="1" t="s">
        <v>1473</v>
      </c>
      <c r="C160" s="11" t="s">
        <v>1474</v>
      </c>
      <c r="D160" s="2" t="s">
        <v>1475</v>
      </c>
      <c r="E160" s="25" t="s">
        <v>1984</v>
      </c>
      <c r="F160" s="3" t="s">
        <v>584</v>
      </c>
      <c r="G160" s="3" t="s">
        <v>60</v>
      </c>
      <c r="H160" s="3"/>
      <c r="I160" s="3" t="s">
        <v>2993</v>
      </c>
    </row>
    <row r="161" spans="1:9" s="12" customFormat="1" ht="35.1" hidden="1" customHeight="1">
      <c r="A161" s="1">
        <v>156</v>
      </c>
      <c r="B161" s="1" t="s">
        <v>1476</v>
      </c>
      <c r="C161" s="11" t="s">
        <v>1477</v>
      </c>
      <c r="D161" s="2" t="s">
        <v>1478</v>
      </c>
      <c r="E161" s="25" t="s">
        <v>1984</v>
      </c>
      <c r="F161" s="3" t="s">
        <v>584</v>
      </c>
      <c r="G161" s="3" t="s">
        <v>60</v>
      </c>
      <c r="H161" s="3"/>
      <c r="I161" s="3" t="s">
        <v>2993</v>
      </c>
    </row>
    <row r="162" spans="1:9" s="12" customFormat="1" ht="35.1" hidden="1" customHeight="1">
      <c r="A162" s="1">
        <v>157</v>
      </c>
      <c r="B162" s="1" t="s">
        <v>1479</v>
      </c>
      <c r="C162" s="11" t="s">
        <v>1480</v>
      </c>
      <c r="D162" s="2" t="s">
        <v>1481</v>
      </c>
      <c r="E162" s="25" t="s">
        <v>1984</v>
      </c>
      <c r="F162" s="3" t="s">
        <v>529</v>
      </c>
      <c r="G162" s="3" t="s">
        <v>60</v>
      </c>
      <c r="H162" s="3"/>
      <c r="I162" s="3" t="s">
        <v>2939</v>
      </c>
    </row>
    <row r="163" spans="1:9" s="12" customFormat="1" ht="35.1" hidden="1" customHeight="1">
      <c r="A163" s="1">
        <v>158</v>
      </c>
      <c r="B163" s="1" t="s">
        <v>1482</v>
      </c>
      <c r="C163" s="11" t="s">
        <v>1483</v>
      </c>
      <c r="D163" s="2" t="s">
        <v>1484</v>
      </c>
      <c r="E163" s="25" t="s">
        <v>1985</v>
      </c>
      <c r="F163" s="3" t="s">
        <v>426</v>
      </c>
      <c r="G163" s="3" t="s">
        <v>60</v>
      </c>
      <c r="H163" s="3"/>
      <c r="I163" s="3" t="s">
        <v>2939</v>
      </c>
    </row>
    <row r="164" spans="1:9" s="12" customFormat="1" ht="35.1" hidden="1" customHeight="1">
      <c r="A164" s="1">
        <v>159</v>
      </c>
      <c r="B164" s="1" t="s">
        <v>1485</v>
      </c>
      <c r="C164" s="11" t="s">
        <v>1486</v>
      </c>
      <c r="D164" s="2" t="s">
        <v>1484</v>
      </c>
      <c r="E164" s="25" t="s">
        <v>1986</v>
      </c>
      <c r="F164" s="3" t="s">
        <v>426</v>
      </c>
      <c r="G164" s="3" t="s">
        <v>60</v>
      </c>
      <c r="H164" s="3"/>
      <c r="I164" s="3" t="s">
        <v>2939</v>
      </c>
    </row>
    <row r="165" spans="1:9" s="12" customFormat="1" ht="35.1" hidden="1" customHeight="1">
      <c r="A165" s="1">
        <v>160</v>
      </c>
      <c r="B165" s="1" t="s">
        <v>1487</v>
      </c>
      <c r="C165" s="11" t="s">
        <v>1488</v>
      </c>
      <c r="D165" s="2" t="s">
        <v>1489</v>
      </c>
      <c r="E165" s="25" t="s">
        <v>1987</v>
      </c>
      <c r="F165" s="3" t="s">
        <v>426</v>
      </c>
      <c r="G165" s="3" t="s">
        <v>60</v>
      </c>
      <c r="H165" s="3"/>
      <c r="I165" s="3" t="s">
        <v>2939</v>
      </c>
    </row>
    <row r="166" spans="1:9" s="12" customFormat="1" ht="35.1" hidden="1" customHeight="1">
      <c r="A166" s="1">
        <v>161</v>
      </c>
      <c r="B166" s="1" t="s">
        <v>1490</v>
      </c>
      <c r="C166" s="11" t="s">
        <v>1491</v>
      </c>
      <c r="D166" s="2" t="s">
        <v>1492</v>
      </c>
      <c r="E166" s="25" t="s">
        <v>1984</v>
      </c>
      <c r="F166" s="3" t="s">
        <v>1493</v>
      </c>
      <c r="G166" s="3" t="s">
        <v>60</v>
      </c>
      <c r="H166" s="3"/>
      <c r="I166" s="3" t="s">
        <v>2939</v>
      </c>
    </row>
    <row r="167" spans="1:9" s="12" customFormat="1" ht="35.1" hidden="1" customHeight="1">
      <c r="A167" s="1">
        <v>162</v>
      </c>
      <c r="B167" s="1" t="s">
        <v>1494</v>
      </c>
      <c r="C167" s="11" t="s">
        <v>1495</v>
      </c>
      <c r="D167" s="2" t="s">
        <v>1492</v>
      </c>
      <c r="E167" s="25" t="s">
        <v>1984</v>
      </c>
      <c r="F167" s="3" t="s">
        <v>1496</v>
      </c>
      <c r="G167" s="3" t="s">
        <v>60</v>
      </c>
      <c r="H167" s="3"/>
      <c r="I167" s="3" t="s">
        <v>2939</v>
      </c>
    </row>
    <row r="168" spans="1:9" s="12" customFormat="1" ht="35.1" hidden="1" customHeight="1">
      <c r="A168" s="1">
        <v>163</v>
      </c>
      <c r="B168" s="1" t="s">
        <v>1497</v>
      </c>
      <c r="C168" s="11" t="s">
        <v>1498</v>
      </c>
      <c r="D168" s="2" t="s">
        <v>1499</v>
      </c>
      <c r="E168" s="25" t="s">
        <v>1984</v>
      </c>
      <c r="F168" s="3" t="s">
        <v>1500</v>
      </c>
      <c r="G168" s="3" t="s">
        <v>60</v>
      </c>
      <c r="H168" s="3"/>
      <c r="I168" s="3" t="s">
        <v>2939</v>
      </c>
    </row>
    <row r="169" spans="1:9" s="12" customFormat="1" ht="35.1" hidden="1" customHeight="1">
      <c r="A169" s="1">
        <v>164</v>
      </c>
      <c r="B169" s="1" t="s">
        <v>1501</v>
      </c>
      <c r="C169" s="11" t="s">
        <v>1502</v>
      </c>
      <c r="D169" s="2" t="s">
        <v>1503</v>
      </c>
      <c r="E169" s="25" t="s">
        <v>1984</v>
      </c>
      <c r="F169" s="3" t="s">
        <v>426</v>
      </c>
      <c r="G169" s="3" t="s">
        <v>60</v>
      </c>
      <c r="H169" s="3"/>
      <c r="I169" s="3" t="s">
        <v>2939</v>
      </c>
    </row>
    <row r="170" spans="1:9" s="12" customFormat="1" ht="35.1" hidden="1" customHeight="1">
      <c r="A170" s="1">
        <v>165</v>
      </c>
      <c r="B170" s="1" t="s">
        <v>1504</v>
      </c>
      <c r="C170" s="11" t="s">
        <v>1505</v>
      </c>
      <c r="D170" s="2" t="s">
        <v>1506</v>
      </c>
      <c r="E170" s="25" t="s">
        <v>1507</v>
      </c>
      <c r="F170" s="3" t="s">
        <v>1508</v>
      </c>
      <c r="G170" s="3" t="s">
        <v>899</v>
      </c>
      <c r="H170" s="3"/>
      <c r="I170" s="3" t="s">
        <v>2939</v>
      </c>
    </row>
    <row r="171" spans="1:9" s="12" customFormat="1" ht="35.1" hidden="1" customHeight="1">
      <c r="A171" s="1">
        <v>166</v>
      </c>
      <c r="B171" s="1" t="s">
        <v>1570</v>
      </c>
      <c r="C171" s="11" t="s">
        <v>1505</v>
      </c>
      <c r="D171" s="2" t="s">
        <v>1571</v>
      </c>
      <c r="E171" s="25" t="s">
        <v>204</v>
      </c>
      <c r="F171" s="3" t="s">
        <v>1507</v>
      </c>
      <c r="G171" s="3" t="s">
        <v>60</v>
      </c>
      <c r="H171" s="3"/>
      <c r="I171" s="3" t="s">
        <v>2939</v>
      </c>
    </row>
    <row r="172" spans="1:9" s="12" customFormat="1" ht="35.1" hidden="1" customHeight="1">
      <c r="A172" s="1">
        <v>167</v>
      </c>
      <c r="B172" s="1" t="s">
        <v>1509</v>
      </c>
      <c r="C172" s="11" t="s">
        <v>1510</v>
      </c>
      <c r="D172" s="2" t="s">
        <v>1511</v>
      </c>
      <c r="E172" s="25" t="s">
        <v>1988</v>
      </c>
      <c r="F172" s="3" t="s">
        <v>1512</v>
      </c>
      <c r="G172" s="3" t="s">
        <v>60</v>
      </c>
      <c r="H172" s="3"/>
      <c r="I172" s="3" t="s">
        <v>2939</v>
      </c>
    </row>
    <row r="173" spans="1:9" s="12" customFormat="1" ht="35.1" hidden="1" customHeight="1">
      <c r="A173" s="1">
        <v>168</v>
      </c>
      <c r="B173" s="1" t="s">
        <v>1513</v>
      </c>
      <c r="C173" s="11" t="s">
        <v>1514</v>
      </c>
      <c r="D173" s="2" t="s">
        <v>1515</v>
      </c>
      <c r="E173" s="25" t="s">
        <v>1988</v>
      </c>
      <c r="F173" s="3" t="s">
        <v>1516</v>
      </c>
      <c r="G173" s="3" t="s">
        <v>60</v>
      </c>
      <c r="H173" s="3"/>
      <c r="I173" s="3" t="s">
        <v>2939</v>
      </c>
    </row>
    <row r="174" spans="1:9" s="12" customFormat="1" ht="35.1" hidden="1" customHeight="1">
      <c r="A174" s="1">
        <v>169</v>
      </c>
      <c r="B174" s="1" t="s">
        <v>1539</v>
      </c>
      <c r="C174" s="11" t="s">
        <v>1540</v>
      </c>
      <c r="D174" s="2" t="s">
        <v>1541</v>
      </c>
      <c r="E174" s="25" t="s">
        <v>1988</v>
      </c>
      <c r="F174" s="3" t="s">
        <v>1531</v>
      </c>
      <c r="G174" s="3" t="s">
        <v>60</v>
      </c>
      <c r="H174" s="3"/>
      <c r="I174" s="3" t="s">
        <v>2939</v>
      </c>
    </row>
    <row r="175" spans="1:9" s="12" customFormat="1" ht="35.1" hidden="1" customHeight="1">
      <c r="A175" s="1">
        <v>170</v>
      </c>
      <c r="B175" s="1" t="s">
        <v>1517</v>
      </c>
      <c r="C175" s="11" t="s">
        <v>1518</v>
      </c>
      <c r="D175" s="2" t="s">
        <v>1519</v>
      </c>
      <c r="E175" s="25" t="s">
        <v>1988</v>
      </c>
      <c r="F175" s="3" t="s">
        <v>962</v>
      </c>
      <c r="G175" s="3" t="s">
        <v>60</v>
      </c>
      <c r="H175" s="3"/>
      <c r="I175" s="3" t="s">
        <v>2939</v>
      </c>
    </row>
    <row r="176" spans="1:9" s="12" customFormat="1" ht="35.1" hidden="1" customHeight="1">
      <c r="A176" s="1">
        <v>171</v>
      </c>
      <c r="B176" s="1" t="s">
        <v>1520</v>
      </c>
      <c r="C176" s="11" t="s">
        <v>1521</v>
      </c>
      <c r="D176" s="2" t="s">
        <v>1522</v>
      </c>
      <c r="E176" s="25" t="s">
        <v>1989</v>
      </c>
      <c r="F176" s="3" t="s">
        <v>962</v>
      </c>
      <c r="G176" s="3" t="s">
        <v>60</v>
      </c>
      <c r="H176" s="3"/>
      <c r="I176" s="3" t="s">
        <v>2939</v>
      </c>
    </row>
    <row r="177" spans="1:9" s="12" customFormat="1" ht="35.1" hidden="1" customHeight="1">
      <c r="A177" s="1">
        <v>172</v>
      </c>
      <c r="B177" s="1" t="s">
        <v>1523</v>
      </c>
      <c r="C177" s="11" t="s">
        <v>1524</v>
      </c>
      <c r="D177" s="2" t="s">
        <v>1525</v>
      </c>
      <c r="E177" s="25" t="s">
        <v>1990</v>
      </c>
      <c r="F177" s="3" t="s">
        <v>962</v>
      </c>
      <c r="G177" s="3" t="s">
        <v>60</v>
      </c>
      <c r="H177" s="3"/>
      <c r="I177" s="3" t="s">
        <v>2939</v>
      </c>
    </row>
    <row r="178" spans="1:9" s="12" customFormat="1" ht="35.1" hidden="1" customHeight="1">
      <c r="A178" s="1">
        <v>173</v>
      </c>
      <c r="B178" s="1" t="s">
        <v>1526</v>
      </c>
      <c r="C178" s="11" t="s">
        <v>1527</v>
      </c>
      <c r="D178" s="2" t="s">
        <v>1528</v>
      </c>
      <c r="E178" s="25" t="s">
        <v>1988</v>
      </c>
      <c r="F178" s="3" t="s">
        <v>962</v>
      </c>
      <c r="G178" s="3" t="s">
        <v>60</v>
      </c>
      <c r="H178" s="3"/>
      <c r="I178" s="3" t="s">
        <v>2939</v>
      </c>
    </row>
    <row r="179" spans="1:9" s="12" customFormat="1" ht="35.1" hidden="1" customHeight="1">
      <c r="A179" s="1">
        <v>174</v>
      </c>
      <c r="B179" s="1" t="s">
        <v>1529</v>
      </c>
      <c r="C179" s="11" t="s">
        <v>1530</v>
      </c>
      <c r="D179" s="2" t="s">
        <v>1519</v>
      </c>
      <c r="E179" s="25" t="s">
        <v>1988</v>
      </c>
      <c r="F179" s="3" t="s">
        <v>1531</v>
      </c>
      <c r="G179" s="3" t="s">
        <v>60</v>
      </c>
      <c r="H179" s="3"/>
      <c r="I179" s="3" t="s">
        <v>2939</v>
      </c>
    </row>
    <row r="180" spans="1:9" s="12" customFormat="1" ht="35.1" hidden="1" customHeight="1">
      <c r="A180" s="1">
        <v>175</v>
      </c>
      <c r="B180" s="1" t="s">
        <v>1532</v>
      </c>
      <c r="C180" s="11" t="s">
        <v>1533</v>
      </c>
      <c r="D180" s="2" t="s">
        <v>1528</v>
      </c>
      <c r="E180" s="25" t="s">
        <v>1988</v>
      </c>
      <c r="F180" s="3" t="s">
        <v>990</v>
      </c>
      <c r="G180" s="3" t="s">
        <v>60</v>
      </c>
      <c r="H180" s="3"/>
      <c r="I180" s="3" t="s">
        <v>2939</v>
      </c>
    </row>
    <row r="181" spans="1:9" s="12" customFormat="1" ht="35.1" hidden="1" customHeight="1">
      <c r="A181" s="1">
        <v>176</v>
      </c>
      <c r="B181" s="1" t="s">
        <v>1534</v>
      </c>
      <c r="C181" s="11" t="s">
        <v>1535</v>
      </c>
      <c r="D181" s="2" t="s">
        <v>1536</v>
      </c>
      <c r="E181" s="25" t="s">
        <v>1988</v>
      </c>
      <c r="F181" s="3" t="s">
        <v>962</v>
      </c>
      <c r="G181" s="3" t="s">
        <v>60</v>
      </c>
      <c r="H181" s="3"/>
      <c r="I181" s="3" t="s">
        <v>2939</v>
      </c>
    </row>
    <row r="182" spans="1:9" s="12" customFormat="1" ht="35.1" hidden="1" customHeight="1">
      <c r="A182" s="1">
        <v>177</v>
      </c>
      <c r="B182" s="1" t="s">
        <v>1537</v>
      </c>
      <c r="C182" s="11" t="s">
        <v>1538</v>
      </c>
      <c r="D182" s="2" t="s">
        <v>1536</v>
      </c>
      <c r="E182" s="25" t="s">
        <v>1988</v>
      </c>
      <c r="F182" s="3" t="s">
        <v>990</v>
      </c>
      <c r="G182" s="3" t="s">
        <v>60</v>
      </c>
      <c r="H182" s="3"/>
      <c r="I182" s="3" t="s">
        <v>2939</v>
      </c>
    </row>
    <row r="183" spans="1:9" s="12" customFormat="1" ht="35.1" hidden="1" customHeight="1">
      <c r="A183" s="1">
        <v>178</v>
      </c>
      <c r="B183" s="1" t="s">
        <v>1624</v>
      </c>
      <c r="C183" s="11" t="s">
        <v>1625</v>
      </c>
      <c r="D183" s="2" t="s">
        <v>1626</v>
      </c>
      <c r="E183" s="25" t="s">
        <v>1984</v>
      </c>
      <c r="F183" s="3" t="s">
        <v>426</v>
      </c>
      <c r="G183" s="3" t="s">
        <v>60</v>
      </c>
      <c r="H183" s="3"/>
      <c r="I183" s="3" t="s">
        <v>2939</v>
      </c>
    </row>
    <row r="184" spans="1:9" s="12" customFormat="1" ht="35.1" hidden="1" customHeight="1">
      <c r="A184" s="1">
        <v>179</v>
      </c>
      <c r="B184" s="1" t="s">
        <v>1627</v>
      </c>
      <c r="C184" s="11" t="s">
        <v>1628</v>
      </c>
      <c r="D184" s="2" t="s">
        <v>1629</v>
      </c>
      <c r="E184" s="25" t="s">
        <v>1991</v>
      </c>
      <c r="F184" s="3" t="s">
        <v>426</v>
      </c>
      <c r="G184" s="3" t="s">
        <v>60</v>
      </c>
      <c r="H184" s="3"/>
      <c r="I184" s="3" t="s">
        <v>2939</v>
      </c>
    </row>
    <row r="185" spans="1:9" s="12" customFormat="1" ht="35.1" hidden="1" customHeight="1">
      <c r="A185" s="1">
        <v>180</v>
      </c>
      <c r="B185" s="1" t="s">
        <v>377</v>
      </c>
      <c r="C185" s="11" t="s">
        <v>378</v>
      </c>
      <c r="D185" s="2" t="s">
        <v>379</v>
      </c>
      <c r="E185" s="25" t="s">
        <v>1992</v>
      </c>
      <c r="F185" s="3" t="s">
        <v>380</v>
      </c>
      <c r="G185" s="3" t="s">
        <v>60</v>
      </c>
      <c r="H185" s="3"/>
      <c r="I185" s="3" t="s">
        <v>2939</v>
      </c>
    </row>
    <row r="186" spans="1:9" s="12" customFormat="1" ht="35.1" hidden="1" customHeight="1">
      <c r="A186" s="1">
        <v>181</v>
      </c>
      <c r="B186" s="1" t="s">
        <v>381</v>
      </c>
      <c r="C186" s="11" t="s">
        <v>382</v>
      </c>
      <c r="D186" s="2" t="s">
        <v>379</v>
      </c>
      <c r="E186" s="25" t="s">
        <v>1993</v>
      </c>
      <c r="F186" s="3" t="s">
        <v>383</v>
      </c>
      <c r="G186" s="3" t="s">
        <v>60</v>
      </c>
      <c r="H186" s="3"/>
      <c r="I186" s="3" t="s">
        <v>2939</v>
      </c>
    </row>
    <row r="187" spans="1:9" s="12" customFormat="1" ht="35.1" hidden="1" customHeight="1">
      <c r="A187" s="1">
        <v>182</v>
      </c>
      <c r="B187" s="1" t="s">
        <v>373</v>
      </c>
      <c r="C187" s="11" t="s">
        <v>374</v>
      </c>
      <c r="D187" s="2" t="s">
        <v>375</v>
      </c>
      <c r="E187" s="25" t="s">
        <v>1975</v>
      </c>
      <c r="F187" s="3" t="s">
        <v>376</v>
      </c>
      <c r="G187" s="3" t="s">
        <v>60</v>
      </c>
      <c r="H187" s="3"/>
      <c r="I187" s="3" t="s">
        <v>2939</v>
      </c>
    </row>
    <row r="188" spans="1:9" s="12" customFormat="1" ht="35.1" hidden="1" customHeight="1">
      <c r="A188" s="1">
        <v>183</v>
      </c>
      <c r="B188" s="1" t="s">
        <v>369</v>
      </c>
      <c r="C188" s="11" t="s">
        <v>370</v>
      </c>
      <c r="D188" s="2" t="s">
        <v>371</v>
      </c>
      <c r="E188" s="25" t="s">
        <v>1978</v>
      </c>
      <c r="F188" s="3" t="s">
        <v>372</v>
      </c>
      <c r="G188" s="3" t="s">
        <v>60</v>
      </c>
      <c r="H188" s="3"/>
      <c r="I188" s="3" t="s">
        <v>2939</v>
      </c>
    </row>
    <row r="189" spans="1:9" s="12" customFormat="1" ht="35.1" hidden="1" customHeight="1">
      <c r="A189" s="1">
        <v>184</v>
      </c>
      <c r="B189" s="1" t="s">
        <v>362</v>
      </c>
      <c r="C189" s="11" t="s">
        <v>363</v>
      </c>
      <c r="D189" s="2" t="s">
        <v>364</v>
      </c>
      <c r="E189" s="25" t="s">
        <v>1994</v>
      </c>
      <c r="F189" s="3" t="s">
        <v>315</v>
      </c>
      <c r="G189" s="3" t="s">
        <v>60</v>
      </c>
      <c r="H189" s="3"/>
      <c r="I189" s="3" t="s">
        <v>2939</v>
      </c>
    </row>
    <row r="190" spans="1:9" s="12" customFormat="1" ht="35.1" hidden="1" customHeight="1">
      <c r="A190" s="1">
        <v>185</v>
      </c>
      <c r="B190" s="1" t="s">
        <v>365</v>
      </c>
      <c r="C190" s="11" t="s">
        <v>366</v>
      </c>
      <c r="D190" s="2" t="s">
        <v>367</v>
      </c>
      <c r="E190" s="25" t="s">
        <v>1995</v>
      </c>
      <c r="F190" s="3" t="s">
        <v>368</v>
      </c>
      <c r="G190" s="3" t="s">
        <v>298</v>
      </c>
      <c r="H190" s="3"/>
      <c r="I190" s="3" t="s">
        <v>2936</v>
      </c>
    </row>
    <row r="191" spans="1:9" s="12" customFormat="1" ht="35.1" hidden="1" customHeight="1">
      <c r="A191" s="1">
        <v>186</v>
      </c>
      <c r="B191" s="1" t="s">
        <v>351</v>
      </c>
      <c r="C191" s="11" t="s">
        <v>352</v>
      </c>
      <c r="D191" s="2" t="s">
        <v>353</v>
      </c>
      <c r="E191" s="25" t="s">
        <v>1996</v>
      </c>
      <c r="F191" s="3" t="s">
        <v>354</v>
      </c>
      <c r="G191" s="3" t="s">
        <v>60</v>
      </c>
      <c r="H191" s="3"/>
      <c r="I191" s="3" t="s">
        <v>2995</v>
      </c>
    </row>
    <row r="192" spans="1:9" s="12" customFormat="1" ht="35.1" hidden="1" customHeight="1">
      <c r="A192" s="1">
        <v>187</v>
      </c>
      <c r="B192" s="1" t="s">
        <v>355</v>
      </c>
      <c r="C192" s="11" t="s">
        <v>356</v>
      </c>
      <c r="D192" s="2" t="s">
        <v>357</v>
      </c>
      <c r="E192" s="25" t="s">
        <v>1997</v>
      </c>
      <c r="F192" s="3" t="s">
        <v>358</v>
      </c>
      <c r="G192" s="3" t="s">
        <v>60</v>
      </c>
      <c r="H192" s="3"/>
      <c r="I192" s="3" t="s">
        <v>2995</v>
      </c>
    </row>
    <row r="193" spans="1:9" s="12" customFormat="1" ht="35.1" hidden="1" customHeight="1">
      <c r="A193" s="1">
        <v>188</v>
      </c>
      <c r="B193" s="1" t="s">
        <v>347</v>
      </c>
      <c r="C193" s="11" t="s">
        <v>348</v>
      </c>
      <c r="D193" s="2" t="s">
        <v>349</v>
      </c>
      <c r="E193" s="25" t="s">
        <v>1998</v>
      </c>
      <c r="F193" s="3" t="s">
        <v>350</v>
      </c>
      <c r="G193" s="3" t="s">
        <v>60</v>
      </c>
      <c r="H193" s="3"/>
      <c r="I193" s="3" t="s">
        <v>2995</v>
      </c>
    </row>
    <row r="194" spans="1:9" s="12" customFormat="1" ht="35.1" hidden="1" customHeight="1">
      <c r="A194" s="1">
        <v>189</v>
      </c>
      <c r="B194" s="1" t="s">
        <v>339</v>
      </c>
      <c r="C194" s="11" t="s">
        <v>340</v>
      </c>
      <c r="D194" s="2" t="s">
        <v>338</v>
      </c>
      <c r="E194" s="25" t="s">
        <v>1892</v>
      </c>
      <c r="F194" s="3" t="s">
        <v>341</v>
      </c>
      <c r="G194" s="3" t="s">
        <v>60</v>
      </c>
      <c r="H194" s="3"/>
      <c r="I194" s="3" t="s">
        <v>2995</v>
      </c>
    </row>
    <row r="195" spans="1:9" s="12" customFormat="1" ht="35.1" hidden="1" customHeight="1">
      <c r="A195" s="1">
        <v>190</v>
      </c>
      <c r="B195" s="1" t="s">
        <v>336</v>
      </c>
      <c r="C195" s="11" t="s">
        <v>337</v>
      </c>
      <c r="D195" s="2" t="s">
        <v>338</v>
      </c>
      <c r="E195" s="25" t="s">
        <v>1892</v>
      </c>
      <c r="F195" s="3" t="s">
        <v>327</v>
      </c>
      <c r="G195" s="3" t="s">
        <v>60</v>
      </c>
      <c r="H195" s="3"/>
      <c r="I195" s="3" t="s">
        <v>2995</v>
      </c>
    </row>
    <row r="196" spans="1:9" s="12" customFormat="1" ht="35.1" hidden="1" customHeight="1">
      <c r="A196" s="1">
        <v>191</v>
      </c>
      <c r="B196" s="1" t="s">
        <v>538</v>
      </c>
      <c r="C196" s="11" t="s">
        <v>539</v>
      </c>
      <c r="D196" s="2" t="s">
        <v>540</v>
      </c>
      <c r="E196" s="25" t="s">
        <v>1999</v>
      </c>
      <c r="F196" s="3" t="s">
        <v>541</v>
      </c>
      <c r="G196" s="3" t="s">
        <v>60</v>
      </c>
      <c r="H196" s="3"/>
      <c r="I196" s="3" t="s">
        <v>2995</v>
      </c>
    </row>
    <row r="197" spans="1:9" s="12" customFormat="1" ht="35.1" hidden="1" customHeight="1">
      <c r="A197" s="1">
        <v>192</v>
      </c>
      <c r="B197" s="1" t="s">
        <v>323</v>
      </c>
      <c r="C197" s="11" t="s">
        <v>324</v>
      </c>
      <c r="D197" s="2" t="s">
        <v>321</v>
      </c>
      <c r="E197" s="25" t="s">
        <v>1892</v>
      </c>
      <c r="F197" s="3" t="s">
        <v>325</v>
      </c>
      <c r="G197" s="3" t="s">
        <v>60</v>
      </c>
      <c r="H197" s="3"/>
      <c r="I197" s="3" t="s">
        <v>2995</v>
      </c>
    </row>
    <row r="198" spans="1:9" s="12" customFormat="1" ht="35.1" hidden="1" customHeight="1">
      <c r="A198" s="1">
        <v>193</v>
      </c>
      <c r="B198" s="1" t="s">
        <v>333</v>
      </c>
      <c r="C198" s="11" t="s">
        <v>334</v>
      </c>
      <c r="D198" s="2" t="s">
        <v>321</v>
      </c>
      <c r="E198" s="25" t="s">
        <v>1995</v>
      </c>
      <c r="F198" s="3" t="s">
        <v>335</v>
      </c>
      <c r="G198" s="3" t="s">
        <v>60</v>
      </c>
      <c r="H198" s="3"/>
      <c r="I198" s="3" t="s">
        <v>2995</v>
      </c>
    </row>
    <row r="199" spans="1:9" s="12" customFormat="1" ht="35.1" hidden="1" customHeight="1">
      <c r="A199" s="1">
        <v>194</v>
      </c>
      <c r="B199" s="1" t="s">
        <v>299</v>
      </c>
      <c r="C199" s="11" t="s">
        <v>300</v>
      </c>
      <c r="D199" s="2" t="s">
        <v>301</v>
      </c>
      <c r="E199" s="25" t="s">
        <v>1892</v>
      </c>
      <c r="F199" s="3" t="s">
        <v>302</v>
      </c>
      <c r="G199" s="3" t="s">
        <v>60</v>
      </c>
      <c r="H199" s="3"/>
      <c r="I199" s="3" t="s">
        <v>2995</v>
      </c>
    </row>
    <row r="200" spans="1:9" s="12" customFormat="1" ht="35.1" hidden="1" customHeight="1">
      <c r="A200" s="1">
        <v>195</v>
      </c>
      <c r="B200" s="1" t="s">
        <v>303</v>
      </c>
      <c r="C200" s="11" t="s">
        <v>304</v>
      </c>
      <c r="D200" s="2" t="s">
        <v>301</v>
      </c>
      <c r="E200" s="25" t="s">
        <v>1892</v>
      </c>
      <c r="F200" s="3" t="s">
        <v>305</v>
      </c>
      <c r="G200" s="3" t="s">
        <v>60</v>
      </c>
      <c r="H200" s="3"/>
      <c r="I200" s="3" t="s">
        <v>2995</v>
      </c>
    </row>
    <row r="201" spans="1:9" s="12" customFormat="1" ht="35.1" hidden="1" customHeight="1">
      <c r="A201" s="1">
        <v>196</v>
      </c>
      <c r="B201" s="1" t="s">
        <v>316</v>
      </c>
      <c r="C201" s="11" t="s">
        <v>317</v>
      </c>
      <c r="D201" s="2" t="s">
        <v>318</v>
      </c>
      <c r="E201" s="25" t="s">
        <v>2000</v>
      </c>
      <c r="F201" s="3" t="s">
        <v>319</v>
      </c>
      <c r="G201" s="3" t="s">
        <v>298</v>
      </c>
      <c r="H201" s="3"/>
      <c r="I201" s="3" t="s">
        <v>2994</v>
      </c>
    </row>
    <row r="202" spans="1:9" s="12" customFormat="1" ht="35.1" hidden="1" customHeight="1">
      <c r="A202" s="1">
        <v>197</v>
      </c>
      <c r="B202" s="1" t="s">
        <v>313</v>
      </c>
      <c r="C202" s="11" t="s">
        <v>314</v>
      </c>
      <c r="D202" s="2" t="s">
        <v>308</v>
      </c>
      <c r="E202" s="25" t="s">
        <v>2001</v>
      </c>
      <c r="F202" s="3" t="s">
        <v>315</v>
      </c>
      <c r="G202" s="3" t="s">
        <v>60</v>
      </c>
      <c r="H202" s="3"/>
      <c r="I202" s="3" t="s">
        <v>2994</v>
      </c>
    </row>
    <row r="203" spans="1:9" s="12" customFormat="1" ht="35.1" hidden="1" customHeight="1">
      <c r="A203" s="1">
        <v>198</v>
      </c>
      <c r="B203" s="1" t="s">
        <v>306</v>
      </c>
      <c r="C203" s="11" t="s">
        <v>307</v>
      </c>
      <c r="D203" s="2" t="s">
        <v>308</v>
      </c>
      <c r="E203" s="25" t="s">
        <v>2002</v>
      </c>
      <c r="F203" s="3" t="s">
        <v>302</v>
      </c>
      <c r="G203" s="3" t="s">
        <v>60</v>
      </c>
      <c r="H203" s="3"/>
      <c r="I203" s="3" t="s">
        <v>2994</v>
      </c>
    </row>
    <row r="204" spans="1:9" s="12" customFormat="1" ht="35.1" hidden="1" customHeight="1">
      <c r="A204" s="1">
        <v>199</v>
      </c>
      <c r="B204" s="1" t="s">
        <v>279</v>
      </c>
      <c r="C204" s="11" t="s">
        <v>280</v>
      </c>
      <c r="D204" s="2" t="s">
        <v>281</v>
      </c>
      <c r="E204" s="25" t="s">
        <v>2003</v>
      </c>
      <c r="F204" s="3" t="s">
        <v>282</v>
      </c>
      <c r="G204" s="3" t="s">
        <v>60</v>
      </c>
      <c r="H204" s="3"/>
      <c r="I204" s="3" t="s">
        <v>2995</v>
      </c>
    </row>
    <row r="205" spans="1:9" s="12" customFormat="1" ht="35.1" hidden="1" customHeight="1">
      <c r="A205" s="1">
        <v>200</v>
      </c>
      <c r="B205" s="1" t="s">
        <v>1741</v>
      </c>
      <c r="C205" s="11" t="s">
        <v>1742</v>
      </c>
      <c r="D205" s="2" t="s">
        <v>1743</v>
      </c>
      <c r="E205" s="25"/>
      <c r="F205" s="3" t="s">
        <v>1744</v>
      </c>
      <c r="G205" s="3" t="s">
        <v>1612</v>
      </c>
      <c r="H205" s="3"/>
      <c r="I205" s="3" t="s">
        <v>2995</v>
      </c>
    </row>
    <row r="206" spans="1:9" s="12" customFormat="1" ht="35.1" hidden="1" customHeight="1">
      <c r="A206" s="1">
        <v>201</v>
      </c>
      <c r="B206" s="1" t="s">
        <v>1661</v>
      </c>
      <c r="C206" s="11" t="s">
        <v>1662</v>
      </c>
      <c r="D206" s="2" t="s">
        <v>1663</v>
      </c>
      <c r="E206" s="25" t="s">
        <v>2004</v>
      </c>
      <c r="F206" s="3" t="s">
        <v>1660</v>
      </c>
      <c r="G206" s="3" t="s">
        <v>60</v>
      </c>
      <c r="H206" s="3"/>
      <c r="I206" s="3" t="s">
        <v>2995</v>
      </c>
    </row>
    <row r="207" spans="1:9" s="12" customFormat="1" ht="35.1" hidden="1" customHeight="1">
      <c r="A207" s="1">
        <v>202</v>
      </c>
      <c r="B207" s="1" t="s">
        <v>1657</v>
      </c>
      <c r="C207" s="11" t="s">
        <v>1658</v>
      </c>
      <c r="D207" s="2" t="s">
        <v>1659</v>
      </c>
      <c r="E207" s="25" t="s">
        <v>2005</v>
      </c>
      <c r="F207" s="3" t="s">
        <v>1660</v>
      </c>
      <c r="G207" s="3" t="s">
        <v>60</v>
      </c>
      <c r="H207" s="3"/>
      <c r="I207" s="3" t="s">
        <v>2995</v>
      </c>
    </row>
    <row r="208" spans="1:9" s="12" customFormat="1" ht="35.1" hidden="1" customHeight="1">
      <c r="A208" s="1">
        <v>203</v>
      </c>
      <c r="B208" s="1" t="s">
        <v>1738</v>
      </c>
      <c r="C208" s="11" t="s">
        <v>1739</v>
      </c>
      <c r="D208" s="2" t="s">
        <v>1740</v>
      </c>
      <c r="E208" s="25" t="s">
        <v>1977</v>
      </c>
      <c r="F208" s="3" t="s">
        <v>387</v>
      </c>
      <c r="G208" s="3" t="s">
        <v>1612</v>
      </c>
      <c r="H208" s="3"/>
      <c r="I208" s="3" t="s">
        <v>2995</v>
      </c>
    </row>
    <row r="209" spans="1:9" s="12" customFormat="1" ht="35.1" hidden="1" customHeight="1">
      <c r="A209" s="1">
        <v>204</v>
      </c>
      <c r="B209" s="1" t="s">
        <v>291</v>
      </c>
      <c r="C209" s="11" t="s">
        <v>292</v>
      </c>
      <c r="D209" s="2" t="s">
        <v>289</v>
      </c>
      <c r="E209" s="25" t="s">
        <v>1892</v>
      </c>
      <c r="F209" s="3" t="s">
        <v>293</v>
      </c>
      <c r="G209" s="3" t="s">
        <v>30</v>
      </c>
      <c r="H209" s="3"/>
      <c r="I209" s="3" t="s">
        <v>2995</v>
      </c>
    </row>
    <row r="210" spans="1:9" s="12" customFormat="1" ht="35.1" hidden="1" customHeight="1">
      <c r="A210" s="1">
        <v>205</v>
      </c>
      <c r="B210" s="1" t="s">
        <v>287</v>
      </c>
      <c r="C210" s="11" t="s">
        <v>288</v>
      </c>
      <c r="D210" s="2" t="s">
        <v>289</v>
      </c>
      <c r="E210" s="25" t="s">
        <v>1892</v>
      </c>
      <c r="F210" s="3" t="s">
        <v>290</v>
      </c>
      <c r="G210" s="3" t="s">
        <v>30</v>
      </c>
      <c r="H210" s="3"/>
      <c r="I210" s="3" t="s">
        <v>2995</v>
      </c>
    </row>
    <row r="211" spans="1:9" s="12" customFormat="1" ht="35.1" hidden="1" customHeight="1">
      <c r="A211" s="1">
        <v>206</v>
      </c>
      <c r="B211" s="1" t="s">
        <v>283</v>
      </c>
      <c r="C211" s="11" t="s">
        <v>284</v>
      </c>
      <c r="D211" s="2" t="s">
        <v>285</v>
      </c>
      <c r="E211" s="25" t="s">
        <v>2006</v>
      </c>
      <c r="F211" s="3" t="s">
        <v>286</v>
      </c>
      <c r="G211" s="3" t="s">
        <v>30</v>
      </c>
      <c r="H211" s="3"/>
      <c r="I211" s="3" t="s">
        <v>2995</v>
      </c>
    </row>
    <row r="212" spans="1:9" s="12" customFormat="1" ht="35.1" hidden="1" customHeight="1">
      <c r="A212" s="1">
        <v>207</v>
      </c>
      <c r="B212" s="1" t="s">
        <v>275</v>
      </c>
      <c r="C212" s="11" t="s">
        <v>276</v>
      </c>
      <c r="D212" s="2" t="s">
        <v>277</v>
      </c>
      <c r="E212" s="25" t="s">
        <v>2007</v>
      </c>
      <c r="F212" s="3" t="s">
        <v>278</v>
      </c>
      <c r="G212" s="3" t="s">
        <v>60</v>
      </c>
      <c r="H212" s="3"/>
      <c r="I212" s="3" t="s">
        <v>2995</v>
      </c>
    </row>
    <row r="213" spans="1:9" s="12" customFormat="1" ht="35.1" hidden="1" customHeight="1">
      <c r="A213" s="1">
        <v>208</v>
      </c>
      <c r="B213" s="1" t="s">
        <v>294</v>
      </c>
      <c r="C213" s="11" t="s">
        <v>295</v>
      </c>
      <c r="D213" s="2" t="s">
        <v>296</v>
      </c>
      <c r="E213" s="25" t="s">
        <v>2008</v>
      </c>
      <c r="F213" s="3" t="s">
        <v>297</v>
      </c>
      <c r="G213" s="3" t="s">
        <v>298</v>
      </c>
      <c r="H213" s="3"/>
      <c r="I213" s="3" t="s">
        <v>2995</v>
      </c>
    </row>
    <row r="214" spans="1:9" s="12" customFormat="1" ht="35.1" hidden="1" customHeight="1">
      <c r="A214" s="1">
        <v>209</v>
      </c>
      <c r="B214" s="1" t="s">
        <v>309</v>
      </c>
      <c r="C214" s="11" t="s">
        <v>310</v>
      </c>
      <c r="D214" s="2" t="s">
        <v>308</v>
      </c>
      <c r="E214" s="25" t="s">
        <v>2009</v>
      </c>
      <c r="F214" s="3" t="s">
        <v>312</v>
      </c>
      <c r="G214" s="3" t="s">
        <v>60</v>
      </c>
      <c r="H214" s="3"/>
      <c r="I214" s="3" t="s">
        <v>2939</v>
      </c>
    </row>
    <row r="215" spans="1:9" s="12" customFormat="1" ht="35.1" hidden="1" customHeight="1">
      <c r="A215" s="1">
        <v>210</v>
      </c>
      <c r="B215" s="1" t="s">
        <v>534</v>
      </c>
      <c r="C215" s="11" t="s">
        <v>535</v>
      </c>
      <c r="D215" s="2" t="s">
        <v>536</v>
      </c>
      <c r="E215" s="25" t="s">
        <v>2010</v>
      </c>
      <c r="F215" s="3" t="s">
        <v>537</v>
      </c>
      <c r="G215" s="3" t="s">
        <v>60</v>
      </c>
      <c r="H215" s="3"/>
      <c r="I215" s="3" t="s">
        <v>2939</v>
      </c>
    </row>
    <row r="216" spans="1:9" s="12" customFormat="1" ht="35.1" hidden="1" customHeight="1">
      <c r="A216" s="1">
        <v>211</v>
      </c>
      <c r="B216" s="1" t="s">
        <v>272</v>
      </c>
      <c r="C216" s="11" t="s">
        <v>273</v>
      </c>
      <c r="D216" s="2" t="s">
        <v>274</v>
      </c>
      <c r="E216" s="25" t="s">
        <v>2011</v>
      </c>
      <c r="F216" s="3" t="s">
        <v>258</v>
      </c>
      <c r="G216" s="3" t="s">
        <v>259</v>
      </c>
      <c r="H216" s="3"/>
      <c r="I216" s="3" t="s">
        <v>2985</v>
      </c>
    </row>
    <row r="217" spans="1:9" s="12" customFormat="1" ht="35.1" hidden="1" customHeight="1">
      <c r="A217" s="1">
        <v>212</v>
      </c>
      <c r="B217" s="1" t="s">
        <v>266</v>
      </c>
      <c r="C217" s="11" t="s">
        <v>267</v>
      </c>
      <c r="D217" s="2" t="s">
        <v>262</v>
      </c>
      <c r="E217" s="25" t="s">
        <v>2012</v>
      </c>
      <c r="F217" s="3" t="s">
        <v>258</v>
      </c>
      <c r="G217" s="3" t="s">
        <v>259</v>
      </c>
      <c r="H217" s="3"/>
      <c r="I217" s="3" t="s">
        <v>2985</v>
      </c>
    </row>
    <row r="218" spans="1:9" s="12" customFormat="1" ht="35.1" hidden="1" customHeight="1">
      <c r="A218" s="1">
        <v>213</v>
      </c>
      <c r="B218" s="1" t="s">
        <v>264</v>
      </c>
      <c r="C218" s="11" t="s">
        <v>265</v>
      </c>
      <c r="D218" s="2" t="s">
        <v>262</v>
      </c>
      <c r="E218" s="25" t="s">
        <v>2013</v>
      </c>
      <c r="F218" s="3" t="s">
        <v>263</v>
      </c>
      <c r="G218" s="3" t="s">
        <v>259</v>
      </c>
      <c r="H218" s="3"/>
      <c r="I218" s="3" t="s">
        <v>2985</v>
      </c>
    </row>
    <row r="219" spans="1:9" s="12" customFormat="1" ht="35.1" hidden="1" customHeight="1">
      <c r="A219" s="1">
        <v>214</v>
      </c>
      <c r="B219" s="1" t="s">
        <v>260</v>
      </c>
      <c r="C219" s="11" t="s">
        <v>261</v>
      </c>
      <c r="D219" s="2" t="s">
        <v>262</v>
      </c>
      <c r="E219" s="25" t="s">
        <v>2011</v>
      </c>
      <c r="F219" s="3" t="s">
        <v>263</v>
      </c>
      <c r="G219" s="3" t="s">
        <v>259</v>
      </c>
      <c r="H219" s="3"/>
      <c r="I219" s="3" t="s">
        <v>2985</v>
      </c>
    </row>
    <row r="220" spans="1:9" s="12" customFormat="1" ht="35.1" hidden="1" customHeight="1">
      <c r="A220" s="1">
        <v>215</v>
      </c>
      <c r="B220" s="1" t="s">
        <v>255</v>
      </c>
      <c r="C220" s="11" t="s">
        <v>256</v>
      </c>
      <c r="D220" s="2" t="s">
        <v>257</v>
      </c>
      <c r="E220" s="25" t="s">
        <v>2014</v>
      </c>
      <c r="F220" s="3" t="s">
        <v>258</v>
      </c>
      <c r="G220" s="3" t="s">
        <v>259</v>
      </c>
      <c r="H220" s="3"/>
      <c r="I220" s="3" t="s">
        <v>2985</v>
      </c>
    </row>
    <row r="221" spans="1:9" s="12" customFormat="1" ht="35.1" hidden="1" customHeight="1">
      <c r="A221" s="1">
        <v>216</v>
      </c>
      <c r="B221" s="1" t="s">
        <v>268</v>
      </c>
      <c r="C221" s="11" t="s">
        <v>269</v>
      </c>
      <c r="D221" s="2" t="s">
        <v>270</v>
      </c>
      <c r="E221" s="25" t="s">
        <v>2015</v>
      </c>
      <c r="F221" s="3" t="s">
        <v>271</v>
      </c>
      <c r="G221" s="3" t="s">
        <v>60</v>
      </c>
      <c r="H221" s="3"/>
      <c r="I221" s="3" t="s">
        <v>2985</v>
      </c>
    </row>
    <row r="222" spans="1:9" s="12" customFormat="1" ht="35.1" hidden="1" customHeight="1">
      <c r="A222" s="1">
        <v>217</v>
      </c>
      <c r="B222" s="1" t="s">
        <v>1572</v>
      </c>
      <c r="C222" s="11" t="s">
        <v>1573</v>
      </c>
      <c r="D222" s="2" t="s">
        <v>1574</v>
      </c>
      <c r="E222" s="25" t="s">
        <v>2016</v>
      </c>
      <c r="F222" s="3" t="s">
        <v>1575</v>
      </c>
      <c r="G222" s="3" t="s">
        <v>611</v>
      </c>
      <c r="H222" s="3"/>
      <c r="I222" s="3" t="s">
        <v>2985</v>
      </c>
    </row>
    <row r="223" spans="1:9" s="12" customFormat="1" ht="35.1" hidden="1" customHeight="1">
      <c r="A223" s="1">
        <v>218</v>
      </c>
      <c r="B223" s="1" t="s">
        <v>1576</v>
      </c>
      <c r="C223" s="11" t="s">
        <v>1577</v>
      </c>
      <c r="D223" s="2" t="s">
        <v>1578</v>
      </c>
      <c r="E223" s="25" t="s">
        <v>2017</v>
      </c>
      <c r="F223" s="3" t="s">
        <v>1579</v>
      </c>
      <c r="G223" s="3" t="s">
        <v>611</v>
      </c>
      <c r="H223" s="3"/>
      <c r="I223" s="3" t="s">
        <v>2985</v>
      </c>
    </row>
    <row r="224" spans="1:9" s="12" customFormat="1" ht="35.1" hidden="1" customHeight="1">
      <c r="A224" s="1">
        <v>219</v>
      </c>
      <c r="B224" s="1" t="s">
        <v>1580</v>
      </c>
      <c r="C224" s="11" t="s">
        <v>1581</v>
      </c>
      <c r="D224" s="2" t="s">
        <v>1582</v>
      </c>
      <c r="E224" s="25" t="s">
        <v>204</v>
      </c>
      <c r="F224" s="3" t="s">
        <v>1583</v>
      </c>
      <c r="G224" s="3" t="s">
        <v>60</v>
      </c>
      <c r="H224" s="3"/>
      <c r="I224" s="3" t="s">
        <v>2989</v>
      </c>
    </row>
    <row r="225" spans="1:9" s="12" customFormat="1" ht="35.1" hidden="1" customHeight="1">
      <c r="A225" s="1">
        <v>220</v>
      </c>
      <c r="B225" s="1" t="s">
        <v>1584</v>
      </c>
      <c r="C225" s="11" t="s">
        <v>1585</v>
      </c>
      <c r="D225" s="2" t="s">
        <v>1586</v>
      </c>
      <c r="E225" s="25" t="s">
        <v>204</v>
      </c>
      <c r="F225" s="3" t="s">
        <v>1587</v>
      </c>
      <c r="G225" s="3" t="s">
        <v>899</v>
      </c>
      <c r="H225" s="3"/>
      <c r="I225" s="3" t="s">
        <v>2985</v>
      </c>
    </row>
    <row r="226" spans="1:9" s="12" customFormat="1" ht="35.1" hidden="1" customHeight="1">
      <c r="A226" s="1">
        <v>221</v>
      </c>
      <c r="B226" s="1" t="s">
        <v>1588</v>
      </c>
      <c r="C226" s="11" t="s">
        <v>1589</v>
      </c>
      <c r="D226" s="2" t="s">
        <v>1590</v>
      </c>
      <c r="E226" s="25" t="s">
        <v>204</v>
      </c>
      <c r="F226" s="3" t="s">
        <v>1591</v>
      </c>
      <c r="G226" s="3" t="s">
        <v>899</v>
      </c>
      <c r="H226" s="3"/>
      <c r="I226" s="3" t="s">
        <v>2985</v>
      </c>
    </row>
    <row r="227" spans="1:9" s="12" customFormat="1" ht="35.1" hidden="1" customHeight="1">
      <c r="A227" s="1">
        <v>222</v>
      </c>
      <c r="B227" s="1" t="s">
        <v>1592</v>
      </c>
      <c r="C227" s="11" t="s">
        <v>1593</v>
      </c>
      <c r="D227" s="2" t="s">
        <v>1594</v>
      </c>
      <c r="E227" s="25" t="s">
        <v>2018</v>
      </c>
      <c r="F227" s="3" t="s">
        <v>1596</v>
      </c>
      <c r="G227" s="3" t="s">
        <v>1597</v>
      </c>
      <c r="H227" s="3"/>
      <c r="I227" s="3" t="s">
        <v>2989</v>
      </c>
    </row>
    <row r="228" spans="1:9" s="12" customFormat="1" ht="35.1" hidden="1" customHeight="1">
      <c r="A228" s="1">
        <v>223</v>
      </c>
      <c r="B228" s="1" t="s">
        <v>585</v>
      </c>
      <c r="C228" s="11" t="s">
        <v>586</v>
      </c>
      <c r="D228" s="2" t="s">
        <v>587</v>
      </c>
      <c r="E228" s="25" t="s">
        <v>2019</v>
      </c>
      <c r="F228" s="3" t="s">
        <v>588</v>
      </c>
      <c r="G228" s="3" t="s">
        <v>153</v>
      </c>
      <c r="H228" s="3"/>
      <c r="I228" s="3" t="s">
        <v>2940</v>
      </c>
    </row>
    <row r="229" spans="1:9" s="12" customFormat="1" ht="35.1" hidden="1" customHeight="1">
      <c r="A229" s="1">
        <v>224</v>
      </c>
      <c r="B229" s="1" t="s">
        <v>1732</v>
      </c>
      <c r="C229" s="11" t="s">
        <v>1733</v>
      </c>
      <c r="D229" s="2" t="s">
        <v>1734</v>
      </c>
      <c r="E229" s="25"/>
      <c r="F229" s="3" t="s">
        <v>1735</v>
      </c>
      <c r="G229" s="3" t="s">
        <v>899</v>
      </c>
      <c r="H229" s="3"/>
      <c r="I229" s="3" t="s">
        <v>2985</v>
      </c>
    </row>
    <row r="230" spans="1:9" s="12" customFormat="1" ht="35.1" hidden="1" customHeight="1">
      <c r="A230" s="1">
        <v>225</v>
      </c>
      <c r="B230" s="1" t="s">
        <v>247</v>
      </c>
      <c r="C230" s="11" t="s">
        <v>248</v>
      </c>
      <c r="D230" s="2" t="s">
        <v>249</v>
      </c>
      <c r="E230" s="25" t="s">
        <v>2020</v>
      </c>
      <c r="F230" s="3" t="s">
        <v>250</v>
      </c>
      <c r="G230" s="3" t="s">
        <v>176</v>
      </c>
      <c r="H230" s="3"/>
      <c r="I230" s="3" t="s">
        <v>2941</v>
      </c>
    </row>
    <row r="231" spans="1:9" s="12" customFormat="1" ht="35.1" hidden="1" customHeight="1">
      <c r="A231" s="1">
        <v>226</v>
      </c>
      <c r="B231" s="1" t="s">
        <v>251</v>
      </c>
      <c r="C231" s="11" t="s">
        <v>252</v>
      </c>
      <c r="D231" s="2" t="s">
        <v>253</v>
      </c>
      <c r="E231" s="25" t="s">
        <v>2021</v>
      </c>
      <c r="F231" s="3" t="s">
        <v>254</v>
      </c>
      <c r="G231" s="3" t="s">
        <v>176</v>
      </c>
      <c r="H231" s="3"/>
      <c r="I231" s="3" t="s">
        <v>2941</v>
      </c>
    </row>
    <row r="232" spans="1:9" s="12" customFormat="1" ht="35.1" hidden="1" customHeight="1">
      <c r="A232" s="1">
        <v>227</v>
      </c>
      <c r="B232" s="1" t="s">
        <v>243</v>
      </c>
      <c r="C232" s="11" t="s">
        <v>244</v>
      </c>
      <c r="D232" s="2" t="s">
        <v>245</v>
      </c>
      <c r="E232" s="25" t="s">
        <v>2022</v>
      </c>
      <c r="F232" s="3" t="s">
        <v>246</v>
      </c>
      <c r="G232" s="3" t="s">
        <v>181</v>
      </c>
      <c r="H232" s="3"/>
      <c r="I232" s="3" t="s">
        <v>2941</v>
      </c>
    </row>
    <row r="233" spans="1:9" s="12" customFormat="1" ht="35.1" hidden="1" customHeight="1">
      <c r="A233" s="1">
        <v>228</v>
      </c>
      <c r="B233" s="1" t="s">
        <v>220</v>
      </c>
      <c r="C233" s="11" t="s">
        <v>221</v>
      </c>
      <c r="D233" s="2" t="s">
        <v>215</v>
      </c>
      <c r="E233" s="25" t="s">
        <v>2023</v>
      </c>
      <c r="F233" s="3" t="s">
        <v>209</v>
      </c>
      <c r="G233" s="3" t="s">
        <v>219</v>
      </c>
      <c r="H233" s="3"/>
      <c r="I233" s="3" t="s">
        <v>2941</v>
      </c>
    </row>
    <row r="234" spans="1:9" s="12" customFormat="1" ht="35.1" hidden="1" customHeight="1">
      <c r="A234" s="1">
        <v>229</v>
      </c>
      <c r="B234" s="1" t="s">
        <v>213</v>
      </c>
      <c r="C234" s="11" t="s">
        <v>214</v>
      </c>
      <c r="D234" s="2" t="s">
        <v>215</v>
      </c>
      <c r="E234" s="25" t="s">
        <v>2024</v>
      </c>
      <c r="F234" s="3" t="s">
        <v>209</v>
      </c>
      <c r="G234" s="3" t="s">
        <v>216</v>
      </c>
      <c r="H234" s="3"/>
      <c r="I234" s="3" t="s">
        <v>2941</v>
      </c>
    </row>
    <row r="235" spans="1:9" s="12" customFormat="1" ht="35.1" hidden="1" customHeight="1">
      <c r="A235" s="1">
        <v>230</v>
      </c>
      <c r="B235" s="1" t="s">
        <v>210</v>
      </c>
      <c r="C235" s="11" t="s">
        <v>211</v>
      </c>
      <c r="D235" s="2" t="s">
        <v>212</v>
      </c>
      <c r="E235" s="25" t="s">
        <v>2025</v>
      </c>
      <c r="F235" s="3" t="s">
        <v>209</v>
      </c>
      <c r="G235" s="3" t="s">
        <v>137</v>
      </c>
      <c r="H235" s="3"/>
      <c r="I235" s="3" t="s">
        <v>2941</v>
      </c>
    </row>
    <row r="236" spans="1:9" s="12" customFormat="1" ht="35.1" hidden="1" customHeight="1">
      <c r="A236" s="1">
        <v>231</v>
      </c>
      <c r="B236" s="1" t="s">
        <v>217</v>
      </c>
      <c r="C236" s="11" t="s">
        <v>218</v>
      </c>
      <c r="D236" s="2" t="s">
        <v>215</v>
      </c>
      <c r="E236" s="25" t="s">
        <v>2026</v>
      </c>
      <c r="F236" s="3" t="s">
        <v>209</v>
      </c>
      <c r="G236" s="3" t="s">
        <v>219</v>
      </c>
      <c r="H236" s="3"/>
      <c r="I236" s="3" t="s">
        <v>2941</v>
      </c>
    </row>
    <row r="237" spans="1:9" s="12" customFormat="1" ht="35.1" hidden="1" customHeight="1">
      <c r="A237" s="1">
        <v>232</v>
      </c>
      <c r="B237" s="1" t="s">
        <v>206</v>
      </c>
      <c r="C237" s="11" t="s">
        <v>207</v>
      </c>
      <c r="D237" s="2" t="s">
        <v>208</v>
      </c>
      <c r="E237" s="25" t="s">
        <v>2027</v>
      </c>
      <c r="F237" s="3" t="s">
        <v>209</v>
      </c>
      <c r="G237" s="3" t="s">
        <v>137</v>
      </c>
      <c r="H237" s="3"/>
      <c r="I237" s="3" t="s">
        <v>2941</v>
      </c>
    </row>
    <row r="238" spans="1:9" s="12" customFormat="1" ht="35.1" hidden="1" customHeight="1">
      <c r="A238" s="1">
        <v>233</v>
      </c>
      <c r="B238" s="1" t="s">
        <v>222</v>
      </c>
      <c r="C238" s="11" t="s">
        <v>223</v>
      </c>
      <c r="D238" s="2" t="s">
        <v>215</v>
      </c>
      <c r="E238" s="25" t="s">
        <v>2028</v>
      </c>
      <c r="F238" s="3" t="s">
        <v>209</v>
      </c>
      <c r="G238" s="3" t="s">
        <v>219</v>
      </c>
      <c r="H238" s="3"/>
      <c r="I238" s="3" t="s">
        <v>2941</v>
      </c>
    </row>
    <row r="239" spans="1:9" s="12" customFormat="1" ht="35.1" hidden="1" customHeight="1">
      <c r="A239" s="1">
        <v>234</v>
      </c>
      <c r="B239" s="1" t="s">
        <v>239</v>
      </c>
      <c r="C239" s="11" t="s">
        <v>240</v>
      </c>
      <c r="D239" s="2" t="s">
        <v>241</v>
      </c>
      <c r="E239" s="25" t="s">
        <v>2029</v>
      </c>
      <c r="F239" s="3" t="s">
        <v>242</v>
      </c>
      <c r="G239" s="3" t="s">
        <v>176</v>
      </c>
      <c r="H239" s="3"/>
      <c r="I239" s="3" t="s">
        <v>2941</v>
      </c>
    </row>
    <row r="240" spans="1:9" s="12" customFormat="1" ht="35.1" hidden="1" customHeight="1">
      <c r="A240" s="1">
        <v>235</v>
      </c>
      <c r="B240" s="1" t="s">
        <v>1756</v>
      </c>
      <c r="C240" s="11" t="s">
        <v>1598</v>
      </c>
      <c r="D240" s="2" t="s">
        <v>1599</v>
      </c>
      <c r="E240" s="25" t="s">
        <v>2030</v>
      </c>
      <c r="F240" s="3" t="s">
        <v>250</v>
      </c>
      <c r="G240" s="3" t="s">
        <v>1597</v>
      </c>
      <c r="H240" s="3"/>
      <c r="I240" s="3" t="s">
        <v>2941</v>
      </c>
    </row>
    <row r="241" spans="1:9" s="12" customFormat="1" ht="35.1" hidden="1" customHeight="1">
      <c r="A241" s="1">
        <v>236</v>
      </c>
      <c r="B241" s="1" t="s">
        <v>1757</v>
      </c>
      <c r="C241" s="11" t="s">
        <v>1600</v>
      </c>
      <c r="D241" s="2" t="s">
        <v>1601</v>
      </c>
      <c r="E241" s="25" t="s">
        <v>2031</v>
      </c>
      <c r="F241" s="3" t="s">
        <v>254</v>
      </c>
      <c r="G241" s="3" t="s">
        <v>1597</v>
      </c>
      <c r="H241" s="3"/>
      <c r="I241" s="3" t="s">
        <v>2941</v>
      </c>
    </row>
    <row r="242" spans="1:9" s="12" customFormat="1" ht="35.1" hidden="1" customHeight="1">
      <c r="A242" s="1">
        <v>237</v>
      </c>
      <c r="B242" s="1" t="s">
        <v>235</v>
      </c>
      <c r="C242" s="11" t="s">
        <v>236</v>
      </c>
      <c r="D242" s="2" t="s">
        <v>237</v>
      </c>
      <c r="E242" s="25" t="s">
        <v>2027</v>
      </c>
      <c r="F242" s="3" t="s">
        <v>238</v>
      </c>
      <c r="G242" s="3" t="s">
        <v>137</v>
      </c>
      <c r="H242" s="3"/>
      <c r="I242" s="3" t="s">
        <v>2941</v>
      </c>
    </row>
    <row r="243" spans="1:9" s="12" customFormat="1" ht="35.1" hidden="1" customHeight="1">
      <c r="A243" s="1">
        <v>238</v>
      </c>
      <c r="B243" s="1" t="s">
        <v>228</v>
      </c>
      <c r="C243" s="11" t="s">
        <v>229</v>
      </c>
      <c r="D243" s="2" t="s">
        <v>230</v>
      </c>
      <c r="E243" s="25" t="s">
        <v>2032</v>
      </c>
      <c r="F243" s="3" t="s">
        <v>231</v>
      </c>
      <c r="G243" s="3" t="s">
        <v>137</v>
      </c>
      <c r="H243" s="3"/>
      <c r="I243" s="3" t="s">
        <v>2941</v>
      </c>
    </row>
    <row r="244" spans="1:9" s="12" customFormat="1" ht="35.1" hidden="1" customHeight="1">
      <c r="A244" s="1">
        <v>239</v>
      </c>
      <c r="B244" s="1" t="s">
        <v>232</v>
      </c>
      <c r="C244" s="11" t="s">
        <v>233</v>
      </c>
      <c r="D244" s="2" t="s">
        <v>234</v>
      </c>
      <c r="E244" s="25" t="s">
        <v>2011</v>
      </c>
      <c r="F244" s="3" t="s">
        <v>231</v>
      </c>
      <c r="G244" s="3" t="s">
        <v>137</v>
      </c>
      <c r="H244" s="3"/>
      <c r="I244" s="3" t="s">
        <v>2941</v>
      </c>
    </row>
    <row r="245" spans="1:9" s="12" customFormat="1" ht="35.1" hidden="1" customHeight="1">
      <c r="A245" s="1">
        <v>240</v>
      </c>
      <c r="B245" s="1" t="s">
        <v>224</v>
      </c>
      <c r="C245" s="11" t="s">
        <v>225</v>
      </c>
      <c r="D245" s="2" t="s">
        <v>226</v>
      </c>
      <c r="E245" s="25" t="s">
        <v>2033</v>
      </c>
      <c r="F245" s="3" t="s">
        <v>227</v>
      </c>
      <c r="G245" s="3" t="s">
        <v>158</v>
      </c>
      <c r="H245" s="3"/>
      <c r="I245" s="3" t="s">
        <v>2941</v>
      </c>
    </row>
    <row r="246" spans="1:9" s="12" customFormat="1" ht="35.1" hidden="1" customHeight="1">
      <c r="A246" s="1">
        <v>241</v>
      </c>
      <c r="B246" s="1" t="s">
        <v>138</v>
      </c>
      <c r="C246" s="11" t="s">
        <v>139</v>
      </c>
      <c r="D246" s="2" t="s">
        <v>140</v>
      </c>
      <c r="E246" s="25" t="s">
        <v>2034</v>
      </c>
      <c r="F246" s="3" t="s">
        <v>141</v>
      </c>
      <c r="G246" s="3" t="s">
        <v>30</v>
      </c>
      <c r="H246" s="3"/>
      <c r="I246" s="3" t="s">
        <v>2946</v>
      </c>
    </row>
    <row r="247" spans="1:9" s="12" customFormat="1" ht="35.1" hidden="1" customHeight="1">
      <c r="A247" s="1">
        <v>242</v>
      </c>
      <c r="B247" s="1" t="s">
        <v>142</v>
      </c>
      <c r="C247" s="11" t="s">
        <v>143</v>
      </c>
      <c r="D247" s="2" t="s">
        <v>140</v>
      </c>
      <c r="E247" s="25" t="s">
        <v>2035</v>
      </c>
      <c r="F247" s="3" t="s">
        <v>141</v>
      </c>
      <c r="G247" s="3" t="s">
        <v>30</v>
      </c>
      <c r="H247" s="3"/>
      <c r="I247" s="3" t="s">
        <v>2955</v>
      </c>
    </row>
    <row r="248" spans="1:9" s="12" customFormat="1" ht="35.1" hidden="1" customHeight="1">
      <c r="A248" s="1">
        <v>243</v>
      </c>
      <c r="B248" s="1" t="s">
        <v>1602</v>
      </c>
      <c r="C248" s="11" t="s">
        <v>1603</v>
      </c>
      <c r="D248" s="2" t="s">
        <v>1604</v>
      </c>
      <c r="E248" s="25" t="s">
        <v>2035</v>
      </c>
      <c r="F248" s="3" t="s">
        <v>1605</v>
      </c>
      <c r="G248" s="3" t="s">
        <v>16</v>
      </c>
      <c r="H248" s="3"/>
      <c r="I248" s="3" t="s">
        <v>2996</v>
      </c>
    </row>
    <row r="249" spans="1:9" s="12" customFormat="1" ht="35.1" hidden="1" customHeight="1">
      <c r="A249" s="1">
        <v>244</v>
      </c>
      <c r="B249" s="1" t="s">
        <v>133</v>
      </c>
      <c r="C249" s="11" t="s">
        <v>134</v>
      </c>
      <c r="D249" s="2" t="s">
        <v>135</v>
      </c>
      <c r="E249" s="25" t="s">
        <v>2036</v>
      </c>
      <c r="F249" s="3" t="s">
        <v>136</v>
      </c>
      <c r="G249" s="3" t="s">
        <v>137</v>
      </c>
      <c r="H249" s="3"/>
      <c r="I249" s="3" t="s">
        <v>2936</v>
      </c>
    </row>
    <row r="250" spans="1:9" s="12" customFormat="1" ht="35.1" hidden="1" customHeight="1">
      <c r="A250" s="1">
        <v>245</v>
      </c>
      <c r="B250" s="1" t="s">
        <v>193</v>
      </c>
      <c r="C250" s="11" t="s">
        <v>194</v>
      </c>
      <c r="D250" s="2" t="s">
        <v>179</v>
      </c>
      <c r="E250" s="25" t="s">
        <v>2037</v>
      </c>
      <c r="F250" s="3" t="s">
        <v>187</v>
      </c>
      <c r="G250" s="3" t="s">
        <v>181</v>
      </c>
      <c r="H250" s="3"/>
      <c r="I250" s="3" t="s">
        <v>2997</v>
      </c>
    </row>
    <row r="251" spans="1:9" s="12" customFormat="1" ht="35.1" hidden="1" customHeight="1">
      <c r="A251" s="1">
        <v>246</v>
      </c>
      <c r="B251" s="1" t="s">
        <v>191</v>
      </c>
      <c r="C251" s="11" t="s">
        <v>192</v>
      </c>
      <c r="D251" s="2" t="s">
        <v>179</v>
      </c>
      <c r="E251" s="25" t="s">
        <v>2038</v>
      </c>
      <c r="F251" s="3" t="s">
        <v>187</v>
      </c>
      <c r="G251" s="3" t="s">
        <v>181</v>
      </c>
      <c r="H251" s="3"/>
      <c r="I251" s="3" t="s">
        <v>2997</v>
      </c>
    </row>
    <row r="252" spans="1:9" s="12" customFormat="1" ht="35.1" hidden="1" customHeight="1">
      <c r="A252" s="1">
        <v>247</v>
      </c>
      <c r="B252" s="1" t="s">
        <v>195</v>
      </c>
      <c r="C252" s="11" t="s">
        <v>196</v>
      </c>
      <c r="D252" s="2" t="s">
        <v>197</v>
      </c>
      <c r="E252" s="25" t="s">
        <v>2039</v>
      </c>
      <c r="F252" s="3" t="s">
        <v>190</v>
      </c>
      <c r="G252" s="3" t="s">
        <v>181</v>
      </c>
      <c r="H252" s="3"/>
      <c r="I252" s="3" t="s">
        <v>2997</v>
      </c>
    </row>
    <row r="253" spans="1:9" s="12" customFormat="1" ht="35.1" hidden="1" customHeight="1">
      <c r="A253" s="1">
        <v>248</v>
      </c>
      <c r="B253" s="1" t="s">
        <v>177</v>
      </c>
      <c r="C253" s="11" t="s">
        <v>178</v>
      </c>
      <c r="D253" s="2" t="s">
        <v>179</v>
      </c>
      <c r="E253" s="25" t="s">
        <v>2040</v>
      </c>
      <c r="F253" s="3" t="s">
        <v>180</v>
      </c>
      <c r="G253" s="3" t="s">
        <v>181</v>
      </c>
      <c r="H253" s="3"/>
      <c r="I253" s="3" t="s">
        <v>2997</v>
      </c>
    </row>
    <row r="254" spans="1:9" s="12" customFormat="1" ht="35.1" hidden="1" customHeight="1">
      <c r="A254" s="1">
        <v>249</v>
      </c>
      <c r="B254" s="1" t="s">
        <v>185</v>
      </c>
      <c r="C254" s="11" t="s">
        <v>186</v>
      </c>
      <c r="D254" s="2" t="s">
        <v>179</v>
      </c>
      <c r="E254" s="25" t="s">
        <v>2041</v>
      </c>
      <c r="F254" s="3" t="s">
        <v>187</v>
      </c>
      <c r="G254" s="3" t="s">
        <v>181</v>
      </c>
      <c r="H254" s="3"/>
      <c r="I254" s="3" t="s">
        <v>2997</v>
      </c>
    </row>
    <row r="255" spans="1:9" s="12" customFormat="1" ht="35.1" hidden="1" customHeight="1">
      <c r="A255" s="1">
        <v>250</v>
      </c>
      <c r="B255" s="1" t="s">
        <v>188</v>
      </c>
      <c r="C255" s="11" t="s">
        <v>189</v>
      </c>
      <c r="D255" s="2" t="s">
        <v>179</v>
      </c>
      <c r="E255" s="25" t="s">
        <v>2042</v>
      </c>
      <c r="F255" s="3" t="s">
        <v>190</v>
      </c>
      <c r="G255" s="3" t="s">
        <v>181</v>
      </c>
      <c r="H255" s="3"/>
      <c r="I255" s="3" t="s">
        <v>2997</v>
      </c>
    </row>
    <row r="256" spans="1:9" s="12" customFormat="1" ht="35.1" hidden="1" customHeight="1">
      <c r="A256" s="1">
        <v>251</v>
      </c>
      <c r="B256" s="1" t="s">
        <v>182</v>
      </c>
      <c r="C256" s="11" t="s">
        <v>183</v>
      </c>
      <c r="D256" s="2" t="s">
        <v>179</v>
      </c>
      <c r="E256" s="25" t="s">
        <v>2043</v>
      </c>
      <c r="F256" s="3" t="s">
        <v>184</v>
      </c>
      <c r="G256" s="3" t="s">
        <v>181</v>
      </c>
      <c r="H256" s="3"/>
      <c r="I256" s="3" t="s">
        <v>2997</v>
      </c>
    </row>
    <row r="257" spans="1:9" s="12" customFormat="1" ht="35.1" hidden="1" customHeight="1">
      <c r="A257" s="1">
        <v>252</v>
      </c>
      <c r="B257" s="1" t="s">
        <v>168</v>
      </c>
      <c r="C257" s="11" t="s">
        <v>169</v>
      </c>
      <c r="D257" s="2" t="s">
        <v>170</v>
      </c>
      <c r="E257" s="25" t="s">
        <v>2044</v>
      </c>
      <c r="F257" s="3" t="s">
        <v>171</v>
      </c>
      <c r="G257" s="3" t="s">
        <v>158</v>
      </c>
      <c r="H257" s="3"/>
      <c r="I257" s="3" t="s">
        <v>2997</v>
      </c>
    </row>
    <row r="258" spans="1:9" s="12" customFormat="1" ht="35.1" hidden="1" customHeight="1">
      <c r="A258" s="1">
        <v>253</v>
      </c>
      <c r="B258" s="1" t="s">
        <v>172</v>
      </c>
      <c r="C258" s="11" t="s">
        <v>173</v>
      </c>
      <c r="D258" s="2" t="s">
        <v>174</v>
      </c>
      <c r="E258" s="25" t="s">
        <v>2045</v>
      </c>
      <c r="F258" s="3" t="s">
        <v>175</v>
      </c>
      <c r="G258" s="3" t="s">
        <v>176</v>
      </c>
      <c r="H258" s="3"/>
      <c r="I258" s="3" t="s">
        <v>2997</v>
      </c>
    </row>
    <row r="259" spans="1:9" s="12" customFormat="1" ht="35.1" hidden="1" customHeight="1">
      <c r="A259" s="1">
        <v>254</v>
      </c>
      <c r="B259" s="1" t="s">
        <v>159</v>
      </c>
      <c r="C259" s="11" t="s">
        <v>160</v>
      </c>
      <c r="D259" s="2" t="s">
        <v>161</v>
      </c>
      <c r="E259" s="25" t="s">
        <v>2046</v>
      </c>
      <c r="F259" s="3" t="s">
        <v>162</v>
      </c>
      <c r="G259" s="3" t="s">
        <v>137</v>
      </c>
      <c r="H259" s="3"/>
      <c r="I259" s="3" t="s">
        <v>2940</v>
      </c>
    </row>
    <row r="260" spans="1:9" s="12" customFormat="1" ht="35.1" hidden="1" customHeight="1">
      <c r="A260" s="1">
        <v>255</v>
      </c>
      <c r="B260" s="1" t="s">
        <v>163</v>
      </c>
      <c r="C260" s="11" t="s">
        <v>164</v>
      </c>
      <c r="D260" s="2" t="s">
        <v>161</v>
      </c>
      <c r="E260" s="25" t="s">
        <v>2047</v>
      </c>
      <c r="F260" s="3" t="s">
        <v>162</v>
      </c>
      <c r="G260" s="3" t="s">
        <v>137</v>
      </c>
      <c r="H260" s="3"/>
      <c r="I260" s="3" t="s">
        <v>2940</v>
      </c>
    </row>
    <row r="261" spans="1:9" s="12" customFormat="1" ht="35.1" hidden="1" customHeight="1">
      <c r="A261" s="1">
        <v>256</v>
      </c>
      <c r="B261" s="1" t="s">
        <v>154</v>
      </c>
      <c r="C261" s="11" t="s">
        <v>155</v>
      </c>
      <c r="D261" s="2" t="s">
        <v>156</v>
      </c>
      <c r="E261" s="25" t="s">
        <v>2048</v>
      </c>
      <c r="F261" s="3" t="s">
        <v>157</v>
      </c>
      <c r="G261" s="3" t="s">
        <v>158</v>
      </c>
      <c r="H261" s="3"/>
      <c r="I261" s="3" t="s">
        <v>2998</v>
      </c>
    </row>
    <row r="262" spans="1:9" s="12" customFormat="1" ht="35.1" hidden="1" customHeight="1">
      <c r="A262" s="1">
        <v>257</v>
      </c>
      <c r="B262" s="1" t="s">
        <v>1725</v>
      </c>
      <c r="C262" s="11" t="s">
        <v>1726</v>
      </c>
      <c r="D262" s="2" t="s">
        <v>1727</v>
      </c>
      <c r="E262" s="25"/>
      <c r="F262" s="3" t="s">
        <v>1728</v>
      </c>
      <c r="G262" s="3" t="s">
        <v>153</v>
      </c>
      <c r="H262" s="3"/>
      <c r="I262" s="3" t="s">
        <v>2999</v>
      </c>
    </row>
    <row r="263" spans="1:9" s="12" customFormat="1" ht="35.1" hidden="1" customHeight="1">
      <c r="A263" s="1">
        <v>258</v>
      </c>
      <c r="B263" s="1" t="s">
        <v>148</v>
      </c>
      <c r="C263" s="11" t="s">
        <v>149</v>
      </c>
      <c r="D263" s="2" t="s">
        <v>150</v>
      </c>
      <c r="E263" s="25" t="s">
        <v>2049</v>
      </c>
      <c r="F263" s="3" t="s">
        <v>152</v>
      </c>
      <c r="G263" s="3" t="s">
        <v>153</v>
      </c>
      <c r="H263" s="3"/>
      <c r="I263" s="3" t="s">
        <v>3000</v>
      </c>
    </row>
    <row r="264" spans="1:9" s="12" customFormat="1" ht="35.1" hidden="1" customHeight="1">
      <c r="A264" s="1">
        <v>259</v>
      </c>
      <c r="B264" s="1" t="s">
        <v>1748</v>
      </c>
      <c r="C264" s="11" t="s">
        <v>1749</v>
      </c>
      <c r="D264" s="2" t="s">
        <v>1750</v>
      </c>
      <c r="E264" s="25" t="s">
        <v>2050</v>
      </c>
      <c r="F264" s="3" t="s">
        <v>1751</v>
      </c>
      <c r="G264" s="3" t="s">
        <v>718</v>
      </c>
      <c r="H264" s="3"/>
      <c r="I264" s="3" t="s">
        <v>2941</v>
      </c>
    </row>
    <row r="265" spans="1:9" s="12" customFormat="1" ht="35.1" hidden="1" customHeight="1">
      <c r="A265" s="1">
        <v>260</v>
      </c>
      <c r="B265" s="1" t="s">
        <v>1745</v>
      </c>
      <c r="C265" s="11" t="s">
        <v>1746</v>
      </c>
      <c r="D265" s="2" t="s">
        <v>1074</v>
      </c>
      <c r="E265" s="25" t="s">
        <v>2051</v>
      </c>
      <c r="F265" s="3" t="s">
        <v>1747</v>
      </c>
      <c r="G265" s="3" t="s">
        <v>718</v>
      </c>
      <c r="H265" s="3"/>
      <c r="I265" s="3" t="s">
        <v>2985</v>
      </c>
    </row>
    <row r="266" spans="1:9" s="12" customFormat="1" ht="35.1" customHeight="1">
      <c r="A266" s="1">
        <v>261</v>
      </c>
      <c r="B266" s="1" t="s">
        <v>1081</v>
      </c>
      <c r="C266" s="11" t="s">
        <v>1082</v>
      </c>
      <c r="D266" s="2" t="s">
        <v>1080</v>
      </c>
      <c r="E266" s="25" t="s">
        <v>2052</v>
      </c>
      <c r="F266" s="3" t="s">
        <v>1083</v>
      </c>
      <c r="G266" s="3" t="s">
        <v>718</v>
      </c>
      <c r="H266" s="3"/>
      <c r="I266" s="3" t="s">
        <v>2935</v>
      </c>
    </row>
    <row r="267" spans="1:9" s="12" customFormat="1" ht="35.1" customHeight="1">
      <c r="A267" s="1">
        <v>262</v>
      </c>
      <c r="B267" s="1" t="s">
        <v>1078</v>
      </c>
      <c r="C267" s="11" t="s">
        <v>1079</v>
      </c>
      <c r="D267" s="2" t="s">
        <v>1080</v>
      </c>
      <c r="E267" s="25" t="s">
        <v>2052</v>
      </c>
      <c r="F267" s="3" t="s">
        <v>372</v>
      </c>
      <c r="G267" s="3" t="s">
        <v>718</v>
      </c>
      <c r="H267" s="3"/>
      <c r="I267" s="3" t="s">
        <v>2935</v>
      </c>
    </row>
    <row r="268" spans="1:9" s="12" customFormat="1" ht="35.1" hidden="1" customHeight="1">
      <c r="A268" s="1">
        <v>263</v>
      </c>
      <c r="B268" s="1" t="s">
        <v>1419</v>
      </c>
      <c r="C268" s="11" t="s">
        <v>1420</v>
      </c>
      <c r="D268" s="2" t="s">
        <v>1421</v>
      </c>
      <c r="E268" s="25" t="s">
        <v>204</v>
      </c>
      <c r="F268" s="3" t="s">
        <v>1422</v>
      </c>
      <c r="G268" s="3" t="s">
        <v>60</v>
      </c>
      <c r="H268" s="3"/>
      <c r="I268" s="3" t="s">
        <v>2936</v>
      </c>
    </row>
    <row r="269" spans="1:9" s="12" customFormat="1" ht="35.1" hidden="1" customHeight="1">
      <c r="A269" s="1">
        <v>264</v>
      </c>
      <c r="B269" s="1" t="s">
        <v>1415</v>
      </c>
      <c r="C269" s="11" t="s">
        <v>1416</v>
      </c>
      <c r="D269" s="2" t="s">
        <v>1417</v>
      </c>
      <c r="E269" s="25" t="s">
        <v>204</v>
      </c>
      <c r="F269" s="3" t="s">
        <v>1418</v>
      </c>
      <c r="G269" s="3" t="s">
        <v>60</v>
      </c>
      <c r="H269" s="3"/>
      <c r="I269" s="3" t="s">
        <v>2936</v>
      </c>
    </row>
    <row r="270" spans="1:9" s="12" customFormat="1" ht="35.1" customHeight="1">
      <c r="A270" s="1">
        <v>265</v>
      </c>
      <c r="B270" s="1" t="s">
        <v>1220</v>
      </c>
      <c r="C270" s="11" t="s">
        <v>1221</v>
      </c>
      <c r="D270" s="2" t="s">
        <v>1222</v>
      </c>
      <c r="E270" s="25" t="s">
        <v>2053</v>
      </c>
      <c r="F270" s="3" t="s">
        <v>1223</v>
      </c>
      <c r="G270" s="3" t="s">
        <v>904</v>
      </c>
      <c r="H270" s="3"/>
      <c r="I270" s="3" t="s">
        <v>2935</v>
      </c>
    </row>
    <row r="271" spans="1:9" s="12" customFormat="1" ht="35.1" hidden="1" customHeight="1">
      <c r="A271" s="1">
        <v>266</v>
      </c>
      <c r="B271" s="1" t="s">
        <v>1209</v>
      </c>
      <c r="C271" s="11" t="s">
        <v>1210</v>
      </c>
      <c r="D271" s="2" t="s">
        <v>1211</v>
      </c>
      <c r="E271" s="25" t="s">
        <v>2054</v>
      </c>
      <c r="F271" s="3" t="s">
        <v>958</v>
      </c>
      <c r="G271" s="3" t="s">
        <v>904</v>
      </c>
      <c r="H271" s="3"/>
      <c r="I271" s="3" t="s">
        <v>2936</v>
      </c>
    </row>
    <row r="272" spans="1:9" s="12" customFormat="1" ht="35.1" customHeight="1">
      <c r="A272" s="1">
        <v>267</v>
      </c>
      <c r="B272" s="1" t="s">
        <v>1156</v>
      </c>
      <c r="C272" s="11" t="s">
        <v>1157</v>
      </c>
      <c r="D272" s="2" t="s">
        <v>1158</v>
      </c>
      <c r="E272" s="25" t="s">
        <v>2055</v>
      </c>
      <c r="F272" s="3" t="s">
        <v>958</v>
      </c>
      <c r="G272" s="3" t="s">
        <v>904</v>
      </c>
      <c r="H272" s="3"/>
      <c r="I272" s="3" t="s">
        <v>2935</v>
      </c>
    </row>
    <row r="273" spans="1:9" s="12" customFormat="1" ht="35.1" hidden="1" customHeight="1">
      <c r="A273" s="1">
        <v>268</v>
      </c>
      <c r="B273" s="1" t="s">
        <v>1216</v>
      </c>
      <c r="C273" s="11" t="s">
        <v>1217</v>
      </c>
      <c r="D273" s="2" t="s">
        <v>1218</v>
      </c>
      <c r="E273" s="25" t="s">
        <v>2056</v>
      </c>
      <c r="F273" s="3" t="s">
        <v>1219</v>
      </c>
      <c r="G273" s="3" t="s">
        <v>904</v>
      </c>
      <c r="H273" s="3"/>
      <c r="I273" s="3" t="s">
        <v>2990</v>
      </c>
    </row>
    <row r="274" spans="1:9" s="12" customFormat="1" ht="35.1" hidden="1" customHeight="1">
      <c r="A274" s="1">
        <v>269</v>
      </c>
      <c r="B274" s="1" t="s">
        <v>1212</v>
      </c>
      <c r="C274" s="11" t="s">
        <v>1213</v>
      </c>
      <c r="D274" s="2" t="s">
        <v>1214</v>
      </c>
      <c r="E274" s="25" t="s">
        <v>2057</v>
      </c>
      <c r="F274" s="3" t="s">
        <v>1215</v>
      </c>
      <c r="G274" s="3" t="s">
        <v>904</v>
      </c>
      <c r="H274" s="3"/>
      <c r="I274" s="3" t="s">
        <v>2990</v>
      </c>
    </row>
    <row r="275" spans="1:9" s="12" customFormat="1" ht="35.1" hidden="1" customHeight="1">
      <c r="A275" s="1">
        <v>270</v>
      </c>
      <c r="B275" s="1" t="s">
        <v>1170</v>
      </c>
      <c r="C275" s="11" t="s">
        <v>1171</v>
      </c>
      <c r="D275" s="2" t="s">
        <v>1172</v>
      </c>
      <c r="E275" s="25" t="s">
        <v>2058</v>
      </c>
      <c r="F275" s="3" t="s">
        <v>1173</v>
      </c>
      <c r="G275" s="3" t="s">
        <v>904</v>
      </c>
      <c r="H275" s="3"/>
      <c r="I275" s="3" t="s">
        <v>2990</v>
      </c>
    </row>
    <row r="276" spans="1:9" s="12" customFormat="1" ht="35.1" hidden="1" customHeight="1">
      <c r="A276" s="1">
        <v>271</v>
      </c>
      <c r="B276" s="1" t="s">
        <v>1076</v>
      </c>
      <c r="C276" s="11" t="s">
        <v>1077</v>
      </c>
      <c r="D276" s="2" t="s">
        <v>1074</v>
      </c>
      <c r="E276" s="25" t="s">
        <v>2059</v>
      </c>
      <c r="F276" s="3" t="s">
        <v>1027</v>
      </c>
      <c r="G276" s="3" t="s">
        <v>718</v>
      </c>
      <c r="H276" s="3"/>
      <c r="I276" s="3" t="s">
        <v>2985</v>
      </c>
    </row>
    <row r="277" spans="1:9" s="12" customFormat="1" ht="35.1" hidden="1" customHeight="1">
      <c r="A277" s="1">
        <v>272</v>
      </c>
      <c r="B277" s="1" t="s">
        <v>1072</v>
      </c>
      <c r="C277" s="11" t="s">
        <v>1073</v>
      </c>
      <c r="D277" s="2" t="s">
        <v>1074</v>
      </c>
      <c r="E277" s="25" t="s">
        <v>2060</v>
      </c>
      <c r="F277" s="3" t="s">
        <v>1075</v>
      </c>
      <c r="G277" s="3" t="s">
        <v>718</v>
      </c>
      <c r="H277" s="3"/>
      <c r="I277" s="3" t="s">
        <v>3001</v>
      </c>
    </row>
    <row r="278" spans="1:9" s="12" customFormat="1" ht="35.1" hidden="1" customHeight="1">
      <c r="A278" s="1">
        <v>273</v>
      </c>
      <c r="B278" s="1" t="s">
        <v>852</v>
      </c>
      <c r="C278" s="11" t="s">
        <v>853</v>
      </c>
      <c r="D278" s="2" t="s">
        <v>854</v>
      </c>
      <c r="E278" s="25" t="s">
        <v>2061</v>
      </c>
      <c r="F278" s="3" t="s">
        <v>855</v>
      </c>
      <c r="G278" s="3" t="s">
        <v>60</v>
      </c>
      <c r="H278" s="3"/>
      <c r="I278" s="3" t="s">
        <v>2983</v>
      </c>
    </row>
    <row r="279" spans="1:9" s="12" customFormat="1" ht="35.1" hidden="1" customHeight="1">
      <c r="A279" s="1">
        <v>274</v>
      </c>
      <c r="B279" s="1" t="s">
        <v>1378</v>
      </c>
      <c r="C279" s="11" t="s">
        <v>1379</v>
      </c>
      <c r="D279" s="2" t="s">
        <v>1380</v>
      </c>
      <c r="E279" s="25" t="s">
        <v>2062</v>
      </c>
      <c r="F279" s="3" t="s">
        <v>1381</v>
      </c>
      <c r="G279" s="3" t="s">
        <v>298</v>
      </c>
      <c r="H279" s="3"/>
      <c r="I279" s="3" t="s">
        <v>2983</v>
      </c>
    </row>
    <row r="280" spans="1:9" s="12" customFormat="1" ht="35.1" hidden="1" customHeight="1">
      <c r="A280" s="1">
        <v>275</v>
      </c>
      <c r="B280" s="1" t="s">
        <v>880</v>
      </c>
      <c r="C280" s="11" t="s">
        <v>881</v>
      </c>
      <c r="D280" s="2" t="s">
        <v>882</v>
      </c>
      <c r="E280" s="25" t="s">
        <v>2063</v>
      </c>
      <c r="F280" s="3" t="s">
        <v>883</v>
      </c>
      <c r="G280" s="3" t="s">
        <v>60</v>
      </c>
      <c r="H280" s="3"/>
      <c r="I280" s="3" t="s">
        <v>2983</v>
      </c>
    </row>
    <row r="281" spans="1:9" s="12" customFormat="1" ht="35.1" hidden="1" customHeight="1">
      <c r="A281" s="1">
        <v>276</v>
      </c>
      <c r="B281" s="1" t="s">
        <v>876</v>
      </c>
      <c r="C281" s="11" t="s">
        <v>877</v>
      </c>
      <c r="D281" s="2" t="s">
        <v>878</v>
      </c>
      <c r="E281" s="25" t="s">
        <v>2064</v>
      </c>
      <c r="F281" s="3" t="s">
        <v>879</v>
      </c>
      <c r="G281" s="3" t="s">
        <v>60</v>
      </c>
      <c r="H281" s="3"/>
      <c r="I281" s="3" t="s">
        <v>2983</v>
      </c>
    </row>
    <row r="282" spans="1:9" s="12" customFormat="1" ht="35.1" hidden="1" customHeight="1">
      <c r="A282" s="1">
        <v>277</v>
      </c>
      <c r="B282" s="1" t="s">
        <v>873</v>
      </c>
      <c r="C282" s="11" t="s">
        <v>874</v>
      </c>
      <c r="D282" s="2" t="s">
        <v>871</v>
      </c>
      <c r="E282" s="25" t="s">
        <v>2065</v>
      </c>
      <c r="F282" s="3" t="s">
        <v>875</v>
      </c>
      <c r="G282" s="3" t="s">
        <v>60</v>
      </c>
      <c r="H282" s="3"/>
      <c r="I282" s="3" t="s">
        <v>2983</v>
      </c>
    </row>
    <row r="283" spans="1:9" s="12" customFormat="1" ht="35.1" hidden="1" customHeight="1">
      <c r="A283" s="1">
        <v>278</v>
      </c>
      <c r="B283" s="1" t="s">
        <v>869</v>
      </c>
      <c r="C283" s="11" t="s">
        <v>870</v>
      </c>
      <c r="D283" s="2" t="s">
        <v>871</v>
      </c>
      <c r="E283" s="25" t="s">
        <v>2066</v>
      </c>
      <c r="F283" s="3" t="s">
        <v>872</v>
      </c>
      <c r="G283" s="3" t="s">
        <v>60</v>
      </c>
      <c r="H283" s="3"/>
      <c r="I283" s="3" t="s">
        <v>2983</v>
      </c>
    </row>
    <row r="284" spans="1:9" s="12" customFormat="1" ht="35.1" hidden="1" customHeight="1">
      <c r="A284" s="1">
        <v>279</v>
      </c>
      <c r="B284" s="1" t="s">
        <v>865</v>
      </c>
      <c r="C284" s="11" t="s">
        <v>866</v>
      </c>
      <c r="D284" s="2" t="s">
        <v>867</v>
      </c>
      <c r="E284" s="25" t="s">
        <v>2067</v>
      </c>
      <c r="F284" s="3" t="s">
        <v>868</v>
      </c>
      <c r="G284" s="3" t="s">
        <v>60</v>
      </c>
      <c r="H284" s="3"/>
      <c r="I284" s="3" t="s">
        <v>2983</v>
      </c>
    </row>
    <row r="285" spans="1:9" s="12" customFormat="1" ht="35.1" hidden="1" customHeight="1">
      <c r="A285" s="1">
        <v>280</v>
      </c>
      <c r="B285" s="1" t="s">
        <v>860</v>
      </c>
      <c r="C285" s="11" t="s">
        <v>861</v>
      </c>
      <c r="D285" s="2" t="s">
        <v>862</v>
      </c>
      <c r="E285" s="25" t="s">
        <v>2068</v>
      </c>
      <c r="F285" s="3" t="s">
        <v>863</v>
      </c>
      <c r="G285" s="3" t="s">
        <v>864</v>
      </c>
      <c r="H285" s="3"/>
      <c r="I285" s="3" t="s">
        <v>3002</v>
      </c>
    </row>
    <row r="286" spans="1:9" s="12" customFormat="1" ht="35.1" hidden="1" customHeight="1">
      <c r="A286" s="1">
        <v>281</v>
      </c>
      <c r="B286" s="1" t="s">
        <v>1006</v>
      </c>
      <c r="C286" s="11" t="s">
        <v>1007</v>
      </c>
      <c r="D286" s="2" t="s">
        <v>1008</v>
      </c>
      <c r="E286" s="25" t="s">
        <v>2069</v>
      </c>
      <c r="F286" s="3" t="s">
        <v>1009</v>
      </c>
      <c r="G286" s="3" t="s">
        <v>60</v>
      </c>
      <c r="H286" s="3"/>
      <c r="I286" s="3" t="s">
        <v>2944</v>
      </c>
    </row>
    <row r="287" spans="1:9" s="12" customFormat="1" ht="35.1" hidden="1" customHeight="1">
      <c r="A287" s="1">
        <v>282</v>
      </c>
      <c r="B287" s="1" t="s">
        <v>891</v>
      </c>
      <c r="C287" s="11" t="s">
        <v>892</v>
      </c>
      <c r="D287" s="2" t="s">
        <v>893</v>
      </c>
      <c r="E287" s="25" t="s">
        <v>204</v>
      </c>
      <c r="F287" s="3" t="s">
        <v>204</v>
      </c>
      <c r="G287" s="3" t="s">
        <v>894</v>
      </c>
      <c r="H287" s="3"/>
      <c r="I287" s="3" t="s">
        <v>3003</v>
      </c>
    </row>
    <row r="288" spans="1:9" s="12" customFormat="1" ht="35.1" hidden="1" customHeight="1">
      <c r="A288" s="1">
        <v>283</v>
      </c>
      <c r="B288" s="1" t="s">
        <v>887</v>
      </c>
      <c r="C288" s="11" t="s">
        <v>888</v>
      </c>
      <c r="D288" s="2" t="s">
        <v>889</v>
      </c>
      <c r="E288" s="25" t="s">
        <v>2070</v>
      </c>
      <c r="F288" s="3" t="s">
        <v>890</v>
      </c>
      <c r="G288" s="3" t="s">
        <v>16</v>
      </c>
      <c r="H288" s="3"/>
      <c r="I288" s="3" t="s">
        <v>3004</v>
      </c>
    </row>
    <row r="289" spans="1:9" s="12" customFormat="1" ht="35.1" hidden="1" customHeight="1">
      <c r="A289" s="1">
        <v>284</v>
      </c>
      <c r="B289" s="1" t="s">
        <v>723</v>
      </c>
      <c r="C289" s="11" t="s">
        <v>724</v>
      </c>
      <c r="D289" s="2" t="s">
        <v>725</v>
      </c>
      <c r="E289" s="25" t="s">
        <v>2071</v>
      </c>
      <c r="F289" s="3" t="s">
        <v>726</v>
      </c>
      <c r="G289" s="3" t="s">
        <v>60</v>
      </c>
      <c r="H289" s="3"/>
      <c r="I289" s="3" t="s">
        <v>3005</v>
      </c>
    </row>
    <row r="290" spans="1:9" s="12" customFormat="1" ht="35.1" hidden="1" customHeight="1">
      <c r="A290" s="1">
        <v>285</v>
      </c>
      <c r="B290" s="1" t="s">
        <v>884</v>
      </c>
      <c r="C290" s="11" t="s">
        <v>724</v>
      </c>
      <c r="D290" s="2" t="s">
        <v>885</v>
      </c>
      <c r="E290" s="25" t="s">
        <v>2072</v>
      </c>
      <c r="F290" s="3" t="s">
        <v>606</v>
      </c>
      <c r="G290" s="3" t="s">
        <v>886</v>
      </c>
      <c r="H290" s="3"/>
      <c r="I290" s="3" t="s">
        <v>3004</v>
      </c>
    </row>
    <row r="291" spans="1:9" s="12" customFormat="1" ht="35.1" hidden="1" customHeight="1">
      <c r="A291" s="1">
        <v>286</v>
      </c>
      <c r="B291" s="1" t="s">
        <v>1068</v>
      </c>
      <c r="C291" s="11" t="s">
        <v>1069</v>
      </c>
      <c r="D291" s="2" t="s">
        <v>1070</v>
      </c>
      <c r="E291" s="25" t="s">
        <v>2073</v>
      </c>
      <c r="F291" s="3" t="s">
        <v>1071</v>
      </c>
      <c r="G291" s="3" t="s">
        <v>904</v>
      </c>
      <c r="H291" s="3"/>
      <c r="I291" s="3" t="s">
        <v>2936</v>
      </c>
    </row>
    <row r="292" spans="1:9" s="12" customFormat="1" ht="35.1" hidden="1" customHeight="1">
      <c r="A292" s="1">
        <v>287</v>
      </c>
      <c r="B292" s="1" t="s">
        <v>1084</v>
      </c>
      <c r="C292" s="11" t="s">
        <v>1085</v>
      </c>
      <c r="D292" s="2" t="s">
        <v>1086</v>
      </c>
      <c r="E292" s="25" t="s">
        <v>2074</v>
      </c>
      <c r="F292" s="3" t="s">
        <v>1087</v>
      </c>
      <c r="G292" s="3" t="s">
        <v>904</v>
      </c>
      <c r="H292" s="3"/>
      <c r="I292" s="3" t="s">
        <v>3006</v>
      </c>
    </row>
    <row r="293" spans="1:9" s="12" customFormat="1" ht="35.1" hidden="1" customHeight="1">
      <c r="A293" s="1">
        <v>288</v>
      </c>
      <c r="B293" s="1" t="s">
        <v>1445</v>
      </c>
      <c r="C293" s="11" t="s">
        <v>1446</v>
      </c>
      <c r="D293" s="2" t="s">
        <v>1008</v>
      </c>
      <c r="E293" s="25" t="s">
        <v>2075</v>
      </c>
      <c r="F293" s="3" t="s">
        <v>1447</v>
      </c>
      <c r="G293" s="3" t="s">
        <v>60</v>
      </c>
      <c r="H293" s="3"/>
      <c r="I293" s="3" t="s">
        <v>2944</v>
      </c>
    </row>
    <row r="294" spans="1:9" s="12" customFormat="1" ht="35.1" hidden="1" customHeight="1">
      <c r="A294" s="1">
        <v>289</v>
      </c>
      <c r="B294" s="1" t="s">
        <v>856</v>
      </c>
      <c r="C294" s="11" t="s">
        <v>857</v>
      </c>
      <c r="D294" s="2" t="s">
        <v>858</v>
      </c>
      <c r="E294" s="25" t="s">
        <v>2076</v>
      </c>
      <c r="F294" s="3" t="s">
        <v>859</v>
      </c>
      <c r="G294" s="3" t="s">
        <v>60</v>
      </c>
      <c r="H294" s="3"/>
      <c r="I294" s="3" t="s">
        <v>2944</v>
      </c>
    </row>
    <row r="295" spans="1:9" s="12" customFormat="1" ht="35.1" hidden="1" customHeight="1">
      <c r="A295" s="1">
        <v>290</v>
      </c>
      <c r="B295" s="1" t="s">
        <v>91</v>
      </c>
      <c r="C295" s="11" t="s">
        <v>92</v>
      </c>
      <c r="D295" s="2" t="s">
        <v>86</v>
      </c>
      <c r="E295" s="25" t="s">
        <v>2077</v>
      </c>
      <c r="F295" s="3" t="s">
        <v>78</v>
      </c>
      <c r="G295" s="3" t="s">
        <v>75</v>
      </c>
      <c r="H295" s="3"/>
      <c r="I295" s="3" t="s">
        <v>2936</v>
      </c>
    </row>
    <row r="296" spans="1:9" s="12" customFormat="1" ht="35.1" hidden="1" customHeight="1">
      <c r="A296" s="1">
        <v>291</v>
      </c>
      <c r="B296" s="1" t="s">
        <v>144</v>
      </c>
      <c r="C296" s="11" t="s">
        <v>145</v>
      </c>
      <c r="D296" s="2" t="s">
        <v>146</v>
      </c>
      <c r="E296" s="25" t="s">
        <v>2034</v>
      </c>
      <c r="F296" s="3" t="s">
        <v>147</v>
      </c>
      <c r="G296" s="3" t="s">
        <v>16</v>
      </c>
      <c r="H296" s="3"/>
      <c r="I296" s="3" t="s">
        <v>2940</v>
      </c>
    </row>
    <row r="297" spans="1:9" s="12" customFormat="1" ht="35.1" hidden="1" customHeight="1">
      <c r="A297" s="1">
        <v>292</v>
      </c>
      <c r="B297" s="1" t="s">
        <v>88</v>
      </c>
      <c r="C297" s="11" t="s">
        <v>89</v>
      </c>
      <c r="D297" s="2" t="s">
        <v>86</v>
      </c>
      <c r="E297" s="25" t="s">
        <v>2077</v>
      </c>
      <c r="F297" s="3" t="s">
        <v>90</v>
      </c>
      <c r="G297" s="3" t="s">
        <v>75</v>
      </c>
      <c r="H297" s="3"/>
      <c r="I297" s="3" t="s">
        <v>2936</v>
      </c>
    </row>
    <row r="298" spans="1:9" s="12" customFormat="1" ht="35.1" hidden="1" customHeight="1">
      <c r="A298" s="1">
        <v>293</v>
      </c>
      <c r="B298" s="1" t="s">
        <v>84</v>
      </c>
      <c r="C298" s="11" t="s">
        <v>85</v>
      </c>
      <c r="D298" s="2" t="s">
        <v>86</v>
      </c>
      <c r="E298" s="25" t="s">
        <v>2077</v>
      </c>
      <c r="F298" s="3" t="s">
        <v>87</v>
      </c>
      <c r="G298" s="3" t="s">
        <v>75</v>
      </c>
      <c r="H298" s="3"/>
      <c r="I298" s="3" t="s">
        <v>2936</v>
      </c>
    </row>
    <row r="299" spans="1:9" s="12" customFormat="1" ht="35.1" hidden="1" customHeight="1">
      <c r="A299" s="1">
        <v>294</v>
      </c>
      <c r="B299" s="1" t="s">
        <v>71</v>
      </c>
      <c r="C299" s="11" t="s">
        <v>72</v>
      </c>
      <c r="D299" s="2" t="s">
        <v>73</v>
      </c>
      <c r="E299" s="25" t="s">
        <v>2077</v>
      </c>
      <c r="F299" s="3" t="s">
        <v>74</v>
      </c>
      <c r="G299" s="3" t="s">
        <v>75</v>
      </c>
      <c r="H299" s="3"/>
      <c r="I299" s="3" t="s">
        <v>2936</v>
      </c>
    </row>
    <row r="300" spans="1:9" s="12" customFormat="1" ht="35.1" hidden="1" customHeight="1">
      <c r="A300" s="1">
        <v>295</v>
      </c>
      <c r="B300" s="1" t="s">
        <v>113</v>
      </c>
      <c r="C300" s="11" t="s">
        <v>114</v>
      </c>
      <c r="D300" s="2" t="s">
        <v>115</v>
      </c>
      <c r="E300" s="25" t="s">
        <v>2077</v>
      </c>
      <c r="F300" s="3" t="s">
        <v>116</v>
      </c>
      <c r="G300" s="3" t="s">
        <v>75</v>
      </c>
      <c r="H300" s="3"/>
      <c r="I300" s="3" t="s">
        <v>2936</v>
      </c>
    </row>
    <row r="301" spans="1:9" s="12" customFormat="1" ht="35.1" hidden="1" customHeight="1">
      <c r="A301" s="1">
        <v>296</v>
      </c>
      <c r="B301" s="1" t="s">
        <v>76</v>
      </c>
      <c r="C301" s="11" t="s">
        <v>77</v>
      </c>
      <c r="D301" s="2" t="s">
        <v>73</v>
      </c>
      <c r="E301" s="25" t="s">
        <v>2077</v>
      </c>
      <c r="F301" s="3" t="s">
        <v>78</v>
      </c>
      <c r="G301" s="3" t="s">
        <v>75</v>
      </c>
      <c r="H301" s="3"/>
      <c r="I301" s="3" t="s">
        <v>2936</v>
      </c>
    </row>
    <row r="302" spans="1:9" s="12" customFormat="1" ht="35.1" hidden="1" customHeight="1">
      <c r="A302" s="1">
        <v>297</v>
      </c>
      <c r="B302" s="1" t="s">
        <v>1617</v>
      </c>
      <c r="C302" s="11" t="s">
        <v>1618</v>
      </c>
      <c r="D302" s="2" t="s">
        <v>1619</v>
      </c>
      <c r="E302" s="25" t="s">
        <v>1984</v>
      </c>
      <c r="F302" s="3" t="s">
        <v>1620</v>
      </c>
      <c r="G302" s="3" t="s">
        <v>16</v>
      </c>
      <c r="H302" s="3"/>
      <c r="I302" s="3" t="s">
        <v>2939</v>
      </c>
    </row>
    <row r="303" spans="1:9" s="12" customFormat="1" ht="35.1" hidden="1" customHeight="1">
      <c r="A303" s="1">
        <v>298</v>
      </c>
      <c r="B303" s="1" t="s">
        <v>1621</v>
      </c>
      <c r="C303" s="11" t="s">
        <v>1622</v>
      </c>
      <c r="D303" s="2" t="s">
        <v>1619</v>
      </c>
      <c r="E303" s="25" t="s">
        <v>1984</v>
      </c>
      <c r="F303" s="3" t="s">
        <v>1623</v>
      </c>
      <c r="G303" s="3" t="s">
        <v>16</v>
      </c>
      <c r="H303" s="3"/>
      <c r="I303" s="3" t="s">
        <v>2939</v>
      </c>
    </row>
    <row r="304" spans="1:9" s="12" customFormat="1" ht="35.1" hidden="1" customHeight="1">
      <c r="A304" s="1">
        <v>299</v>
      </c>
      <c r="B304" s="1" t="s">
        <v>1613</v>
      </c>
      <c r="C304" s="11" t="s">
        <v>1614</v>
      </c>
      <c r="D304" s="2" t="s">
        <v>1615</v>
      </c>
      <c r="E304" s="25" t="s">
        <v>1988</v>
      </c>
      <c r="F304" s="3" t="s">
        <v>1616</v>
      </c>
      <c r="G304" s="3" t="s">
        <v>153</v>
      </c>
      <c r="H304" s="3"/>
      <c r="I304" s="3" t="s">
        <v>2939</v>
      </c>
    </row>
    <row r="305" spans="1:9" s="12" customFormat="1" ht="35.1" hidden="1" customHeight="1">
      <c r="A305" s="1">
        <v>300</v>
      </c>
      <c r="B305" s="1" t="s">
        <v>1729</v>
      </c>
      <c r="C305" s="11" t="s">
        <v>1730</v>
      </c>
      <c r="D305" s="2" t="s">
        <v>1619</v>
      </c>
      <c r="E305" s="25" t="s">
        <v>1984</v>
      </c>
      <c r="F305" s="3" t="s">
        <v>1731</v>
      </c>
      <c r="G305" s="3" t="s">
        <v>16</v>
      </c>
      <c r="H305" s="3"/>
      <c r="I305" s="3" t="s">
        <v>2939</v>
      </c>
    </row>
    <row r="306" spans="1:9" s="12" customFormat="1" ht="35.1" hidden="1" customHeight="1">
      <c r="A306" s="1">
        <v>301</v>
      </c>
      <c r="B306" s="1" t="s">
        <v>38</v>
      </c>
      <c r="C306" s="11" t="s">
        <v>39</v>
      </c>
      <c r="D306" s="2" t="s">
        <v>40</v>
      </c>
      <c r="E306" s="25" t="s">
        <v>2078</v>
      </c>
      <c r="F306" s="3" t="s">
        <v>41</v>
      </c>
      <c r="G306" s="3" t="s">
        <v>16</v>
      </c>
      <c r="H306" s="3"/>
      <c r="I306" s="3" t="s">
        <v>2941</v>
      </c>
    </row>
    <row r="307" spans="1:9" s="12" customFormat="1" ht="35.1" hidden="1" customHeight="1">
      <c r="A307" s="1">
        <v>302</v>
      </c>
      <c r="B307" s="1" t="s">
        <v>42</v>
      </c>
      <c r="C307" s="11" t="s">
        <v>43</v>
      </c>
      <c r="D307" s="2" t="s">
        <v>44</v>
      </c>
      <c r="E307" s="25" t="s">
        <v>2078</v>
      </c>
      <c r="F307" s="3" t="s">
        <v>45</v>
      </c>
      <c r="G307" s="3" t="s">
        <v>16</v>
      </c>
      <c r="H307" s="3"/>
      <c r="I307" s="3" t="s">
        <v>2941</v>
      </c>
    </row>
    <row r="308" spans="1:9" s="12" customFormat="1" ht="35.1" hidden="1" customHeight="1">
      <c r="A308" s="1">
        <v>303</v>
      </c>
      <c r="B308" s="1" t="s">
        <v>61</v>
      </c>
      <c r="C308" s="11" t="s">
        <v>62</v>
      </c>
      <c r="D308" s="2" t="s">
        <v>44</v>
      </c>
      <c r="E308" s="25" t="s">
        <v>2079</v>
      </c>
      <c r="F308" s="3" t="s">
        <v>63</v>
      </c>
      <c r="G308" s="3" t="s">
        <v>16</v>
      </c>
      <c r="H308" s="3"/>
      <c r="I308" s="3" t="s">
        <v>2941</v>
      </c>
    </row>
    <row r="309" spans="1:9" s="12" customFormat="1" ht="35.1" hidden="1" customHeight="1">
      <c r="A309" s="1">
        <v>304</v>
      </c>
      <c r="B309" s="1" t="s">
        <v>25</v>
      </c>
      <c r="C309" s="11" t="s">
        <v>26</v>
      </c>
      <c r="D309" s="2" t="s">
        <v>27</v>
      </c>
      <c r="E309" s="25" t="s">
        <v>1972</v>
      </c>
      <c r="F309" s="3" t="s">
        <v>29</v>
      </c>
      <c r="G309" s="3" t="s">
        <v>30</v>
      </c>
      <c r="H309" s="3"/>
      <c r="I309" s="3" t="s">
        <v>2939</v>
      </c>
    </row>
    <row r="310" spans="1:9" s="12" customFormat="1" ht="35.1" hidden="1" customHeight="1">
      <c r="A310" s="1">
        <v>305</v>
      </c>
      <c r="B310" s="1" t="s">
        <v>31</v>
      </c>
      <c r="C310" s="11" t="s">
        <v>32</v>
      </c>
      <c r="D310" s="2" t="s">
        <v>27</v>
      </c>
      <c r="E310" s="25" t="s">
        <v>1972</v>
      </c>
      <c r="F310" s="3" t="s">
        <v>33</v>
      </c>
      <c r="G310" s="3" t="s">
        <v>34</v>
      </c>
      <c r="H310" s="3"/>
      <c r="I310" s="3" t="s">
        <v>2939</v>
      </c>
    </row>
    <row r="311" spans="1:9" s="12" customFormat="1" ht="35.1" hidden="1" customHeight="1">
      <c r="A311" s="1">
        <v>306</v>
      </c>
      <c r="B311" s="1" t="s">
        <v>35</v>
      </c>
      <c r="C311" s="11" t="s">
        <v>36</v>
      </c>
      <c r="D311" s="2" t="s">
        <v>27</v>
      </c>
      <c r="E311" s="25" t="s">
        <v>1972</v>
      </c>
      <c r="F311" s="3" t="s">
        <v>37</v>
      </c>
      <c r="G311" s="3" t="s">
        <v>34</v>
      </c>
      <c r="H311" s="3"/>
      <c r="I311" s="3" t="s">
        <v>2939</v>
      </c>
    </row>
    <row r="312" spans="1:9" s="12" customFormat="1" ht="35.1" hidden="1" customHeight="1">
      <c r="A312" s="1">
        <v>307</v>
      </c>
      <c r="B312" s="1" t="s">
        <v>46</v>
      </c>
      <c r="C312" s="11" t="s">
        <v>47</v>
      </c>
      <c r="D312" s="2" t="s">
        <v>48</v>
      </c>
      <c r="E312" s="25" t="s">
        <v>2080</v>
      </c>
      <c r="F312" s="3" t="s">
        <v>50</v>
      </c>
      <c r="G312" s="3" t="s">
        <v>16</v>
      </c>
      <c r="H312" s="3"/>
      <c r="I312" s="3" t="s">
        <v>2945</v>
      </c>
    </row>
    <row r="313" spans="1:9" s="12" customFormat="1" ht="35.1" hidden="1" customHeight="1">
      <c r="A313" s="1">
        <v>308</v>
      </c>
      <c r="B313" s="1" t="s">
        <v>64</v>
      </c>
      <c r="C313" s="11" t="s">
        <v>65</v>
      </c>
      <c r="D313" s="2" t="s">
        <v>66</v>
      </c>
      <c r="E313" s="25" t="s">
        <v>2081</v>
      </c>
      <c r="F313" s="3" t="s">
        <v>67</v>
      </c>
      <c r="G313" s="3" t="s">
        <v>16</v>
      </c>
      <c r="H313" s="3"/>
      <c r="I313" s="3" t="s">
        <v>2941</v>
      </c>
    </row>
    <row r="314" spans="1:9" s="12" customFormat="1" ht="35.1" hidden="1" customHeight="1">
      <c r="A314" s="1">
        <v>309</v>
      </c>
      <c r="B314" s="1" t="s">
        <v>21</v>
      </c>
      <c r="C314" s="11" t="s">
        <v>22</v>
      </c>
      <c r="D314" s="2" t="s">
        <v>23</v>
      </c>
      <c r="E314" s="25" t="s">
        <v>2078</v>
      </c>
      <c r="F314" s="3" t="s">
        <v>15</v>
      </c>
      <c r="G314" s="3" t="s">
        <v>16</v>
      </c>
      <c r="H314" s="3"/>
      <c r="I314" s="3" t="s">
        <v>2940</v>
      </c>
    </row>
    <row r="315" spans="1:9" s="12" customFormat="1" ht="35.1" hidden="1" customHeight="1">
      <c r="A315" s="1">
        <v>310</v>
      </c>
      <c r="B315" s="1" t="s">
        <v>17</v>
      </c>
      <c r="C315" s="11" t="s">
        <v>18</v>
      </c>
      <c r="D315" s="2" t="s">
        <v>19</v>
      </c>
      <c r="E315" s="25" t="s">
        <v>1892</v>
      </c>
      <c r="F315" s="3" t="s">
        <v>20</v>
      </c>
      <c r="G315" s="3" t="s">
        <v>16</v>
      </c>
      <c r="H315" s="3"/>
      <c r="I315" s="3" t="s">
        <v>2940</v>
      </c>
    </row>
    <row r="316" spans="1:9" s="12" customFormat="1" ht="35.1" hidden="1" customHeight="1">
      <c r="A316" s="1">
        <v>311</v>
      </c>
      <c r="B316" s="1" t="s">
        <v>11</v>
      </c>
      <c r="C316" s="11" t="s">
        <v>12</v>
      </c>
      <c r="D316" s="2" t="s">
        <v>13</v>
      </c>
      <c r="E316" s="25" t="s">
        <v>2078</v>
      </c>
      <c r="F316" s="3" t="s">
        <v>15</v>
      </c>
      <c r="G316" s="3" t="s">
        <v>16</v>
      </c>
      <c r="H316" s="3"/>
      <c r="I316" s="3" t="s">
        <v>2940</v>
      </c>
    </row>
    <row r="317" spans="1:9" s="12" customFormat="1" ht="35.1" hidden="1" customHeight="1">
      <c r="A317" s="1">
        <v>312</v>
      </c>
      <c r="B317" s="1" t="s">
        <v>1699</v>
      </c>
      <c r="C317" s="11" t="s">
        <v>1700</v>
      </c>
      <c r="D317" s="2" t="s">
        <v>1701</v>
      </c>
      <c r="E317" s="25" t="s">
        <v>2082</v>
      </c>
      <c r="F317" s="3" t="s">
        <v>1702</v>
      </c>
      <c r="G317" s="3" t="s">
        <v>1612</v>
      </c>
      <c r="H317" s="3"/>
      <c r="I317" s="3" t="s">
        <v>2942</v>
      </c>
    </row>
    <row r="318" spans="1:9" s="12" customFormat="1" ht="35.1" hidden="1" customHeight="1">
      <c r="A318" s="1">
        <v>313</v>
      </c>
      <c r="B318" s="1" t="s">
        <v>1667</v>
      </c>
      <c r="C318" s="11" t="s">
        <v>1668</v>
      </c>
      <c r="D318" s="2" t="s">
        <v>1669</v>
      </c>
      <c r="E318" s="25" t="s">
        <v>2083</v>
      </c>
      <c r="F318" s="3" t="s">
        <v>1670</v>
      </c>
      <c r="G318" s="3" t="s">
        <v>60</v>
      </c>
      <c r="H318" s="3"/>
      <c r="I318" s="3" t="s">
        <v>2942</v>
      </c>
    </row>
    <row r="319" spans="1:9" s="12" customFormat="1" ht="35.1" hidden="1" customHeight="1">
      <c r="A319" s="1">
        <v>314</v>
      </c>
      <c r="B319" s="1" t="s">
        <v>1671</v>
      </c>
      <c r="C319" s="11" t="s">
        <v>1672</v>
      </c>
      <c r="D319" s="2" t="s">
        <v>1669</v>
      </c>
      <c r="E319" s="25" t="s">
        <v>2083</v>
      </c>
      <c r="F319" s="3" t="s">
        <v>1673</v>
      </c>
      <c r="G319" s="3" t="s">
        <v>60</v>
      </c>
      <c r="H319" s="3"/>
      <c r="I319" s="3" t="s">
        <v>2942</v>
      </c>
    </row>
    <row r="320" spans="1:9" s="12" customFormat="1" ht="35.1" hidden="1" customHeight="1">
      <c r="A320" s="1">
        <v>315</v>
      </c>
      <c r="B320" s="1" t="s">
        <v>1606</v>
      </c>
      <c r="C320" s="11" t="s">
        <v>1607</v>
      </c>
      <c r="D320" s="2" t="s">
        <v>202</v>
      </c>
      <c r="E320" s="25" t="s">
        <v>2084</v>
      </c>
      <c r="F320" s="3" t="s">
        <v>205</v>
      </c>
      <c r="G320" s="3" t="s">
        <v>16</v>
      </c>
      <c r="H320" s="3"/>
      <c r="I320" s="3" t="s">
        <v>2936</v>
      </c>
    </row>
    <row r="321" spans="1:9" s="12" customFormat="1" ht="35.1" hidden="1" customHeight="1">
      <c r="A321" s="1">
        <v>316</v>
      </c>
      <c r="B321" s="1" t="s">
        <v>200</v>
      </c>
      <c r="C321" s="11" t="s">
        <v>201</v>
      </c>
      <c r="D321" s="2" t="s">
        <v>202</v>
      </c>
      <c r="E321" s="25" t="s">
        <v>1995</v>
      </c>
      <c r="F321" s="3" t="s">
        <v>205</v>
      </c>
      <c r="G321" s="3" t="s">
        <v>16</v>
      </c>
      <c r="H321" s="3"/>
      <c r="I321" s="3" t="s">
        <v>2936</v>
      </c>
    </row>
    <row r="322" spans="1:9" s="12" customFormat="1" ht="35.1" hidden="1" customHeight="1">
      <c r="A322" s="1">
        <v>317</v>
      </c>
      <c r="B322" s="1" t="s">
        <v>51</v>
      </c>
      <c r="C322" s="11" t="s">
        <v>52</v>
      </c>
      <c r="D322" s="2" t="s">
        <v>53</v>
      </c>
      <c r="E322" s="25" t="s">
        <v>2035</v>
      </c>
      <c r="F322" s="3" t="s">
        <v>55</v>
      </c>
      <c r="G322" s="3" t="s">
        <v>16</v>
      </c>
      <c r="H322" s="3"/>
      <c r="I322" s="3" t="s">
        <v>2946</v>
      </c>
    </row>
    <row r="323" spans="1:9" s="12" customFormat="1" ht="35.1" hidden="1" customHeight="1">
      <c r="A323" s="1">
        <v>318</v>
      </c>
      <c r="B323" s="1" t="s">
        <v>56</v>
      </c>
      <c r="C323" s="11" t="s">
        <v>57</v>
      </c>
      <c r="D323" s="2" t="s">
        <v>58</v>
      </c>
      <c r="E323" s="25" t="s">
        <v>2035</v>
      </c>
      <c r="F323" s="3" t="s">
        <v>59</v>
      </c>
      <c r="G323" s="3" t="s">
        <v>60</v>
      </c>
      <c r="H323" s="3"/>
      <c r="I323" s="3" t="s">
        <v>2946</v>
      </c>
    </row>
    <row r="324" spans="1:9" s="12" customFormat="1" ht="35.1" hidden="1" customHeight="1">
      <c r="A324" s="1">
        <v>319</v>
      </c>
      <c r="B324" s="1" t="s">
        <v>102</v>
      </c>
      <c r="C324" s="11" t="s">
        <v>103</v>
      </c>
      <c r="D324" s="2" t="s">
        <v>86</v>
      </c>
      <c r="E324" s="25" t="s">
        <v>2077</v>
      </c>
      <c r="F324" s="3" t="s">
        <v>104</v>
      </c>
      <c r="G324" s="3" t="s">
        <v>75</v>
      </c>
      <c r="H324" s="3"/>
      <c r="I324" s="3" t="s">
        <v>2936</v>
      </c>
    </row>
    <row r="325" spans="1:9" s="12" customFormat="1" ht="35.1" hidden="1" customHeight="1">
      <c r="A325" s="1">
        <v>320</v>
      </c>
      <c r="B325" s="1" t="s">
        <v>110</v>
      </c>
      <c r="C325" s="11" t="s">
        <v>111</v>
      </c>
      <c r="D325" s="2" t="s">
        <v>1772</v>
      </c>
      <c r="E325" s="25" t="s">
        <v>2077</v>
      </c>
      <c r="F325" s="3" t="s">
        <v>112</v>
      </c>
      <c r="G325" s="3" t="s">
        <v>75</v>
      </c>
      <c r="H325" s="3"/>
      <c r="I325" s="3" t="s">
        <v>2936</v>
      </c>
    </row>
    <row r="326" spans="1:9" s="12" customFormat="1" ht="35.1" hidden="1" customHeight="1">
      <c r="A326" s="1">
        <v>321</v>
      </c>
      <c r="B326" s="1" t="s">
        <v>96</v>
      </c>
      <c r="C326" s="11" t="s">
        <v>97</v>
      </c>
      <c r="D326" s="2" t="s">
        <v>86</v>
      </c>
      <c r="E326" s="25" t="s">
        <v>2077</v>
      </c>
      <c r="F326" s="3" t="s">
        <v>98</v>
      </c>
      <c r="G326" s="3" t="s">
        <v>75</v>
      </c>
      <c r="H326" s="3"/>
      <c r="I326" s="3" t="s">
        <v>2936</v>
      </c>
    </row>
    <row r="327" spans="1:9" s="12" customFormat="1" ht="35.1" hidden="1" customHeight="1">
      <c r="A327" s="1">
        <v>322</v>
      </c>
      <c r="B327" s="1" t="s">
        <v>99</v>
      </c>
      <c r="C327" s="11" t="s">
        <v>100</v>
      </c>
      <c r="D327" s="2" t="s">
        <v>86</v>
      </c>
      <c r="E327" s="25" t="s">
        <v>2077</v>
      </c>
      <c r="F327" s="3" t="s">
        <v>101</v>
      </c>
      <c r="G327" s="3" t="s">
        <v>75</v>
      </c>
      <c r="H327" s="3"/>
      <c r="I327" s="3" t="s">
        <v>2936</v>
      </c>
    </row>
    <row r="328" spans="1:9" s="12" customFormat="1" ht="35.1" hidden="1" customHeight="1">
      <c r="A328" s="1">
        <v>323</v>
      </c>
      <c r="B328" s="1" t="s">
        <v>93</v>
      </c>
      <c r="C328" s="11" t="s">
        <v>94</v>
      </c>
      <c r="D328" s="2" t="s">
        <v>86</v>
      </c>
      <c r="E328" s="25" t="s">
        <v>2077</v>
      </c>
      <c r="F328" s="3" t="s">
        <v>95</v>
      </c>
      <c r="G328" s="3" t="s">
        <v>75</v>
      </c>
      <c r="H328" s="3"/>
      <c r="I328" s="3" t="s">
        <v>2936</v>
      </c>
    </row>
    <row r="329" spans="1:9" s="12" customFormat="1" ht="35.1" customHeight="1">
      <c r="A329" s="1">
        <v>324</v>
      </c>
      <c r="B329" s="1" t="s">
        <v>761</v>
      </c>
      <c r="C329" s="11" t="s">
        <v>762</v>
      </c>
      <c r="D329" s="2" t="s">
        <v>763</v>
      </c>
      <c r="E329" s="25" t="s">
        <v>2085</v>
      </c>
      <c r="F329" s="3" t="s">
        <v>764</v>
      </c>
      <c r="G329" s="3" t="s">
        <v>718</v>
      </c>
      <c r="H329" s="3"/>
      <c r="I329" s="3" t="s">
        <v>2935</v>
      </c>
    </row>
    <row r="330" spans="1:9" s="12" customFormat="1" ht="35.1" customHeight="1">
      <c r="A330" s="1">
        <v>325</v>
      </c>
      <c r="B330" s="1" t="s">
        <v>765</v>
      </c>
      <c r="C330" s="11" t="s">
        <v>766</v>
      </c>
      <c r="D330" s="2" t="s">
        <v>767</v>
      </c>
      <c r="E330" s="25"/>
      <c r="F330" s="3" t="s">
        <v>768</v>
      </c>
      <c r="G330" s="3" t="s">
        <v>718</v>
      </c>
      <c r="H330" s="3"/>
      <c r="I330" s="3" t="s">
        <v>2935</v>
      </c>
    </row>
    <row r="331" spans="1:9" s="12" customFormat="1" ht="35.1" hidden="1" customHeight="1">
      <c r="A331" s="1">
        <v>326</v>
      </c>
      <c r="B331" s="1" t="s">
        <v>769</v>
      </c>
      <c r="C331" s="11" t="s">
        <v>770</v>
      </c>
      <c r="D331" s="2" t="s">
        <v>771</v>
      </c>
      <c r="E331" s="25" t="s">
        <v>2086</v>
      </c>
      <c r="F331" s="3" t="s">
        <v>302</v>
      </c>
      <c r="G331" s="3" t="s">
        <v>718</v>
      </c>
      <c r="H331" s="3"/>
      <c r="I331" s="3" t="s">
        <v>2986</v>
      </c>
    </row>
    <row r="332" spans="1:9" s="12" customFormat="1" ht="35.1" hidden="1" customHeight="1">
      <c r="A332" s="1">
        <v>327</v>
      </c>
      <c r="B332" s="1" t="s">
        <v>772</v>
      </c>
      <c r="C332" s="11" t="s">
        <v>773</v>
      </c>
      <c r="D332" s="2" t="s">
        <v>774</v>
      </c>
      <c r="E332" s="25"/>
      <c r="F332" s="3" t="s">
        <v>775</v>
      </c>
      <c r="G332" s="3" t="s">
        <v>718</v>
      </c>
      <c r="H332" s="3"/>
      <c r="I332" s="3" t="s">
        <v>2986</v>
      </c>
    </row>
    <row r="333" spans="1:9" s="12" customFormat="1" ht="35.1" hidden="1" customHeight="1">
      <c r="A333" s="1">
        <v>328</v>
      </c>
      <c r="B333" s="1" t="s">
        <v>714</v>
      </c>
      <c r="C333" s="11" t="s">
        <v>715</v>
      </c>
      <c r="D333" s="2" t="s">
        <v>716</v>
      </c>
      <c r="E333" s="25" t="s">
        <v>2087</v>
      </c>
      <c r="F333" s="3" t="s">
        <v>717</v>
      </c>
      <c r="G333" s="3" t="s">
        <v>718</v>
      </c>
      <c r="H333" s="3"/>
      <c r="I333" s="3" t="s">
        <v>2986</v>
      </c>
    </row>
    <row r="334" spans="1:9" s="12" customFormat="1" ht="35.1" hidden="1" customHeight="1">
      <c r="A334" s="1">
        <v>329</v>
      </c>
      <c r="B334" s="1" t="s">
        <v>719</v>
      </c>
      <c r="C334" s="11" t="s">
        <v>720</v>
      </c>
      <c r="D334" s="2" t="s">
        <v>721</v>
      </c>
      <c r="E334" s="25"/>
      <c r="F334" s="3" t="s">
        <v>722</v>
      </c>
      <c r="G334" s="3" t="s">
        <v>718</v>
      </c>
      <c r="H334" s="3"/>
      <c r="I334" s="3" t="s">
        <v>2986</v>
      </c>
    </row>
    <row r="335" spans="1:9" s="12" customFormat="1" ht="35.1" hidden="1" customHeight="1">
      <c r="A335" s="1">
        <v>330</v>
      </c>
      <c r="B335" s="1" t="s">
        <v>812</v>
      </c>
      <c r="C335" s="11" t="s">
        <v>813</v>
      </c>
      <c r="D335" s="2" t="s">
        <v>814</v>
      </c>
      <c r="E335" s="25" t="s">
        <v>2088</v>
      </c>
      <c r="F335" s="3" t="s">
        <v>815</v>
      </c>
      <c r="G335" s="3" t="s">
        <v>718</v>
      </c>
      <c r="H335" s="3"/>
      <c r="I335" s="3" t="s">
        <v>2985</v>
      </c>
    </row>
    <row r="336" spans="1:9" s="12" customFormat="1" ht="35.1" hidden="1" customHeight="1">
      <c r="A336" s="1">
        <v>331</v>
      </c>
      <c r="B336" s="1" t="s">
        <v>1021</v>
      </c>
      <c r="C336" s="11" t="s">
        <v>1022</v>
      </c>
      <c r="D336" s="2" t="s">
        <v>1023</v>
      </c>
      <c r="E336" s="25" t="s">
        <v>2089</v>
      </c>
      <c r="F336" s="3" t="s">
        <v>1024</v>
      </c>
      <c r="G336" s="3" t="s">
        <v>718</v>
      </c>
      <c r="H336" s="3"/>
      <c r="I336" s="3" t="s">
        <v>2986</v>
      </c>
    </row>
    <row r="337" spans="1:9" s="12" customFormat="1" ht="35.1" customHeight="1">
      <c r="A337" s="1">
        <v>332</v>
      </c>
      <c r="B337" s="1" t="s">
        <v>1317</v>
      </c>
      <c r="C337" s="11" t="s">
        <v>1318</v>
      </c>
      <c r="D337" s="2" t="s">
        <v>1319</v>
      </c>
      <c r="E337" s="25" t="s">
        <v>2090</v>
      </c>
      <c r="F337" s="3" t="s">
        <v>1320</v>
      </c>
      <c r="G337" s="3" t="s">
        <v>60</v>
      </c>
      <c r="H337" s="3"/>
      <c r="I337" s="3" t="s">
        <v>2935</v>
      </c>
    </row>
    <row r="338" spans="1:9" s="12" customFormat="1" ht="35.1" hidden="1" customHeight="1">
      <c r="A338" s="1">
        <v>333</v>
      </c>
      <c r="B338" s="1" t="s">
        <v>1321</v>
      </c>
      <c r="C338" s="11" t="s">
        <v>1322</v>
      </c>
      <c r="D338" s="2" t="s">
        <v>1323</v>
      </c>
      <c r="E338" s="25" t="s">
        <v>2091</v>
      </c>
      <c r="F338" s="3" t="s">
        <v>1324</v>
      </c>
      <c r="G338" s="3" t="s">
        <v>298</v>
      </c>
      <c r="H338" s="3"/>
      <c r="I338" s="3" t="s">
        <v>2936</v>
      </c>
    </row>
    <row r="339" spans="1:9" s="12" customFormat="1" ht="35.1" hidden="1" customHeight="1">
      <c r="A339" s="1">
        <v>334</v>
      </c>
      <c r="B339" s="1" t="s">
        <v>1325</v>
      </c>
      <c r="C339" s="11" t="s">
        <v>1326</v>
      </c>
      <c r="D339" s="2" t="s">
        <v>1327</v>
      </c>
      <c r="E339" s="25" t="s">
        <v>2092</v>
      </c>
      <c r="F339" s="3" t="s">
        <v>1328</v>
      </c>
      <c r="G339" s="3" t="s">
        <v>259</v>
      </c>
      <c r="H339" s="3"/>
      <c r="I339" s="3" t="s">
        <v>2936</v>
      </c>
    </row>
    <row r="340" spans="1:9" s="12" customFormat="1" ht="35.1" hidden="1" customHeight="1">
      <c r="A340" s="1">
        <v>335</v>
      </c>
      <c r="B340" s="1" t="s">
        <v>1106</v>
      </c>
      <c r="C340" s="11" t="s">
        <v>1107</v>
      </c>
      <c r="D340" s="2" t="s">
        <v>1108</v>
      </c>
      <c r="E340" s="25" t="s">
        <v>2093</v>
      </c>
      <c r="F340" s="3" t="s">
        <v>803</v>
      </c>
      <c r="G340" s="3" t="s">
        <v>60</v>
      </c>
      <c r="H340" s="3"/>
      <c r="I340" s="3" t="s">
        <v>2986</v>
      </c>
    </row>
    <row r="341" spans="1:9" s="12" customFormat="1" ht="35.1" hidden="1" customHeight="1">
      <c r="A341" s="1">
        <v>336</v>
      </c>
      <c r="B341" s="1" t="s">
        <v>1100</v>
      </c>
      <c r="C341" s="11" t="s">
        <v>1101</v>
      </c>
      <c r="D341" s="2" t="s">
        <v>1097</v>
      </c>
      <c r="E341" s="25" t="s">
        <v>2094</v>
      </c>
      <c r="F341" s="3" t="s">
        <v>958</v>
      </c>
      <c r="G341" s="3" t="s">
        <v>718</v>
      </c>
      <c r="H341" s="3"/>
      <c r="I341" s="3" t="s">
        <v>2986</v>
      </c>
    </row>
    <row r="342" spans="1:9" s="12" customFormat="1" ht="35.1" hidden="1" customHeight="1">
      <c r="A342" s="1">
        <v>337</v>
      </c>
      <c r="B342" s="1" t="s">
        <v>1102</v>
      </c>
      <c r="C342" s="11" t="s">
        <v>1103</v>
      </c>
      <c r="D342" s="2" t="s">
        <v>1097</v>
      </c>
      <c r="E342" s="25" t="s">
        <v>2095</v>
      </c>
      <c r="F342" s="3" t="s">
        <v>803</v>
      </c>
      <c r="G342" s="3" t="s">
        <v>718</v>
      </c>
      <c r="H342" s="3"/>
      <c r="I342" s="3" t="s">
        <v>2986</v>
      </c>
    </row>
    <row r="343" spans="1:9" s="12" customFormat="1" ht="35.1" hidden="1" customHeight="1">
      <c r="A343" s="1">
        <v>338</v>
      </c>
      <c r="B343" s="1" t="s">
        <v>1104</v>
      </c>
      <c r="C343" s="11" t="s">
        <v>1105</v>
      </c>
      <c r="D343" s="2" t="s">
        <v>1097</v>
      </c>
      <c r="E343" s="25" t="s">
        <v>2096</v>
      </c>
      <c r="F343" s="3" t="s">
        <v>399</v>
      </c>
      <c r="G343" s="3" t="s">
        <v>718</v>
      </c>
      <c r="H343" s="3"/>
      <c r="I343" s="3" t="s">
        <v>2986</v>
      </c>
    </row>
    <row r="344" spans="1:9" s="12" customFormat="1" ht="35.1" hidden="1" customHeight="1">
      <c r="A344" s="1">
        <v>339</v>
      </c>
      <c r="B344" s="1" t="s">
        <v>1109</v>
      </c>
      <c r="C344" s="11" t="s">
        <v>1110</v>
      </c>
      <c r="D344" s="2" t="s">
        <v>1097</v>
      </c>
      <c r="E344" s="25" t="s">
        <v>2095</v>
      </c>
      <c r="F344" s="3" t="s">
        <v>315</v>
      </c>
      <c r="G344" s="3" t="s">
        <v>718</v>
      </c>
      <c r="H344" s="3"/>
      <c r="I344" s="3" t="s">
        <v>2986</v>
      </c>
    </row>
    <row r="345" spans="1:9" s="12" customFormat="1" ht="35.1" hidden="1" customHeight="1">
      <c r="A345" s="1">
        <v>340</v>
      </c>
      <c r="B345" s="1" t="s">
        <v>1088</v>
      </c>
      <c r="C345" s="11" t="s">
        <v>1089</v>
      </c>
      <c r="D345" s="2" t="s">
        <v>1090</v>
      </c>
      <c r="E345" s="25" t="s">
        <v>1979</v>
      </c>
      <c r="F345" s="3" t="s">
        <v>811</v>
      </c>
      <c r="G345" s="3" t="s">
        <v>60</v>
      </c>
      <c r="H345" s="3"/>
      <c r="I345" s="3" t="s">
        <v>2986</v>
      </c>
    </row>
    <row r="346" spans="1:9" s="12" customFormat="1" ht="35.1" hidden="1" customHeight="1">
      <c r="A346" s="1">
        <v>341</v>
      </c>
      <c r="B346" s="1" t="s">
        <v>1091</v>
      </c>
      <c r="C346" s="11" t="s">
        <v>1092</v>
      </c>
      <c r="D346" s="2" t="s">
        <v>1093</v>
      </c>
      <c r="E346" s="25" t="s">
        <v>2078</v>
      </c>
      <c r="F346" s="3" t="s">
        <v>1094</v>
      </c>
      <c r="G346" s="3" t="s">
        <v>60</v>
      </c>
      <c r="H346" s="3"/>
      <c r="I346" s="3" t="s">
        <v>3007</v>
      </c>
    </row>
    <row r="347" spans="1:9" s="12" customFormat="1" ht="35.1" hidden="1" customHeight="1">
      <c r="A347" s="1">
        <v>342</v>
      </c>
      <c r="B347" s="1" t="s">
        <v>1095</v>
      </c>
      <c r="C347" s="11" t="s">
        <v>1096</v>
      </c>
      <c r="D347" s="2" t="s">
        <v>1097</v>
      </c>
      <c r="E347" s="25" t="s">
        <v>2095</v>
      </c>
      <c r="F347" s="3" t="s">
        <v>315</v>
      </c>
      <c r="G347" s="3" t="s">
        <v>718</v>
      </c>
      <c r="H347" s="3"/>
      <c r="I347" s="3" t="s">
        <v>2986</v>
      </c>
    </row>
    <row r="348" spans="1:9" s="12" customFormat="1" ht="35.1" hidden="1" customHeight="1">
      <c r="A348" s="1">
        <v>343</v>
      </c>
      <c r="B348" s="1" t="s">
        <v>1098</v>
      </c>
      <c r="C348" s="11" t="s">
        <v>1099</v>
      </c>
      <c r="D348" s="2" t="s">
        <v>1097</v>
      </c>
      <c r="E348" s="25" t="s">
        <v>2097</v>
      </c>
      <c r="F348" s="3" t="s">
        <v>302</v>
      </c>
      <c r="G348" s="3" t="s">
        <v>718</v>
      </c>
      <c r="H348" s="3"/>
      <c r="I348" s="3" t="s">
        <v>2986</v>
      </c>
    </row>
    <row r="349" spans="1:9" s="12" customFormat="1" ht="35.1" hidden="1" customHeight="1">
      <c r="A349" s="1">
        <v>344</v>
      </c>
      <c r="B349" s="1" t="s">
        <v>1201</v>
      </c>
      <c r="C349" s="11" t="s">
        <v>1202</v>
      </c>
      <c r="D349" s="2" t="s">
        <v>1203</v>
      </c>
      <c r="E349" s="25" t="s">
        <v>2098</v>
      </c>
      <c r="F349" s="3" t="s">
        <v>1204</v>
      </c>
      <c r="G349" s="3" t="s">
        <v>60</v>
      </c>
      <c r="H349" s="3"/>
      <c r="I349" s="3" t="s">
        <v>2986</v>
      </c>
    </row>
    <row r="350" spans="1:9" s="12" customFormat="1" ht="35.1" hidden="1" customHeight="1">
      <c r="A350" s="1">
        <v>345</v>
      </c>
      <c r="B350" s="1" t="s">
        <v>1721</v>
      </c>
      <c r="C350" s="11" t="s">
        <v>1722</v>
      </c>
      <c r="D350" s="2" t="s">
        <v>1723</v>
      </c>
      <c r="E350" s="25" t="s">
        <v>1892</v>
      </c>
      <c r="F350" s="3" t="s">
        <v>1724</v>
      </c>
      <c r="G350" s="3" t="s">
        <v>1612</v>
      </c>
      <c r="H350" s="3"/>
      <c r="I350" s="3" t="s">
        <v>3005</v>
      </c>
    </row>
    <row r="351" spans="1:9" s="12" customFormat="1" ht="35.1" hidden="1" customHeight="1">
      <c r="A351" s="1">
        <v>346</v>
      </c>
      <c r="B351" s="1" t="s">
        <v>1205</v>
      </c>
      <c r="C351" s="11" t="s">
        <v>1206</v>
      </c>
      <c r="D351" s="2" t="s">
        <v>1207</v>
      </c>
      <c r="E351" s="25" t="s">
        <v>2099</v>
      </c>
      <c r="F351" s="3" t="s">
        <v>1208</v>
      </c>
      <c r="G351" s="3" t="s">
        <v>60</v>
      </c>
      <c r="H351" s="3"/>
      <c r="I351" s="3" t="s">
        <v>2936</v>
      </c>
    </row>
    <row r="352" spans="1:9" s="12" customFormat="1" ht="35.1" hidden="1" customHeight="1">
      <c r="A352" s="1">
        <v>347</v>
      </c>
      <c r="B352" s="1" t="s">
        <v>776</v>
      </c>
      <c r="C352" s="11" t="s">
        <v>777</v>
      </c>
      <c r="D352" s="2" t="s">
        <v>778</v>
      </c>
      <c r="E352" s="25" t="s">
        <v>2100</v>
      </c>
      <c r="F352" s="3" t="s">
        <v>779</v>
      </c>
      <c r="G352" s="3" t="s">
        <v>718</v>
      </c>
      <c r="H352" s="3"/>
      <c r="I352" s="3" t="s">
        <v>2986</v>
      </c>
    </row>
    <row r="353" spans="1:9" s="12" customFormat="1" ht="35.1" hidden="1" customHeight="1">
      <c r="A353" s="1">
        <v>348</v>
      </c>
      <c r="B353" s="1" t="s">
        <v>780</v>
      </c>
      <c r="C353" s="11" t="s">
        <v>781</v>
      </c>
      <c r="D353" s="2" t="s">
        <v>782</v>
      </c>
      <c r="E353" s="25"/>
      <c r="F353" s="3" t="s">
        <v>783</v>
      </c>
      <c r="G353" s="3" t="s">
        <v>718</v>
      </c>
      <c r="H353" s="3"/>
      <c r="I353" s="3" t="s">
        <v>2986</v>
      </c>
    </row>
    <row r="354" spans="1:9" s="12" customFormat="1" ht="35.1" hidden="1" customHeight="1">
      <c r="A354" s="1">
        <v>349</v>
      </c>
      <c r="B354" s="1" t="s">
        <v>827</v>
      </c>
      <c r="C354" s="11" t="s">
        <v>828</v>
      </c>
      <c r="D354" s="2" t="s">
        <v>829</v>
      </c>
      <c r="E354" s="25" t="s">
        <v>2101</v>
      </c>
      <c r="F354" s="3" t="s">
        <v>830</v>
      </c>
      <c r="G354" s="3" t="s">
        <v>60</v>
      </c>
      <c r="H354" s="3"/>
      <c r="I354" s="3" t="s">
        <v>2944</v>
      </c>
    </row>
    <row r="355" spans="1:9" s="12" customFormat="1" ht="35.1" hidden="1" customHeight="1">
      <c r="A355" s="1">
        <v>350</v>
      </c>
      <c r="B355" s="1" t="s">
        <v>831</v>
      </c>
      <c r="C355" s="11" t="s">
        <v>832</v>
      </c>
      <c r="D355" s="2" t="s">
        <v>829</v>
      </c>
      <c r="E355" s="25" t="s">
        <v>2101</v>
      </c>
      <c r="F355" s="3" t="s">
        <v>760</v>
      </c>
      <c r="G355" s="3" t="s">
        <v>60</v>
      </c>
      <c r="H355" s="3"/>
      <c r="I355" s="3" t="s">
        <v>2944</v>
      </c>
    </row>
    <row r="356" spans="1:9" s="12" customFormat="1" ht="35.1" hidden="1" customHeight="1">
      <c r="A356" s="1">
        <v>351</v>
      </c>
      <c r="B356" s="1" t="s">
        <v>784</v>
      </c>
      <c r="C356" s="11" t="s">
        <v>785</v>
      </c>
      <c r="D356" s="2" t="s">
        <v>786</v>
      </c>
      <c r="E356" s="25" t="s">
        <v>2102</v>
      </c>
      <c r="F356" s="3" t="s">
        <v>787</v>
      </c>
      <c r="G356" s="3" t="s">
        <v>60</v>
      </c>
      <c r="H356" s="3"/>
      <c r="I356" s="3" t="s">
        <v>2936</v>
      </c>
    </row>
    <row r="357" spans="1:9" s="12" customFormat="1" ht="35.1" hidden="1" customHeight="1">
      <c r="A357" s="1">
        <v>352</v>
      </c>
      <c r="B357" s="1" t="s">
        <v>788</v>
      </c>
      <c r="C357" s="11" t="s">
        <v>789</v>
      </c>
      <c r="D357" s="2" t="s">
        <v>790</v>
      </c>
      <c r="E357" s="25"/>
      <c r="F357" s="3" t="s">
        <v>791</v>
      </c>
      <c r="G357" s="3" t="s">
        <v>718</v>
      </c>
      <c r="H357" s="3"/>
      <c r="I357" s="3" t="s">
        <v>2936</v>
      </c>
    </row>
    <row r="358" spans="1:9" s="12" customFormat="1" ht="35.1" hidden="1" customHeight="1">
      <c r="A358" s="1">
        <v>353</v>
      </c>
      <c r="B358" s="1" t="s">
        <v>792</v>
      </c>
      <c r="C358" s="11" t="s">
        <v>793</v>
      </c>
      <c r="D358" s="2" t="s">
        <v>794</v>
      </c>
      <c r="E358" s="25" t="s">
        <v>2103</v>
      </c>
      <c r="F358" s="3" t="s">
        <v>795</v>
      </c>
      <c r="G358" s="3" t="s">
        <v>718</v>
      </c>
      <c r="H358" s="3"/>
      <c r="I358" s="3" t="s">
        <v>2936</v>
      </c>
    </row>
    <row r="359" spans="1:9" s="12" customFormat="1" ht="35.1" hidden="1" customHeight="1">
      <c r="A359" s="1">
        <v>354</v>
      </c>
      <c r="B359" s="1" t="s">
        <v>841</v>
      </c>
      <c r="C359" s="11" t="s">
        <v>842</v>
      </c>
      <c r="D359" s="2" t="s">
        <v>843</v>
      </c>
      <c r="E359" s="25" t="s">
        <v>2104</v>
      </c>
      <c r="F359" s="3" t="s">
        <v>844</v>
      </c>
      <c r="G359" s="3" t="s">
        <v>718</v>
      </c>
      <c r="H359" s="3"/>
      <c r="I359" s="3" t="s">
        <v>2936</v>
      </c>
    </row>
    <row r="360" spans="1:9" s="12" customFormat="1" ht="35.1" hidden="1" customHeight="1">
      <c r="A360" s="1">
        <v>355</v>
      </c>
      <c r="B360" s="1" t="s">
        <v>796</v>
      </c>
      <c r="C360" s="11" t="s">
        <v>797</v>
      </c>
      <c r="D360" s="2" t="s">
        <v>798</v>
      </c>
      <c r="E360" s="25"/>
      <c r="F360" s="3" t="s">
        <v>799</v>
      </c>
      <c r="G360" s="3" t="s">
        <v>60</v>
      </c>
      <c r="H360" s="3"/>
      <c r="I360" s="3" t="s">
        <v>2936</v>
      </c>
    </row>
    <row r="361" spans="1:9" s="12" customFormat="1" ht="35.1" hidden="1" customHeight="1">
      <c r="A361" s="1">
        <v>356</v>
      </c>
      <c r="B361" s="1" t="s">
        <v>800</v>
      </c>
      <c r="C361" s="11" t="s">
        <v>801</v>
      </c>
      <c r="D361" s="2" t="s">
        <v>802</v>
      </c>
      <c r="E361" s="25" t="s">
        <v>2105</v>
      </c>
      <c r="F361" s="3" t="s">
        <v>803</v>
      </c>
      <c r="G361" s="3" t="s">
        <v>60</v>
      </c>
      <c r="H361" s="3"/>
      <c r="I361" s="3" t="s">
        <v>2936</v>
      </c>
    </row>
    <row r="362" spans="1:9" s="12" customFormat="1" ht="35.1" hidden="1" customHeight="1">
      <c r="A362" s="1">
        <v>357</v>
      </c>
      <c r="B362" s="1" t="s">
        <v>808</v>
      </c>
      <c r="C362" s="11" t="s">
        <v>809</v>
      </c>
      <c r="D362" s="2" t="s">
        <v>810</v>
      </c>
      <c r="E362" s="25" t="s">
        <v>2106</v>
      </c>
      <c r="F362" s="3" t="s">
        <v>811</v>
      </c>
      <c r="G362" s="3" t="s">
        <v>718</v>
      </c>
      <c r="H362" s="3"/>
      <c r="I362" s="3" t="s">
        <v>2936</v>
      </c>
    </row>
    <row r="363" spans="1:9" s="12" customFormat="1" ht="35.1" hidden="1" customHeight="1">
      <c r="A363" s="1">
        <v>358</v>
      </c>
      <c r="B363" s="1" t="s">
        <v>1178</v>
      </c>
      <c r="C363" s="11" t="s">
        <v>1179</v>
      </c>
      <c r="D363" s="2" t="s">
        <v>1180</v>
      </c>
      <c r="E363" s="25" t="s">
        <v>2107</v>
      </c>
      <c r="F363" s="3" t="s">
        <v>1181</v>
      </c>
      <c r="G363" s="3" t="s">
        <v>718</v>
      </c>
      <c r="H363" s="3"/>
      <c r="I363" s="3" t="s">
        <v>2936</v>
      </c>
    </row>
    <row r="364" spans="1:9" s="12" customFormat="1" ht="35.1" hidden="1" customHeight="1">
      <c r="A364" s="1">
        <v>359</v>
      </c>
      <c r="B364" s="1" t="s">
        <v>816</v>
      </c>
      <c r="C364" s="11" t="s">
        <v>817</v>
      </c>
      <c r="D364" s="2" t="s">
        <v>818</v>
      </c>
      <c r="E364" s="25"/>
      <c r="F364" s="3" t="s">
        <v>431</v>
      </c>
      <c r="G364" s="3" t="s">
        <v>60</v>
      </c>
      <c r="H364" s="3"/>
      <c r="I364" s="3" t="s">
        <v>2985</v>
      </c>
    </row>
    <row r="365" spans="1:9" s="12" customFormat="1" ht="35.1" hidden="1" customHeight="1">
      <c r="A365" s="1">
        <v>360</v>
      </c>
      <c r="B365" s="1" t="s">
        <v>819</v>
      </c>
      <c r="C365" s="11" t="s">
        <v>820</v>
      </c>
      <c r="D365" s="2" t="s">
        <v>821</v>
      </c>
      <c r="E365" s="25" t="s">
        <v>2108</v>
      </c>
      <c r="F365" s="3" t="s">
        <v>822</v>
      </c>
      <c r="G365" s="3" t="s">
        <v>718</v>
      </c>
      <c r="H365" s="3"/>
      <c r="I365" s="3" t="s">
        <v>2936</v>
      </c>
    </row>
    <row r="366" spans="1:9" s="12" customFormat="1" ht="35.1" hidden="1" customHeight="1">
      <c r="A366" s="1">
        <v>361</v>
      </c>
      <c r="B366" s="1" t="s">
        <v>823</v>
      </c>
      <c r="C366" s="11" t="s">
        <v>824</v>
      </c>
      <c r="D366" s="2" t="s">
        <v>825</v>
      </c>
      <c r="E366" s="25" t="s">
        <v>2109</v>
      </c>
      <c r="F366" s="3" t="s">
        <v>826</v>
      </c>
      <c r="G366" s="3" t="s">
        <v>298</v>
      </c>
      <c r="H366" s="3"/>
      <c r="I366" s="3" t="s">
        <v>2936</v>
      </c>
    </row>
    <row r="367" spans="1:9" s="12" customFormat="1" ht="35.1" customHeight="1">
      <c r="A367" s="1">
        <v>362</v>
      </c>
      <c r="B367" s="1" t="s">
        <v>804</v>
      </c>
      <c r="C367" s="11" t="s">
        <v>805</v>
      </c>
      <c r="D367" s="2" t="s">
        <v>806</v>
      </c>
      <c r="E367" s="25" t="s">
        <v>2110</v>
      </c>
      <c r="F367" s="3" t="s">
        <v>807</v>
      </c>
      <c r="G367" s="3" t="s">
        <v>60</v>
      </c>
      <c r="H367" s="3"/>
      <c r="I367" s="3" t="s">
        <v>2935</v>
      </c>
    </row>
    <row r="368" spans="1:9" s="12" customFormat="1" ht="35.1" hidden="1" customHeight="1">
      <c r="A368" s="1">
        <v>363</v>
      </c>
      <c r="B368" s="1" t="s">
        <v>833</v>
      </c>
      <c r="C368" s="11" t="s">
        <v>834</v>
      </c>
      <c r="D368" s="2" t="s">
        <v>835</v>
      </c>
      <c r="E368" s="25"/>
      <c r="F368" s="3" t="s">
        <v>836</v>
      </c>
      <c r="G368" s="3" t="s">
        <v>718</v>
      </c>
      <c r="H368" s="3"/>
      <c r="I368" s="3" t="s">
        <v>2986</v>
      </c>
    </row>
    <row r="369" spans="1:9" s="12" customFormat="1" ht="35.1" hidden="1" customHeight="1">
      <c r="A369" s="1">
        <v>364</v>
      </c>
      <c r="B369" s="1" t="s">
        <v>837</v>
      </c>
      <c r="C369" s="11" t="s">
        <v>838</v>
      </c>
      <c r="D369" s="2" t="s">
        <v>839</v>
      </c>
      <c r="E369" s="25" t="s">
        <v>2103</v>
      </c>
      <c r="F369" s="3" t="s">
        <v>840</v>
      </c>
      <c r="G369" s="3" t="s">
        <v>298</v>
      </c>
      <c r="H369" s="3"/>
      <c r="I369" s="3" t="s">
        <v>2936</v>
      </c>
    </row>
    <row r="370" spans="1:9" s="12" customFormat="1" ht="35.1" hidden="1" customHeight="1">
      <c r="A370" s="1">
        <v>365</v>
      </c>
      <c r="B370" s="1" t="s">
        <v>845</v>
      </c>
      <c r="C370" s="11" t="s">
        <v>846</v>
      </c>
      <c r="D370" s="2" t="s">
        <v>847</v>
      </c>
      <c r="E370" s="25" t="s">
        <v>2111</v>
      </c>
      <c r="F370" s="3" t="s">
        <v>848</v>
      </c>
      <c r="G370" s="3" t="s">
        <v>60</v>
      </c>
      <c r="H370" s="3"/>
      <c r="I370" s="3" t="s">
        <v>2936</v>
      </c>
    </row>
    <row r="371" spans="1:9" s="12" customFormat="1" ht="35.1" hidden="1" customHeight="1">
      <c r="A371" s="1">
        <v>366</v>
      </c>
      <c r="B371" s="1" t="s">
        <v>849</v>
      </c>
      <c r="C371" s="11" t="s">
        <v>850</v>
      </c>
      <c r="D371" s="2" t="s">
        <v>851</v>
      </c>
      <c r="E371" s="25" t="s">
        <v>2112</v>
      </c>
      <c r="F371" s="3" t="s">
        <v>427</v>
      </c>
      <c r="G371" s="3" t="s">
        <v>60</v>
      </c>
      <c r="H371" s="3"/>
      <c r="I371" s="3" t="s">
        <v>2936</v>
      </c>
    </row>
    <row r="372" spans="1:9" s="12" customFormat="1" ht="35.1" hidden="1" customHeight="1">
      <c r="A372" s="1">
        <v>367</v>
      </c>
      <c r="B372" s="1" t="s">
        <v>727</v>
      </c>
      <c r="C372" s="11" t="s">
        <v>728</v>
      </c>
      <c r="D372" s="2" t="s">
        <v>729</v>
      </c>
      <c r="E372" s="25" t="s">
        <v>2113</v>
      </c>
      <c r="F372" s="3" t="s">
        <v>457</v>
      </c>
      <c r="G372" s="3" t="s">
        <v>718</v>
      </c>
      <c r="H372" s="3"/>
      <c r="I372" s="3" t="s">
        <v>2936</v>
      </c>
    </row>
    <row r="373" spans="1:9" s="12" customFormat="1" ht="35.1" hidden="1" customHeight="1">
      <c r="A373" s="1">
        <v>368</v>
      </c>
      <c r="B373" s="1" t="s">
        <v>730</v>
      </c>
      <c r="C373" s="11" t="s">
        <v>731</v>
      </c>
      <c r="D373" s="2" t="s">
        <v>732</v>
      </c>
      <c r="E373" s="25"/>
      <c r="F373" s="3" t="s">
        <v>733</v>
      </c>
      <c r="G373" s="3" t="s">
        <v>60</v>
      </c>
      <c r="H373" s="3"/>
      <c r="I373" s="3" t="s">
        <v>2985</v>
      </c>
    </row>
    <row r="374" spans="1:9" s="12" customFormat="1" ht="35.1" hidden="1" customHeight="1">
      <c r="A374" s="1">
        <v>369</v>
      </c>
      <c r="B374" s="1" t="s">
        <v>734</v>
      </c>
      <c r="C374" s="11" t="s">
        <v>735</v>
      </c>
      <c r="D374" s="2" t="s">
        <v>736</v>
      </c>
      <c r="E374" s="25"/>
      <c r="F374" s="3" t="s">
        <v>737</v>
      </c>
      <c r="G374" s="3" t="s">
        <v>60</v>
      </c>
      <c r="H374" s="3"/>
      <c r="I374" s="3" t="s">
        <v>2985</v>
      </c>
    </row>
    <row r="375" spans="1:9" s="12" customFormat="1" ht="35.1" hidden="1" customHeight="1">
      <c r="A375" s="1">
        <v>370</v>
      </c>
      <c r="B375" s="1" t="s">
        <v>738</v>
      </c>
      <c r="C375" s="11" t="s">
        <v>739</v>
      </c>
      <c r="D375" s="2" t="s">
        <v>740</v>
      </c>
      <c r="E375" s="25"/>
      <c r="F375" s="3" t="s">
        <v>741</v>
      </c>
      <c r="G375" s="3" t="s">
        <v>60</v>
      </c>
      <c r="H375" s="3"/>
      <c r="I375" s="3" t="s">
        <v>2985</v>
      </c>
    </row>
    <row r="376" spans="1:9" s="12" customFormat="1" ht="35.1" hidden="1" customHeight="1">
      <c r="A376" s="1">
        <v>371</v>
      </c>
      <c r="B376" s="1" t="s">
        <v>742</v>
      </c>
      <c r="C376" s="11" t="s">
        <v>743</v>
      </c>
      <c r="D376" s="2" t="s">
        <v>744</v>
      </c>
      <c r="E376" s="25" t="s">
        <v>2114</v>
      </c>
      <c r="F376" s="3" t="s">
        <v>745</v>
      </c>
      <c r="G376" s="3" t="s">
        <v>60</v>
      </c>
      <c r="H376" s="3"/>
      <c r="I376" s="3" t="s">
        <v>2985</v>
      </c>
    </row>
    <row r="377" spans="1:9" s="12" customFormat="1" ht="35.1" hidden="1" customHeight="1">
      <c r="A377" s="1">
        <v>372</v>
      </c>
      <c r="B377" s="1" t="s">
        <v>1145</v>
      </c>
      <c r="C377" s="11" t="s">
        <v>1146</v>
      </c>
      <c r="D377" s="2" t="s">
        <v>1147</v>
      </c>
      <c r="E377" s="25" t="s">
        <v>2115</v>
      </c>
      <c r="F377" s="3" t="s">
        <v>1148</v>
      </c>
      <c r="G377" s="3" t="s">
        <v>60</v>
      </c>
      <c r="H377" s="3"/>
      <c r="I377" s="3" t="s">
        <v>2985</v>
      </c>
    </row>
    <row r="378" spans="1:9" s="12" customFormat="1" ht="35.1" hidden="1" customHeight="1">
      <c r="A378" s="1">
        <v>373</v>
      </c>
      <c r="B378" s="1" t="s">
        <v>1149</v>
      </c>
      <c r="C378" s="11" t="s">
        <v>1150</v>
      </c>
      <c r="D378" s="2" t="s">
        <v>1151</v>
      </c>
      <c r="E378" s="25" t="s">
        <v>2116</v>
      </c>
      <c r="F378" s="3" t="s">
        <v>1152</v>
      </c>
      <c r="G378" s="3" t="s">
        <v>718</v>
      </c>
      <c r="H378" s="3"/>
      <c r="I378" s="3" t="s">
        <v>2985</v>
      </c>
    </row>
    <row r="379" spans="1:9" s="12" customFormat="1" ht="35.1" hidden="1" customHeight="1">
      <c r="A379" s="1">
        <v>374</v>
      </c>
      <c r="B379" s="1" t="s">
        <v>1153</v>
      </c>
      <c r="C379" s="11" t="s">
        <v>1154</v>
      </c>
      <c r="D379" s="2" t="s">
        <v>1155</v>
      </c>
      <c r="E379" s="25" t="s">
        <v>2117</v>
      </c>
      <c r="F379" s="3" t="s">
        <v>1024</v>
      </c>
      <c r="G379" s="3" t="s">
        <v>60</v>
      </c>
      <c r="H379" s="3"/>
      <c r="I379" s="3" t="s">
        <v>2985</v>
      </c>
    </row>
    <row r="380" spans="1:9" s="12" customFormat="1" ht="35.1" hidden="1" customHeight="1">
      <c r="A380" s="1">
        <v>375</v>
      </c>
      <c r="B380" s="1" t="s">
        <v>746</v>
      </c>
      <c r="C380" s="11" t="s">
        <v>747</v>
      </c>
      <c r="D380" s="2" t="s">
        <v>748</v>
      </c>
      <c r="E380" s="25" t="s">
        <v>2118</v>
      </c>
      <c r="F380" s="3" t="s">
        <v>749</v>
      </c>
      <c r="G380" s="3" t="s">
        <v>718</v>
      </c>
      <c r="H380" s="3"/>
      <c r="I380" s="3" t="s">
        <v>2988</v>
      </c>
    </row>
    <row r="381" spans="1:9" s="12" customFormat="1" ht="35.1" hidden="1" customHeight="1">
      <c r="A381" s="1">
        <v>376</v>
      </c>
      <c r="B381" s="1" t="s">
        <v>750</v>
      </c>
      <c r="C381" s="11" t="s">
        <v>751</v>
      </c>
      <c r="D381" s="2" t="s">
        <v>752</v>
      </c>
      <c r="E381" s="25" t="s">
        <v>2119</v>
      </c>
      <c r="F381" s="3" t="s">
        <v>753</v>
      </c>
      <c r="G381" s="3" t="s">
        <v>718</v>
      </c>
      <c r="H381" s="3"/>
      <c r="I381" s="3" t="s">
        <v>2988</v>
      </c>
    </row>
    <row r="382" spans="1:9" s="12" customFormat="1" ht="35.1" hidden="1" customHeight="1">
      <c r="A382" s="1">
        <v>377</v>
      </c>
      <c r="B382" s="1" t="s">
        <v>754</v>
      </c>
      <c r="C382" s="11" t="s">
        <v>755</v>
      </c>
      <c r="D382" s="2" t="s">
        <v>756</v>
      </c>
      <c r="E382" s="25" t="s">
        <v>2120</v>
      </c>
      <c r="F382" s="3" t="s">
        <v>753</v>
      </c>
      <c r="G382" s="3" t="s">
        <v>718</v>
      </c>
      <c r="H382" s="3"/>
      <c r="I382" s="3" t="s">
        <v>2988</v>
      </c>
    </row>
    <row r="383" spans="1:9" s="12" customFormat="1" ht="35.1" hidden="1" customHeight="1">
      <c r="A383" s="1">
        <v>378</v>
      </c>
      <c r="B383" s="1" t="s">
        <v>757</v>
      </c>
      <c r="C383" s="11" t="s">
        <v>758</v>
      </c>
      <c r="D383" s="2" t="s">
        <v>759</v>
      </c>
      <c r="E383" s="25" t="s">
        <v>204</v>
      </c>
      <c r="F383" s="3" t="s">
        <v>760</v>
      </c>
      <c r="G383" s="3" t="s">
        <v>718</v>
      </c>
      <c r="H383" s="3"/>
      <c r="I383" s="3" t="s">
        <v>2988</v>
      </c>
    </row>
    <row r="384" spans="1:9" s="12" customFormat="1" ht="35.1" hidden="1" customHeight="1">
      <c r="A384" s="1">
        <v>379</v>
      </c>
      <c r="B384" s="1" t="s">
        <v>1197</v>
      </c>
      <c r="C384" s="11" t="s">
        <v>1198</v>
      </c>
      <c r="D384" s="2" t="s">
        <v>1199</v>
      </c>
      <c r="E384" s="25" t="s">
        <v>2121</v>
      </c>
      <c r="F384" s="3" t="s">
        <v>1200</v>
      </c>
      <c r="G384" s="3" t="s">
        <v>60</v>
      </c>
      <c r="H384" s="3"/>
      <c r="I384" s="3" t="s">
        <v>2985</v>
      </c>
    </row>
    <row r="385" spans="1:9" s="12" customFormat="1" ht="35.1" hidden="1" customHeight="1">
      <c r="A385" s="1">
        <v>380</v>
      </c>
      <c r="B385" s="1" t="s">
        <v>1441</v>
      </c>
      <c r="C385" s="11" t="s">
        <v>1442</v>
      </c>
      <c r="D385" s="2" t="s">
        <v>1443</v>
      </c>
      <c r="E385" s="25" t="s">
        <v>2122</v>
      </c>
      <c r="F385" s="3" t="s">
        <v>1444</v>
      </c>
      <c r="G385" s="3" t="s">
        <v>60</v>
      </c>
      <c r="H385" s="3"/>
      <c r="I385" s="3" t="s">
        <v>2985</v>
      </c>
    </row>
    <row r="386" spans="1:9" s="12" customFormat="1" ht="35.1" hidden="1" customHeight="1">
      <c r="A386" s="1">
        <v>381</v>
      </c>
      <c r="B386" s="1" t="s">
        <v>1141</v>
      </c>
      <c r="C386" s="11" t="s">
        <v>1142</v>
      </c>
      <c r="D386" s="2" t="s">
        <v>1143</v>
      </c>
      <c r="E386" s="25" t="s">
        <v>2123</v>
      </c>
      <c r="F386" s="3" t="s">
        <v>1144</v>
      </c>
      <c r="G386" s="3" t="s">
        <v>60</v>
      </c>
      <c r="H386" s="3"/>
      <c r="I386" s="3" t="s">
        <v>2985</v>
      </c>
    </row>
    <row r="387" spans="1:9" s="12" customFormat="1" ht="35.1" hidden="1" customHeight="1">
      <c r="A387" s="1">
        <v>382</v>
      </c>
      <c r="B387" s="1" t="s">
        <v>1118</v>
      </c>
      <c r="C387" s="11" t="s">
        <v>1119</v>
      </c>
      <c r="D387" s="2" t="s">
        <v>1120</v>
      </c>
      <c r="E387" s="25" t="s">
        <v>2124</v>
      </c>
      <c r="F387" s="3" t="s">
        <v>1121</v>
      </c>
      <c r="G387" s="3" t="s">
        <v>904</v>
      </c>
      <c r="H387" s="3"/>
      <c r="I387" s="3" t="s">
        <v>2990</v>
      </c>
    </row>
    <row r="388" spans="1:9" s="12" customFormat="1" ht="35.1" hidden="1" customHeight="1">
      <c r="A388" s="1">
        <v>383</v>
      </c>
      <c r="B388" s="1" t="s">
        <v>1035</v>
      </c>
      <c r="C388" s="11" t="s">
        <v>1036</v>
      </c>
      <c r="D388" s="2" t="s">
        <v>1037</v>
      </c>
      <c r="E388" s="25" t="s">
        <v>2124</v>
      </c>
      <c r="F388" s="3" t="s">
        <v>994</v>
      </c>
      <c r="G388" s="3" t="s">
        <v>904</v>
      </c>
      <c r="H388" s="3"/>
      <c r="I388" s="3" t="s">
        <v>2986</v>
      </c>
    </row>
    <row r="389" spans="1:9" s="12" customFormat="1" ht="35.1" hidden="1" customHeight="1">
      <c r="A389" s="1">
        <v>384</v>
      </c>
      <c r="B389" s="1" t="s">
        <v>1122</v>
      </c>
      <c r="C389" s="11" t="s">
        <v>1123</v>
      </c>
      <c r="D389" s="2" t="s">
        <v>1124</v>
      </c>
      <c r="E389" s="25" t="s">
        <v>2124</v>
      </c>
      <c r="F389" s="3" t="s">
        <v>319</v>
      </c>
      <c r="G389" s="3" t="s">
        <v>904</v>
      </c>
      <c r="H389" s="3"/>
      <c r="I389" s="3" t="s">
        <v>2990</v>
      </c>
    </row>
    <row r="390" spans="1:9" s="12" customFormat="1" ht="35.1" hidden="1" customHeight="1">
      <c r="A390" s="1">
        <v>385</v>
      </c>
      <c r="B390" s="1" t="s">
        <v>1125</v>
      </c>
      <c r="C390" s="11" t="s">
        <v>1126</v>
      </c>
      <c r="D390" s="2" t="s">
        <v>1127</v>
      </c>
      <c r="E390" s="25" t="s">
        <v>2124</v>
      </c>
      <c r="F390" s="3" t="s">
        <v>1128</v>
      </c>
      <c r="G390" s="3" t="s">
        <v>904</v>
      </c>
      <c r="H390" s="3"/>
      <c r="I390" s="3" t="s">
        <v>2990</v>
      </c>
    </row>
    <row r="391" spans="1:9" s="12" customFormat="1" ht="35.1" hidden="1" customHeight="1">
      <c r="A391" s="1">
        <v>386</v>
      </c>
      <c r="B391" s="1" t="s">
        <v>1129</v>
      </c>
      <c r="C391" s="11" t="s">
        <v>1130</v>
      </c>
      <c r="D391" s="2" t="s">
        <v>1131</v>
      </c>
      <c r="E391" s="25" t="s">
        <v>2124</v>
      </c>
      <c r="F391" s="3" t="s">
        <v>1132</v>
      </c>
      <c r="G391" s="3" t="s">
        <v>904</v>
      </c>
      <c r="H391" s="3"/>
      <c r="I391" s="3" t="s">
        <v>2990</v>
      </c>
    </row>
    <row r="392" spans="1:9" s="12" customFormat="1" ht="35.1" hidden="1" customHeight="1">
      <c r="A392" s="1">
        <v>387</v>
      </c>
      <c r="B392" s="1" t="s">
        <v>1133</v>
      </c>
      <c r="C392" s="11" t="s">
        <v>1134</v>
      </c>
      <c r="D392" s="2" t="s">
        <v>1135</v>
      </c>
      <c r="E392" s="25" t="s">
        <v>2124</v>
      </c>
      <c r="F392" s="3" t="s">
        <v>1136</v>
      </c>
      <c r="G392" s="3" t="s">
        <v>904</v>
      </c>
      <c r="H392" s="3"/>
      <c r="I392" s="3" t="s">
        <v>2990</v>
      </c>
    </row>
    <row r="393" spans="1:9" s="12" customFormat="1" ht="35.1" hidden="1" customHeight="1">
      <c r="A393" s="1">
        <v>388</v>
      </c>
      <c r="B393" s="1" t="s">
        <v>1137</v>
      </c>
      <c r="C393" s="11" t="s">
        <v>1138</v>
      </c>
      <c r="D393" s="2" t="s">
        <v>1139</v>
      </c>
      <c r="E393" s="25" t="s">
        <v>2125</v>
      </c>
      <c r="F393" s="3" t="s">
        <v>1140</v>
      </c>
      <c r="G393" s="3" t="s">
        <v>904</v>
      </c>
      <c r="H393" s="3"/>
      <c r="I393" s="3" t="s">
        <v>2990</v>
      </c>
    </row>
    <row r="394" spans="1:9" s="12" customFormat="1" ht="35.1" hidden="1" customHeight="1">
      <c r="A394" s="1">
        <v>389</v>
      </c>
      <c r="B394" s="1" t="s">
        <v>1162</v>
      </c>
      <c r="C394" s="11" t="s">
        <v>1163</v>
      </c>
      <c r="D394" s="2" t="s">
        <v>1164</v>
      </c>
      <c r="E394" s="25" t="s">
        <v>2126</v>
      </c>
      <c r="F394" s="3" t="s">
        <v>1165</v>
      </c>
      <c r="G394" s="3" t="s">
        <v>904</v>
      </c>
      <c r="H394" s="3"/>
      <c r="I394" s="3" t="s">
        <v>2986</v>
      </c>
    </row>
    <row r="395" spans="1:9" s="12" customFormat="1" ht="35.1" hidden="1" customHeight="1">
      <c r="A395" s="1">
        <v>390</v>
      </c>
      <c r="B395" s="1" t="s">
        <v>1039</v>
      </c>
      <c r="C395" s="11" t="s">
        <v>1040</v>
      </c>
      <c r="D395" s="2" t="s">
        <v>1041</v>
      </c>
      <c r="E395" s="25" t="s">
        <v>2124</v>
      </c>
      <c r="F395" s="3" t="s">
        <v>584</v>
      </c>
      <c r="G395" s="3" t="s">
        <v>904</v>
      </c>
      <c r="H395" s="3"/>
      <c r="I395" s="3" t="s">
        <v>2986</v>
      </c>
    </row>
    <row r="396" spans="1:9" s="12" customFormat="1" ht="35.1" hidden="1" customHeight="1">
      <c r="A396" s="1">
        <v>391</v>
      </c>
      <c r="B396" s="1" t="s">
        <v>1042</v>
      </c>
      <c r="C396" s="11" t="s">
        <v>1043</v>
      </c>
      <c r="D396" s="2" t="s">
        <v>1044</v>
      </c>
      <c r="E396" s="25" t="s">
        <v>2127</v>
      </c>
      <c r="F396" s="3" t="s">
        <v>1024</v>
      </c>
      <c r="G396" s="3" t="s">
        <v>904</v>
      </c>
      <c r="H396" s="3"/>
      <c r="I396" s="3" t="s">
        <v>2986</v>
      </c>
    </row>
    <row r="397" spans="1:9" s="12" customFormat="1" ht="35.1" hidden="1" customHeight="1">
      <c r="A397" s="1">
        <v>392</v>
      </c>
      <c r="B397" s="1" t="s">
        <v>1045</v>
      </c>
      <c r="C397" s="11" t="s">
        <v>1046</v>
      </c>
      <c r="D397" s="2" t="s">
        <v>1047</v>
      </c>
      <c r="E397" s="25" t="s">
        <v>2128</v>
      </c>
      <c r="F397" s="3" t="s">
        <v>1048</v>
      </c>
      <c r="G397" s="3" t="s">
        <v>298</v>
      </c>
      <c r="H397" s="3"/>
      <c r="I397" s="3" t="s">
        <v>2986</v>
      </c>
    </row>
    <row r="398" spans="1:9" s="12" customFormat="1" ht="35.1" hidden="1" customHeight="1">
      <c r="A398" s="1">
        <v>393</v>
      </c>
      <c r="B398" s="1" t="s">
        <v>1049</v>
      </c>
      <c r="C398" s="11" t="s">
        <v>1050</v>
      </c>
      <c r="D398" s="2" t="s">
        <v>1051</v>
      </c>
      <c r="E398" s="25" t="s">
        <v>2124</v>
      </c>
      <c r="F398" s="3" t="s">
        <v>1052</v>
      </c>
      <c r="G398" s="3" t="s">
        <v>904</v>
      </c>
      <c r="H398" s="3"/>
      <c r="I398" s="3" t="s">
        <v>2986</v>
      </c>
    </row>
    <row r="399" spans="1:9" s="12" customFormat="1" ht="35.1" hidden="1" customHeight="1">
      <c r="A399" s="1">
        <v>394</v>
      </c>
      <c r="B399" s="1" t="s">
        <v>1053</v>
      </c>
      <c r="C399" s="11" t="s">
        <v>1054</v>
      </c>
      <c r="D399" s="2" t="s">
        <v>1055</v>
      </c>
      <c r="E399" s="25" t="s">
        <v>2124</v>
      </c>
      <c r="F399" s="3" t="s">
        <v>1056</v>
      </c>
      <c r="G399" s="3" t="s">
        <v>904</v>
      </c>
      <c r="H399" s="3"/>
      <c r="I399" s="3" t="s">
        <v>2986</v>
      </c>
    </row>
    <row r="400" spans="1:9" s="12" customFormat="1" ht="35.1" hidden="1" customHeight="1">
      <c r="A400" s="1">
        <v>395</v>
      </c>
      <c r="B400" s="1" t="s">
        <v>1057</v>
      </c>
      <c r="C400" s="11" t="s">
        <v>1058</v>
      </c>
      <c r="D400" s="2" t="s">
        <v>1059</v>
      </c>
      <c r="E400" s="25" t="s">
        <v>2124</v>
      </c>
      <c r="F400" s="3" t="s">
        <v>958</v>
      </c>
      <c r="G400" s="3" t="s">
        <v>904</v>
      </c>
      <c r="H400" s="3"/>
      <c r="I400" s="3" t="s">
        <v>2986</v>
      </c>
    </row>
    <row r="401" spans="1:9" s="12" customFormat="1" ht="35.1" hidden="1" customHeight="1">
      <c r="A401" s="1">
        <v>396</v>
      </c>
      <c r="B401" s="1" t="s">
        <v>1060</v>
      </c>
      <c r="C401" s="11" t="s">
        <v>1061</v>
      </c>
      <c r="D401" s="2" t="s">
        <v>1062</v>
      </c>
      <c r="E401" s="25" t="s">
        <v>2124</v>
      </c>
      <c r="F401" s="3" t="s">
        <v>1063</v>
      </c>
      <c r="G401" s="3" t="s">
        <v>904</v>
      </c>
      <c r="H401" s="3"/>
      <c r="I401" s="3" t="s">
        <v>2986</v>
      </c>
    </row>
    <row r="402" spans="1:9" s="12" customFormat="1" ht="35.1" hidden="1" customHeight="1">
      <c r="A402" s="1">
        <v>397</v>
      </c>
      <c r="B402" s="1" t="s">
        <v>1064</v>
      </c>
      <c r="C402" s="11" t="s">
        <v>1065</v>
      </c>
      <c r="D402" s="2" t="s">
        <v>1066</v>
      </c>
      <c r="E402" s="25" t="s">
        <v>2129</v>
      </c>
      <c r="F402" s="3" t="s">
        <v>1067</v>
      </c>
      <c r="G402" s="3" t="s">
        <v>904</v>
      </c>
      <c r="H402" s="3"/>
      <c r="I402" s="3" t="s">
        <v>2986</v>
      </c>
    </row>
    <row r="403" spans="1:9" s="12" customFormat="1" ht="35.1" hidden="1" customHeight="1">
      <c r="A403" s="1">
        <v>398</v>
      </c>
      <c r="B403" s="1" t="s">
        <v>1111</v>
      </c>
      <c r="C403" s="11" t="s">
        <v>1112</v>
      </c>
      <c r="D403" s="2" t="s">
        <v>1113</v>
      </c>
      <c r="E403" s="25" t="s">
        <v>2124</v>
      </c>
      <c r="F403" s="3" t="s">
        <v>1114</v>
      </c>
      <c r="G403" s="3" t="s">
        <v>904</v>
      </c>
      <c r="H403" s="3"/>
      <c r="I403" s="3" t="s">
        <v>2990</v>
      </c>
    </row>
    <row r="404" spans="1:9" s="12" customFormat="1" ht="35.1" hidden="1" customHeight="1">
      <c r="A404" s="1">
        <v>399</v>
      </c>
      <c r="B404" s="1" t="s">
        <v>1115</v>
      </c>
      <c r="C404" s="11" t="s">
        <v>1116</v>
      </c>
      <c r="D404" s="2" t="s">
        <v>1117</v>
      </c>
      <c r="E404" s="25" t="s">
        <v>2124</v>
      </c>
      <c r="F404" s="3" t="s">
        <v>1114</v>
      </c>
      <c r="G404" s="3" t="s">
        <v>904</v>
      </c>
      <c r="H404" s="3"/>
      <c r="I404" s="3" t="s">
        <v>2990</v>
      </c>
    </row>
    <row r="405" spans="1:9" s="12" customFormat="1" ht="35.1" hidden="1" customHeight="1">
      <c r="A405" s="1">
        <v>400</v>
      </c>
      <c r="B405" s="1" t="s">
        <v>1159</v>
      </c>
      <c r="C405" s="11" t="s">
        <v>1160</v>
      </c>
      <c r="D405" s="2" t="s">
        <v>1161</v>
      </c>
      <c r="E405" s="25" t="s">
        <v>2130</v>
      </c>
      <c r="F405" s="3" t="s">
        <v>962</v>
      </c>
      <c r="G405" s="3" t="s">
        <v>904</v>
      </c>
      <c r="H405" s="3"/>
      <c r="I405" s="3" t="s">
        <v>2986</v>
      </c>
    </row>
    <row r="406" spans="1:9" s="12" customFormat="1" ht="35.1" hidden="1" customHeight="1">
      <c r="A406" s="1">
        <v>401</v>
      </c>
      <c r="B406" s="1" t="s">
        <v>1166</v>
      </c>
      <c r="C406" s="11" t="s">
        <v>1167</v>
      </c>
      <c r="D406" s="2" t="s">
        <v>1168</v>
      </c>
      <c r="E406" s="25" t="s">
        <v>2131</v>
      </c>
      <c r="F406" s="3" t="s">
        <v>1169</v>
      </c>
      <c r="G406" s="3" t="s">
        <v>904</v>
      </c>
      <c r="H406" s="3"/>
      <c r="I406" s="3" t="s">
        <v>3008</v>
      </c>
    </row>
    <row r="407" spans="1:9" s="12" customFormat="1" ht="35.1" customHeight="1">
      <c r="A407" s="1">
        <v>402</v>
      </c>
      <c r="B407" s="1" t="s">
        <v>1189</v>
      </c>
      <c r="C407" s="11" t="s">
        <v>1190</v>
      </c>
      <c r="D407" s="2" t="s">
        <v>1191</v>
      </c>
      <c r="E407" s="25" t="s">
        <v>2132</v>
      </c>
      <c r="F407" s="3" t="s">
        <v>1192</v>
      </c>
      <c r="G407" s="3" t="s">
        <v>904</v>
      </c>
      <c r="H407" s="3"/>
      <c r="I407" s="3" t="s">
        <v>2935</v>
      </c>
    </row>
    <row r="408" spans="1:9" s="12" customFormat="1" ht="35.1" hidden="1" customHeight="1">
      <c r="A408" s="1">
        <v>403</v>
      </c>
      <c r="B408" s="1" t="s">
        <v>1193</v>
      </c>
      <c r="C408" s="11" t="s">
        <v>1194</v>
      </c>
      <c r="D408" s="2" t="s">
        <v>1195</v>
      </c>
      <c r="E408" s="25" t="s">
        <v>2133</v>
      </c>
      <c r="F408" s="3" t="s">
        <v>1196</v>
      </c>
      <c r="G408" s="3" t="s">
        <v>904</v>
      </c>
      <c r="H408" s="3"/>
      <c r="I408" s="3" t="s">
        <v>2997</v>
      </c>
    </row>
    <row r="409" spans="1:9" s="12" customFormat="1" ht="35.1" customHeight="1">
      <c r="A409" s="1">
        <v>404</v>
      </c>
      <c r="B409" s="1" t="s">
        <v>1462</v>
      </c>
      <c r="C409" s="11" t="s">
        <v>1463</v>
      </c>
      <c r="D409" s="2" t="s">
        <v>1464</v>
      </c>
      <c r="E409" s="25" t="s">
        <v>2124</v>
      </c>
      <c r="F409" s="3" t="s">
        <v>1465</v>
      </c>
      <c r="G409" s="3" t="s">
        <v>60</v>
      </c>
      <c r="H409" s="3"/>
      <c r="I409" s="3" t="s">
        <v>2935</v>
      </c>
    </row>
    <row r="410" spans="1:9" s="12" customFormat="1" ht="35.1" customHeight="1">
      <c r="A410" s="1">
        <v>405</v>
      </c>
      <c r="B410" s="1" t="s">
        <v>1185</v>
      </c>
      <c r="C410" s="11" t="s">
        <v>1186</v>
      </c>
      <c r="D410" s="2" t="s">
        <v>1187</v>
      </c>
      <c r="E410" s="25" t="s">
        <v>2134</v>
      </c>
      <c r="F410" s="3" t="s">
        <v>1188</v>
      </c>
      <c r="G410" s="3" t="s">
        <v>904</v>
      </c>
      <c r="H410" s="3"/>
      <c r="I410" s="3" t="s">
        <v>2935</v>
      </c>
    </row>
    <row r="411" spans="1:9" s="12" customFormat="1" ht="35.1" hidden="1" customHeight="1">
      <c r="A411" s="1">
        <v>406</v>
      </c>
      <c r="B411" s="1" t="s">
        <v>977</v>
      </c>
      <c r="C411" s="11" t="s">
        <v>978</v>
      </c>
      <c r="D411" s="2" t="s">
        <v>979</v>
      </c>
      <c r="E411" s="25" t="s">
        <v>2135</v>
      </c>
      <c r="F411" s="3" t="s">
        <v>980</v>
      </c>
      <c r="G411" s="3" t="s">
        <v>718</v>
      </c>
      <c r="H411" s="3"/>
      <c r="I411" s="3" t="s">
        <v>2936</v>
      </c>
    </row>
    <row r="412" spans="1:9" s="12" customFormat="1" ht="35.1" hidden="1" customHeight="1">
      <c r="A412" s="1">
        <v>407</v>
      </c>
      <c r="B412" s="1" t="s">
        <v>981</v>
      </c>
      <c r="C412" s="11" t="s">
        <v>982</v>
      </c>
      <c r="D412" s="2" t="s">
        <v>983</v>
      </c>
      <c r="E412" s="25" t="s">
        <v>2136</v>
      </c>
      <c r="F412" s="3" t="s">
        <v>962</v>
      </c>
      <c r="G412" s="3" t="s">
        <v>60</v>
      </c>
      <c r="H412" s="3"/>
      <c r="I412" s="3" t="s">
        <v>2936</v>
      </c>
    </row>
    <row r="413" spans="1:9" s="12" customFormat="1" ht="35.1" hidden="1" customHeight="1">
      <c r="A413" s="1">
        <v>408</v>
      </c>
      <c r="B413" s="1" t="s">
        <v>984</v>
      </c>
      <c r="C413" s="11" t="s">
        <v>985</v>
      </c>
      <c r="D413" s="2" t="s">
        <v>983</v>
      </c>
      <c r="E413" s="25" t="s">
        <v>2137</v>
      </c>
      <c r="F413" s="3" t="s">
        <v>986</v>
      </c>
      <c r="G413" s="3" t="s">
        <v>60</v>
      </c>
      <c r="H413" s="3"/>
      <c r="I413" s="3" t="s">
        <v>2936</v>
      </c>
    </row>
    <row r="414" spans="1:9" s="12" customFormat="1" ht="35.1" hidden="1" customHeight="1">
      <c r="A414" s="1">
        <v>409</v>
      </c>
      <c r="B414" s="1" t="s">
        <v>987</v>
      </c>
      <c r="C414" s="11" t="s">
        <v>988</v>
      </c>
      <c r="D414" s="2" t="s">
        <v>989</v>
      </c>
      <c r="E414" s="25" t="s">
        <v>2138</v>
      </c>
      <c r="F414" s="3" t="s">
        <v>990</v>
      </c>
      <c r="G414" s="3" t="s">
        <v>60</v>
      </c>
      <c r="H414" s="3"/>
      <c r="I414" s="3" t="s">
        <v>2936</v>
      </c>
    </row>
    <row r="415" spans="1:9" s="12" customFormat="1" ht="35.1" hidden="1" customHeight="1">
      <c r="A415" s="1">
        <v>410</v>
      </c>
      <c r="B415" s="1" t="s">
        <v>900</v>
      </c>
      <c r="C415" s="11" t="s">
        <v>901</v>
      </c>
      <c r="D415" s="2" t="s">
        <v>902</v>
      </c>
      <c r="E415" s="25" t="s">
        <v>2139</v>
      </c>
      <c r="F415" s="3" t="s">
        <v>903</v>
      </c>
      <c r="G415" s="3" t="s">
        <v>904</v>
      </c>
      <c r="H415" s="3"/>
      <c r="I415" s="3" t="s">
        <v>2936</v>
      </c>
    </row>
    <row r="416" spans="1:9" s="12" customFormat="1" ht="35.1" hidden="1" customHeight="1">
      <c r="A416" s="1">
        <v>411</v>
      </c>
      <c r="B416" s="1" t="s">
        <v>991</v>
      </c>
      <c r="C416" s="11" t="s">
        <v>992</v>
      </c>
      <c r="D416" s="2" t="s">
        <v>993</v>
      </c>
      <c r="E416" s="25" t="s">
        <v>994</v>
      </c>
      <c r="F416" s="3" t="s">
        <v>315</v>
      </c>
      <c r="G416" s="3" t="s">
        <v>718</v>
      </c>
      <c r="H416" s="3"/>
      <c r="I416" s="3" t="s">
        <v>2936</v>
      </c>
    </row>
    <row r="417" spans="1:9" s="12" customFormat="1" ht="35.1" hidden="1" customHeight="1">
      <c r="A417" s="1">
        <v>412</v>
      </c>
      <c r="B417" s="1" t="s">
        <v>995</v>
      </c>
      <c r="C417" s="11" t="s">
        <v>996</v>
      </c>
      <c r="D417" s="2" t="s">
        <v>993</v>
      </c>
      <c r="E417" s="25" t="s">
        <v>2140</v>
      </c>
      <c r="F417" s="3" t="s">
        <v>997</v>
      </c>
      <c r="G417" s="3" t="s">
        <v>718</v>
      </c>
      <c r="H417" s="3"/>
      <c r="I417" s="3" t="s">
        <v>2936</v>
      </c>
    </row>
    <row r="418" spans="1:9" s="12" customFormat="1" ht="35.1" hidden="1" customHeight="1">
      <c r="A418" s="1">
        <v>413</v>
      </c>
      <c r="B418" s="1" t="s">
        <v>998</v>
      </c>
      <c r="C418" s="11" t="s">
        <v>999</v>
      </c>
      <c r="D418" s="2" t="s">
        <v>1000</v>
      </c>
      <c r="E418" s="25" t="s">
        <v>2141</v>
      </c>
      <c r="F418" s="3" t="s">
        <v>1001</v>
      </c>
      <c r="G418" s="3" t="s">
        <v>60</v>
      </c>
      <c r="H418" s="3"/>
      <c r="I418" s="3" t="s">
        <v>2936</v>
      </c>
    </row>
    <row r="419" spans="1:9" s="12" customFormat="1" ht="35.1" customHeight="1">
      <c r="A419" s="1">
        <v>414</v>
      </c>
      <c r="B419" s="1" t="s">
        <v>905</v>
      </c>
      <c r="C419" s="11" t="s">
        <v>906</v>
      </c>
      <c r="D419" s="2" t="s">
        <v>907</v>
      </c>
      <c r="E419" s="25" t="s">
        <v>2142</v>
      </c>
      <c r="F419" s="3" t="s">
        <v>908</v>
      </c>
      <c r="G419" s="3" t="s">
        <v>904</v>
      </c>
      <c r="H419" s="3"/>
      <c r="I419" s="3" t="s">
        <v>2935</v>
      </c>
    </row>
    <row r="420" spans="1:9" s="12" customFormat="1" ht="35.1" customHeight="1">
      <c r="A420" s="1">
        <v>415</v>
      </c>
      <c r="B420" s="1" t="s">
        <v>909</v>
      </c>
      <c r="C420" s="11" t="s">
        <v>910</v>
      </c>
      <c r="D420" s="2" t="s">
        <v>911</v>
      </c>
      <c r="E420" s="25" t="s">
        <v>2143</v>
      </c>
      <c r="F420" s="3" t="s">
        <v>912</v>
      </c>
      <c r="G420" s="3" t="s">
        <v>904</v>
      </c>
      <c r="H420" s="3"/>
      <c r="I420" s="3" t="s">
        <v>2935</v>
      </c>
    </row>
    <row r="421" spans="1:9" s="12" customFormat="1" ht="35.1" customHeight="1">
      <c r="A421" s="1">
        <v>416</v>
      </c>
      <c r="B421" s="1" t="s">
        <v>913</v>
      </c>
      <c r="C421" s="11" t="s">
        <v>914</v>
      </c>
      <c r="D421" s="2" t="s">
        <v>915</v>
      </c>
      <c r="E421" s="25" t="s">
        <v>2144</v>
      </c>
      <c r="F421" s="3" t="s">
        <v>916</v>
      </c>
      <c r="G421" s="3" t="s">
        <v>904</v>
      </c>
      <c r="H421" s="3"/>
      <c r="I421" s="3" t="s">
        <v>2935</v>
      </c>
    </row>
    <row r="422" spans="1:9" s="12" customFormat="1" ht="35.1" customHeight="1">
      <c r="A422" s="1">
        <v>417</v>
      </c>
      <c r="B422" s="1" t="s">
        <v>917</v>
      </c>
      <c r="C422" s="11" t="s">
        <v>918</v>
      </c>
      <c r="D422" s="2" t="s">
        <v>919</v>
      </c>
      <c r="E422" s="25" t="s">
        <v>2144</v>
      </c>
      <c r="F422" s="3" t="s">
        <v>920</v>
      </c>
      <c r="G422" s="3" t="s">
        <v>904</v>
      </c>
      <c r="H422" s="3"/>
      <c r="I422" s="3" t="s">
        <v>2935</v>
      </c>
    </row>
    <row r="423" spans="1:9" s="12" customFormat="1" ht="35.1" hidden="1" customHeight="1">
      <c r="A423" s="1">
        <v>418</v>
      </c>
      <c r="B423" s="1" t="s">
        <v>921</v>
      </c>
      <c r="C423" s="11" t="s">
        <v>922</v>
      </c>
      <c r="D423" s="2" t="s">
        <v>923</v>
      </c>
      <c r="E423" s="25" t="s">
        <v>2145</v>
      </c>
      <c r="F423" s="3" t="s">
        <v>427</v>
      </c>
      <c r="G423" s="3" t="s">
        <v>718</v>
      </c>
      <c r="H423" s="3"/>
      <c r="I423" s="3" t="s">
        <v>2936</v>
      </c>
    </row>
    <row r="424" spans="1:9" s="12" customFormat="1" ht="35.1" hidden="1" customHeight="1">
      <c r="A424" s="1">
        <v>419</v>
      </c>
      <c r="B424" s="1" t="s">
        <v>924</v>
      </c>
      <c r="C424" s="11" t="s">
        <v>925</v>
      </c>
      <c r="D424" s="2" t="s">
        <v>926</v>
      </c>
      <c r="E424" s="25" t="s">
        <v>2146</v>
      </c>
      <c r="F424" s="3" t="s">
        <v>927</v>
      </c>
      <c r="G424" s="3" t="s">
        <v>718</v>
      </c>
      <c r="H424" s="3"/>
      <c r="I424" s="3" t="s">
        <v>2936</v>
      </c>
    </row>
    <row r="425" spans="1:9" s="12" customFormat="1" ht="35.1" hidden="1" customHeight="1">
      <c r="A425" s="1">
        <v>420</v>
      </c>
      <c r="B425" s="1" t="s">
        <v>931</v>
      </c>
      <c r="C425" s="11" t="s">
        <v>932</v>
      </c>
      <c r="D425" s="2" t="s">
        <v>933</v>
      </c>
      <c r="E425" s="25" t="s">
        <v>204</v>
      </c>
      <c r="F425" s="3" t="s">
        <v>204</v>
      </c>
      <c r="G425" s="3" t="s">
        <v>298</v>
      </c>
      <c r="H425" s="3"/>
      <c r="I425" s="3" t="s">
        <v>2939</v>
      </c>
    </row>
    <row r="426" spans="1:9" s="12" customFormat="1" ht="35.1" hidden="1" customHeight="1">
      <c r="A426" s="1">
        <v>421</v>
      </c>
      <c r="B426" s="1" t="s">
        <v>934</v>
      </c>
      <c r="C426" s="11" t="s">
        <v>935</v>
      </c>
      <c r="D426" s="2" t="s">
        <v>936</v>
      </c>
      <c r="E426" s="25" t="s">
        <v>2147</v>
      </c>
      <c r="F426" s="3" t="s">
        <v>937</v>
      </c>
      <c r="G426" s="3" t="s">
        <v>137</v>
      </c>
      <c r="H426" s="3"/>
      <c r="I426" s="3" t="s">
        <v>3009</v>
      </c>
    </row>
    <row r="427" spans="1:9" s="12" customFormat="1" ht="35.1" hidden="1" customHeight="1">
      <c r="A427" s="1">
        <v>422</v>
      </c>
      <c r="B427" s="1" t="s">
        <v>938</v>
      </c>
      <c r="C427" s="11" t="s">
        <v>939</v>
      </c>
      <c r="D427" s="2" t="s">
        <v>940</v>
      </c>
      <c r="E427" s="25" t="s">
        <v>2148</v>
      </c>
      <c r="F427" s="3" t="s">
        <v>941</v>
      </c>
      <c r="G427" s="3" t="s">
        <v>298</v>
      </c>
      <c r="H427" s="3"/>
      <c r="I427" s="3" t="s">
        <v>2936</v>
      </c>
    </row>
    <row r="428" spans="1:9" s="12" customFormat="1" ht="35.1" hidden="1" customHeight="1">
      <c r="A428" s="1">
        <v>423</v>
      </c>
      <c r="B428" s="1" t="s">
        <v>942</v>
      </c>
      <c r="C428" s="11" t="s">
        <v>943</v>
      </c>
      <c r="D428" s="2" t="s">
        <v>944</v>
      </c>
      <c r="E428" s="25" t="s">
        <v>2149</v>
      </c>
      <c r="F428" s="3" t="s">
        <v>811</v>
      </c>
      <c r="G428" s="3" t="s">
        <v>718</v>
      </c>
      <c r="H428" s="3"/>
      <c r="I428" s="3" t="s">
        <v>2936</v>
      </c>
    </row>
    <row r="429" spans="1:9" s="12" customFormat="1" ht="35.1" hidden="1" customHeight="1">
      <c r="A429" s="1">
        <v>424</v>
      </c>
      <c r="B429" s="1" t="s">
        <v>945</v>
      </c>
      <c r="C429" s="11" t="s">
        <v>946</v>
      </c>
      <c r="D429" s="2" t="s">
        <v>944</v>
      </c>
      <c r="E429" s="25" t="s">
        <v>2150</v>
      </c>
      <c r="F429" s="3" t="s">
        <v>947</v>
      </c>
      <c r="G429" s="3" t="s">
        <v>718</v>
      </c>
      <c r="H429" s="3"/>
      <c r="I429" s="3" t="s">
        <v>2936</v>
      </c>
    </row>
    <row r="430" spans="1:9" s="12" customFormat="1" ht="35.1" hidden="1" customHeight="1">
      <c r="A430" s="1">
        <v>425</v>
      </c>
      <c r="B430" s="1" t="s">
        <v>948</v>
      </c>
      <c r="C430" s="11" t="s">
        <v>949</v>
      </c>
      <c r="D430" s="2" t="s">
        <v>950</v>
      </c>
      <c r="E430" s="25" t="s">
        <v>2151</v>
      </c>
      <c r="F430" s="3" t="s">
        <v>951</v>
      </c>
      <c r="G430" s="3" t="s">
        <v>718</v>
      </c>
      <c r="H430" s="3"/>
      <c r="I430" s="3" t="s">
        <v>2936</v>
      </c>
    </row>
    <row r="431" spans="1:9" s="12" customFormat="1" ht="35.1" hidden="1" customHeight="1">
      <c r="A431" s="1">
        <v>426</v>
      </c>
      <c r="B431" s="1" t="s">
        <v>952</v>
      </c>
      <c r="C431" s="11" t="s">
        <v>953</v>
      </c>
      <c r="D431" s="2" t="s">
        <v>950</v>
      </c>
      <c r="E431" s="25" t="s">
        <v>2152</v>
      </c>
      <c r="F431" s="3" t="s">
        <v>954</v>
      </c>
      <c r="G431" s="3" t="s">
        <v>718</v>
      </c>
      <c r="H431" s="3"/>
      <c r="I431" s="3" t="s">
        <v>3010</v>
      </c>
    </row>
    <row r="432" spans="1:9" s="12" customFormat="1" ht="35.1" hidden="1" customHeight="1">
      <c r="A432" s="1">
        <v>427</v>
      </c>
      <c r="B432" s="1" t="s">
        <v>955</v>
      </c>
      <c r="C432" s="11" t="s">
        <v>956</v>
      </c>
      <c r="D432" s="2" t="s">
        <v>957</v>
      </c>
      <c r="E432" s="25" t="s">
        <v>2153</v>
      </c>
      <c r="F432" s="3" t="s">
        <v>958</v>
      </c>
      <c r="G432" s="3" t="s">
        <v>718</v>
      </c>
      <c r="H432" s="3"/>
      <c r="I432" s="3" t="s">
        <v>2939</v>
      </c>
    </row>
    <row r="433" spans="1:9" s="12" customFormat="1" ht="35.1" hidden="1" customHeight="1">
      <c r="A433" s="1">
        <v>428</v>
      </c>
      <c r="B433" s="1" t="s">
        <v>963</v>
      </c>
      <c r="C433" s="11" t="s">
        <v>964</v>
      </c>
      <c r="D433" s="2" t="s">
        <v>965</v>
      </c>
      <c r="E433" s="25" t="s">
        <v>2154</v>
      </c>
      <c r="F433" s="3" t="s">
        <v>387</v>
      </c>
      <c r="G433" s="3" t="s">
        <v>718</v>
      </c>
      <c r="H433" s="3"/>
      <c r="I433" s="3" t="s">
        <v>2936</v>
      </c>
    </row>
    <row r="434" spans="1:9" s="12" customFormat="1" ht="35.1" hidden="1" customHeight="1">
      <c r="A434" s="1">
        <v>429</v>
      </c>
      <c r="B434" s="1" t="s">
        <v>966</v>
      </c>
      <c r="C434" s="11" t="s">
        <v>967</v>
      </c>
      <c r="D434" s="2" t="s">
        <v>968</v>
      </c>
      <c r="E434" s="25" t="s">
        <v>2155</v>
      </c>
      <c r="F434" s="3" t="s">
        <v>962</v>
      </c>
      <c r="G434" s="3" t="s">
        <v>60</v>
      </c>
      <c r="H434" s="3"/>
      <c r="I434" s="3" t="s">
        <v>2936</v>
      </c>
    </row>
    <row r="435" spans="1:9" s="12" customFormat="1" ht="35.1" hidden="1" customHeight="1">
      <c r="A435" s="1">
        <v>430</v>
      </c>
      <c r="B435" s="1" t="s">
        <v>969</v>
      </c>
      <c r="C435" s="11" t="s">
        <v>970</v>
      </c>
      <c r="D435" s="2" t="s">
        <v>971</v>
      </c>
      <c r="E435" s="25" t="s">
        <v>2156</v>
      </c>
      <c r="F435" s="3" t="s">
        <v>958</v>
      </c>
      <c r="G435" s="3" t="s">
        <v>718</v>
      </c>
      <c r="H435" s="3"/>
      <c r="I435" s="3" t="s">
        <v>2936</v>
      </c>
    </row>
    <row r="436" spans="1:9" s="12" customFormat="1" ht="35.1" hidden="1" customHeight="1">
      <c r="A436" s="1">
        <v>431</v>
      </c>
      <c r="B436" s="1" t="s">
        <v>972</v>
      </c>
      <c r="C436" s="11" t="s">
        <v>973</v>
      </c>
      <c r="D436" s="2" t="s">
        <v>971</v>
      </c>
      <c r="E436" s="25" t="s">
        <v>2156</v>
      </c>
      <c r="F436" s="3" t="s">
        <v>302</v>
      </c>
      <c r="G436" s="3" t="s">
        <v>718</v>
      </c>
      <c r="H436" s="3"/>
      <c r="I436" s="3" t="s">
        <v>2936</v>
      </c>
    </row>
    <row r="437" spans="1:9" s="12" customFormat="1" ht="35.1" hidden="1" customHeight="1">
      <c r="A437" s="1">
        <v>432</v>
      </c>
      <c r="B437" s="1" t="s">
        <v>974</v>
      </c>
      <c r="C437" s="11" t="s">
        <v>975</v>
      </c>
      <c r="D437" s="2" t="s">
        <v>976</v>
      </c>
      <c r="E437" s="25" t="s">
        <v>1892</v>
      </c>
      <c r="F437" s="3" t="s">
        <v>803</v>
      </c>
      <c r="G437" s="3" t="s">
        <v>718</v>
      </c>
      <c r="H437" s="3"/>
      <c r="I437" s="3" t="s">
        <v>2936</v>
      </c>
    </row>
    <row r="438" spans="1:9" s="12" customFormat="1" ht="35.1" hidden="1" customHeight="1">
      <c r="A438" s="1">
        <v>433</v>
      </c>
      <c r="B438" s="1" t="s">
        <v>928</v>
      </c>
      <c r="C438" s="11" t="s">
        <v>929</v>
      </c>
      <c r="D438" s="2" t="s">
        <v>930</v>
      </c>
      <c r="E438" s="25" t="s">
        <v>1810</v>
      </c>
      <c r="F438" s="3" t="s">
        <v>204</v>
      </c>
      <c r="G438" s="3" t="s">
        <v>899</v>
      </c>
      <c r="H438" s="3"/>
      <c r="I438" s="3" t="s">
        <v>2948</v>
      </c>
    </row>
    <row r="439" spans="1:9" s="12" customFormat="1" ht="35.1" hidden="1" customHeight="1">
      <c r="A439" s="1">
        <v>434</v>
      </c>
      <c r="B439" s="1" t="s">
        <v>895</v>
      </c>
      <c r="C439" s="11" t="s">
        <v>896</v>
      </c>
      <c r="D439" s="2" t="s">
        <v>897</v>
      </c>
      <c r="E439" s="25" t="s">
        <v>204</v>
      </c>
      <c r="F439" s="3" t="s">
        <v>204</v>
      </c>
      <c r="G439" s="3" t="s">
        <v>899</v>
      </c>
      <c r="H439" s="3"/>
      <c r="I439" s="3" t="s">
        <v>2948</v>
      </c>
    </row>
    <row r="440" spans="1:9" s="12" customFormat="1" ht="35.1" hidden="1" customHeight="1">
      <c r="A440" s="1">
        <v>435</v>
      </c>
      <c r="B440" s="1" t="s">
        <v>1002</v>
      </c>
      <c r="C440" s="11" t="s">
        <v>1003</v>
      </c>
      <c r="D440" s="2" t="s">
        <v>1004</v>
      </c>
      <c r="E440" s="25" t="s">
        <v>2157</v>
      </c>
      <c r="F440" s="3" t="s">
        <v>1005</v>
      </c>
      <c r="G440" s="3" t="s">
        <v>60</v>
      </c>
      <c r="H440" s="3"/>
      <c r="I440" s="3" t="s">
        <v>2939</v>
      </c>
    </row>
    <row r="441" spans="1:9" s="12" customFormat="1" ht="35.1" hidden="1" customHeight="1">
      <c r="A441" s="1">
        <v>436</v>
      </c>
      <c r="B441" s="1" t="s">
        <v>1010</v>
      </c>
      <c r="C441" s="11" t="s">
        <v>1011</v>
      </c>
      <c r="D441" s="2" t="s">
        <v>1012</v>
      </c>
      <c r="E441" s="25" t="s">
        <v>2158</v>
      </c>
      <c r="F441" s="3" t="s">
        <v>1013</v>
      </c>
      <c r="G441" s="3" t="s">
        <v>60</v>
      </c>
      <c r="H441" s="3"/>
      <c r="I441" s="3" t="s">
        <v>2940</v>
      </c>
    </row>
    <row r="442" spans="1:9" s="12" customFormat="1" ht="35.1" hidden="1" customHeight="1">
      <c r="A442" s="1">
        <v>437</v>
      </c>
      <c r="B442" s="1" t="s">
        <v>1014</v>
      </c>
      <c r="C442" s="11" t="s">
        <v>1015</v>
      </c>
      <c r="D442" s="2" t="s">
        <v>1012</v>
      </c>
      <c r="E442" s="25" t="s">
        <v>2158</v>
      </c>
      <c r="F442" s="3" t="s">
        <v>1016</v>
      </c>
      <c r="G442" s="3" t="s">
        <v>60</v>
      </c>
      <c r="H442" s="3"/>
      <c r="I442" s="3" t="s">
        <v>2940</v>
      </c>
    </row>
    <row r="443" spans="1:9" s="12" customFormat="1" ht="35.1" hidden="1" customHeight="1">
      <c r="A443" s="1">
        <v>438</v>
      </c>
      <c r="B443" s="1" t="s">
        <v>1017</v>
      </c>
      <c r="C443" s="11" t="s">
        <v>1018</v>
      </c>
      <c r="D443" s="2" t="s">
        <v>1019</v>
      </c>
      <c r="E443" s="25" t="s">
        <v>2159</v>
      </c>
      <c r="F443" s="3" t="s">
        <v>1020</v>
      </c>
      <c r="G443" s="3" t="s">
        <v>298</v>
      </c>
      <c r="H443" s="3"/>
      <c r="I443" s="3" t="s">
        <v>2985</v>
      </c>
    </row>
    <row r="444" spans="1:9" s="12" customFormat="1" ht="35.1" hidden="1" customHeight="1">
      <c r="A444" s="1">
        <v>439</v>
      </c>
      <c r="B444" s="1" t="s">
        <v>1025</v>
      </c>
      <c r="C444" s="11" t="s">
        <v>1026</v>
      </c>
      <c r="D444" s="2" t="s">
        <v>810</v>
      </c>
      <c r="E444" s="25" t="s">
        <v>2160</v>
      </c>
      <c r="F444" s="3" t="s">
        <v>1027</v>
      </c>
      <c r="G444" s="3" t="s">
        <v>718</v>
      </c>
      <c r="H444" s="3"/>
      <c r="I444" s="3" t="s">
        <v>2985</v>
      </c>
    </row>
    <row r="445" spans="1:9" s="12" customFormat="1" ht="35.1" hidden="1" customHeight="1">
      <c r="A445" s="1">
        <v>440</v>
      </c>
      <c r="B445" s="1" t="s">
        <v>1028</v>
      </c>
      <c r="C445" s="11" t="s">
        <v>1029</v>
      </c>
      <c r="D445" s="2" t="s">
        <v>810</v>
      </c>
      <c r="E445" s="25" t="s">
        <v>2092</v>
      </c>
      <c r="F445" s="3" t="s">
        <v>1030</v>
      </c>
      <c r="G445" s="3" t="s">
        <v>718</v>
      </c>
      <c r="H445" s="3"/>
      <c r="I445" s="3" t="s">
        <v>2985</v>
      </c>
    </row>
    <row r="446" spans="1:9" s="12" customFormat="1" ht="35.1" hidden="1" customHeight="1">
      <c r="A446" s="1">
        <v>441</v>
      </c>
      <c r="B446" s="1" t="s">
        <v>1031</v>
      </c>
      <c r="C446" s="11" t="s">
        <v>1032</v>
      </c>
      <c r="D446" s="2" t="s">
        <v>1033</v>
      </c>
      <c r="E446" s="25" t="s">
        <v>2161</v>
      </c>
      <c r="F446" s="3" t="s">
        <v>1034</v>
      </c>
      <c r="G446" s="3" t="s">
        <v>259</v>
      </c>
      <c r="H446" s="3"/>
      <c r="I446" s="3" t="s">
        <v>2985</v>
      </c>
    </row>
    <row r="447" spans="1:9" s="12" customFormat="1" ht="35.1" hidden="1" customHeight="1">
      <c r="A447" s="1">
        <v>442</v>
      </c>
      <c r="B447" s="1" t="s">
        <v>1174</v>
      </c>
      <c r="C447" s="11" t="s">
        <v>1175</v>
      </c>
      <c r="D447" s="2" t="s">
        <v>1176</v>
      </c>
      <c r="E447" s="25" t="s">
        <v>2162</v>
      </c>
      <c r="F447" s="3" t="s">
        <v>1177</v>
      </c>
      <c r="G447" s="3" t="s">
        <v>718</v>
      </c>
      <c r="H447" s="3"/>
      <c r="I447" s="3" t="s">
        <v>2986</v>
      </c>
    </row>
    <row r="448" spans="1:9" s="12" customFormat="1" ht="35.1" hidden="1" customHeight="1">
      <c r="A448" s="1">
        <v>443</v>
      </c>
      <c r="B448" s="1" t="s">
        <v>1182</v>
      </c>
      <c r="C448" s="11" t="s">
        <v>1183</v>
      </c>
      <c r="D448" s="2" t="s">
        <v>1184</v>
      </c>
      <c r="E448" s="25" t="s">
        <v>2163</v>
      </c>
      <c r="F448" s="3" t="s">
        <v>1083</v>
      </c>
      <c r="G448" s="3" t="s">
        <v>718</v>
      </c>
      <c r="H448" s="3"/>
      <c r="I448" s="3" t="s">
        <v>2986</v>
      </c>
    </row>
    <row r="449" spans="1:9" s="12" customFormat="1" ht="35.1" hidden="1" customHeight="1">
      <c r="A449" s="1">
        <v>444</v>
      </c>
      <c r="B449" s="1" t="s">
        <v>1370</v>
      </c>
      <c r="C449" s="11" t="s">
        <v>1371</v>
      </c>
      <c r="D449" s="2" t="s">
        <v>1372</v>
      </c>
      <c r="E449" s="25" t="s">
        <v>2062</v>
      </c>
      <c r="F449" s="3" t="s">
        <v>1373</v>
      </c>
      <c r="G449" s="3" t="s">
        <v>60</v>
      </c>
      <c r="H449" s="3"/>
      <c r="I449" s="3" t="s">
        <v>2986</v>
      </c>
    </row>
    <row r="450" spans="1:9" s="12" customFormat="1" ht="35.1" hidden="1" customHeight="1">
      <c r="A450" s="1">
        <v>445</v>
      </c>
      <c r="B450" s="1" t="s">
        <v>1374</v>
      </c>
      <c r="C450" s="11" t="s">
        <v>1375</v>
      </c>
      <c r="D450" s="2" t="s">
        <v>1376</v>
      </c>
      <c r="E450" s="25" t="s">
        <v>2062</v>
      </c>
      <c r="F450" s="3" t="s">
        <v>1377</v>
      </c>
      <c r="G450" s="3" t="s">
        <v>60</v>
      </c>
      <c r="H450" s="3"/>
      <c r="I450" s="3" t="s">
        <v>2986</v>
      </c>
    </row>
    <row r="451" spans="1:9" s="12" customFormat="1" ht="35.1" hidden="1" customHeight="1">
      <c r="A451" s="1">
        <v>446</v>
      </c>
      <c r="B451" s="1" t="s">
        <v>81</v>
      </c>
      <c r="C451" s="11"/>
      <c r="D451" s="2" t="s">
        <v>82</v>
      </c>
      <c r="E451" s="2"/>
      <c r="F451" s="3" t="s">
        <v>83</v>
      </c>
      <c r="G451" s="3" t="s">
        <v>75</v>
      </c>
      <c r="H451" s="3"/>
      <c r="I451" s="3" t="s">
        <v>2936</v>
      </c>
    </row>
    <row r="452" spans="1:9" s="12" customFormat="1" ht="35.1" hidden="1" customHeight="1">
      <c r="A452" s="1">
        <v>447</v>
      </c>
      <c r="B452" s="1" t="s">
        <v>661</v>
      </c>
      <c r="C452" s="11"/>
      <c r="D452" s="2" t="s">
        <v>660</v>
      </c>
      <c r="E452" s="2"/>
      <c r="F452" s="3" t="s">
        <v>662</v>
      </c>
      <c r="G452" s="3" t="s">
        <v>153</v>
      </c>
      <c r="H452" s="3"/>
      <c r="I452" s="3" t="s">
        <v>2936</v>
      </c>
    </row>
    <row r="453" spans="1:9" s="12" customFormat="1" ht="35.1" hidden="1" customHeight="1">
      <c r="A453" s="1">
        <v>448</v>
      </c>
      <c r="B453" s="1" t="s">
        <v>1654</v>
      </c>
      <c r="C453" s="11"/>
      <c r="D453" s="2" t="s">
        <v>1655</v>
      </c>
      <c r="E453" s="2"/>
      <c r="F453" s="3" t="s">
        <v>1656</v>
      </c>
      <c r="G453" s="3" t="s">
        <v>219</v>
      </c>
      <c r="H453" s="3"/>
      <c r="I453" s="3" t="s">
        <v>2972</v>
      </c>
    </row>
    <row r="454" spans="1:9" s="12" customFormat="1" ht="35.1" hidden="1" customHeight="1">
      <c r="A454" s="1">
        <v>449</v>
      </c>
      <c r="B454" s="1" t="s">
        <v>1664</v>
      </c>
      <c r="C454" s="11"/>
      <c r="D454" s="2" t="s">
        <v>1665</v>
      </c>
      <c r="E454" s="2"/>
      <c r="F454" s="3" t="s">
        <v>1666</v>
      </c>
      <c r="G454" s="3" t="s">
        <v>219</v>
      </c>
      <c r="H454" s="3"/>
      <c r="I454" s="3" t="s">
        <v>2972</v>
      </c>
    </row>
    <row r="455" spans="1:9" s="12" customFormat="1" ht="35.1" hidden="1" customHeight="1">
      <c r="A455" s="1">
        <v>450</v>
      </c>
      <c r="B455" s="1" t="s">
        <v>1674</v>
      </c>
      <c r="C455" s="11"/>
      <c r="D455" s="2" t="s">
        <v>1675</v>
      </c>
      <c r="E455" s="2"/>
      <c r="F455" s="3" t="s">
        <v>1676</v>
      </c>
      <c r="G455" s="3" t="s">
        <v>60</v>
      </c>
      <c r="H455" s="3"/>
      <c r="I455" s="3" t="s">
        <v>2942</v>
      </c>
    </row>
    <row r="456" spans="1:9" s="12" customFormat="1" ht="35.1" hidden="1" customHeight="1">
      <c r="A456" s="1">
        <v>451</v>
      </c>
      <c r="B456" s="1" t="s">
        <v>1677</v>
      </c>
      <c r="C456" s="11"/>
      <c r="D456" s="2" t="s">
        <v>1678</v>
      </c>
      <c r="E456" s="2"/>
      <c r="F456" s="3" t="s">
        <v>1679</v>
      </c>
      <c r="G456" s="3" t="s">
        <v>60</v>
      </c>
      <c r="H456" s="3"/>
      <c r="I456" s="3" t="s">
        <v>2942</v>
      </c>
    </row>
    <row r="457" spans="1:9" s="12" customFormat="1" ht="35.1" hidden="1" customHeight="1">
      <c r="A457" s="1">
        <v>452</v>
      </c>
      <c r="B457" s="1" t="s">
        <v>1680</v>
      </c>
      <c r="C457" s="11"/>
      <c r="D457" s="2" t="s">
        <v>1681</v>
      </c>
      <c r="E457" s="2"/>
      <c r="F457" s="3"/>
      <c r="G457" s="3" t="s">
        <v>1612</v>
      </c>
      <c r="H457" s="3"/>
      <c r="I457" s="3" t="s">
        <v>3011</v>
      </c>
    </row>
    <row r="458" spans="1:9" s="12" customFormat="1" ht="35.1" hidden="1" customHeight="1">
      <c r="A458" s="1">
        <v>453</v>
      </c>
      <c r="B458" s="1" t="s">
        <v>1683</v>
      </c>
      <c r="C458" s="11"/>
      <c r="D458" s="2" t="s">
        <v>1684</v>
      </c>
      <c r="E458" s="2"/>
      <c r="F458" s="3" t="s">
        <v>1685</v>
      </c>
      <c r="G458" s="3" t="s">
        <v>1612</v>
      </c>
      <c r="H458" s="3"/>
      <c r="I458" s="3" t="s">
        <v>2942</v>
      </c>
    </row>
    <row r="459" spans="1:9" s="12" customFormat="1" ht="35.1" hidden="1" customHeight="1">
      <c r="A459" s="1">
        <v>454</v>
      </c>
      <c r="B459" s="1" t="s">
        <v>1686</v>
      </c>
      <c r="C459" s="11"/>
      <c r="D459" s="2" t="s">
        <v>308</v>
      </c>
      <c r="E459" s="2"/>
      <c r="F459" s="3" t="s">
        <v>1687</v>
      </c>
      <c r="G459" s="3" t="s">
        <v>1612</v>
      </c>
      <c r="H459" s="3"/>
      <c r="I459" s="3" t="s">
        <v>2939</v>
      </c>
    </row>
    <row r="460" spans="1:9" s="12" customFormat="1" ht="35.1" hidden="1" customHeight="1">
      <c r="A460" s="1">
        <v>455</v>
      </c>
      <c r="B460" s="1" t="s">
        <v>1688</v>
      </c>
      <c r="C460" s="11"/>
      <c r="D460" s="2" t="s">
        <v>1689</v>
      </c>
      <c r="E460" s="2"/>
      <c r="F460" s="3" t="s">
        <v>1690</v>
      </c>
      <c r="G460" s="3" t="s">
        <v>1612</v>
      </c>
      <c r="H460" s="3"/>
      <c r="I460" s="3" t="s">
        <v>2939</v>
      </c>
    </row>
    <row r="461" spans="1:9" s="12" customFormat="1" ht="35.1" hidden="1" customHeight="1">
      <c r="A461" s="1">
        <v>456</v>
      </c>
      <c r="B461" s="1" t="s">
        <v>1691</v>
      </c>
      <c r="C461" s="11"/>
      <c r="D461" s="2" t="s">
        <v>1689</v>
      </c>
      <c r="E461" s="2"/>
      <c r="F461" s="3" t="s">
        <v>1690</v>
      </c>
      <c r="G461" s="3" t="s">
        <v>1612</v>
      </c>
      <c r="H461" s="3"/>
      <c r="I461" s="3" t="s">
        <v>2939</v>
      </c>
    </row>
    <row r="462" spans="1:9" s="12" customFormat="1" ht="35.1" hidden="1" customHeight="1">
      <c r="A462" s="1">
        <v>457</v>
      </c>
      <c r="B462" s="1" t="s">
        <v>1692</v>
      </c>
      <c r="C462" s="11"/>
      <c r="D462" s="2" t="s">
        <v>1693</v>
      </c>
      <c r="E462" s="2"/>
      <c r="F462" s="3" t="s">
        <v>1694</v>
      </c>
      <c r="G462" s="3" t="s">
        <v>298</v>
      </c>
      <c r="H462" s="3"/>
      <c r="I462" s="3" t="s">
        <v>2994</v>
      </c>
    </row>
    <row r="463" spans="1:9" s="12" customFormat="1" ht="35.1" hidden="1" customHeight="1">
      <c r="A463" s="1">
        <v>458</v>
      </c>
      <c r="B463" s="1" t="s">
        <v>1703</v>
      </c>
      <c r="C463" s="11"/>
      <c r="D463" s="2" t="s">
        <v>1704</v>
      </c>
      <c r="E463" s="2"/>
      <c r="F463" s="3" t="s">
        <v>561</v>
      </c>
      <c r="G463" s="3" t="s">
        <v>1612</v>
      </c>
      <c r="H463" s="3"/>
      <c r="I463" s="3" t="s">
        <v>2939</v>
      </c>
    </row>
    <row r="464" spans="1:9" s="12" customFormat="1" ht="35.1" hidden="1" customHeight="1">
      <c r="A464" s="1">
        <v>459</v>
      </c>
      <c r="B464" s="1" t="s">
        <v>1706</v>
      </c>
      <c r="C464" s="11"/>
      <c r="D464" s="2" t="s">
        <v>308</v>
      </c>
      <c r="E464" s="2"/>
      <c r="F464" s="3" t="s">
        <v>1758</v>
      </c>
      <c r="G464" s="3" t="s">
        <v>1612</v>
      </c>
      <c r="H464" s="3"/>
      <c r="I464" s="3" t="s">
        <v>2939</v>
      </c>
    </row>
    <row r="465" spans="1:9" s="12" customFormat="1" ht="35.1" hidden="1" customHeight="1">
      <c r="A465" s="1">
        <v>460</v>
      </c>
      <c r="B465" s="1" t="s">
        <v>1707</v>
      </c>
      <c r="C465" s="11"/>
      <c r="D465" s="2" t="s">
        <v>1708</v>
      </c>
      <c r="E465" s="2"/>
      <c r="F465" s="3" t="s">
        <v>1709</v>
      </c>
      <c r="G465" s="3" t="s">
        <v>1612</v>
      </c>
      <c r="H465" s="3"/>
      <c r="I465" s="3" t="s">
        <v>2942</v>
      </c>
    </row>
    <row r="466" spans="1:9" s="12" customFormat="1" ht="35.1" hidden="1" customHeight="1">
      <c r="A466" s="1">
        <v>461</v>
      </c>
      <c r="B466" s="1" t="s">
        <v>1710</v>
      </c>
      <c r="C466" s="11"/>
      <c r="D466" s="2" t="s">
        <v>1711</v>
      </c>
      <c r="E466" s="2"/>
      <c r="F466" s="3" t="s">
        <v>1712</v>
      </c>
      <c r="G466" s="3" t="s">
        <v>1612</v>
      </c>
      <c r="H466" s="3"/>
      <c r="I466" s="3" t="s">
        <v>2942</v>
      </c>
    </row>
    <row r="467" spans="1:9" s="12" customFormat="1" ht="35.1" hidden="1" customHeight="1">
      <c r="A467" s="1">
        <v>462</v>
      </c>
      <c r="B467" s="1" t="s">
        <v>1713</v>
      </c>
      <c r="C467" s="11"/>
      <c r="D467" s="2" t="s">
        <v>1714</v>
      </c>
      <c r="E467" s="2"/>
      <c r="F467" s="3" t="s">
        <v>297</v>
      </c>
      <c r="G467" s="3" t="s">
        <v>1612</v>
      </c>
      <c r="H467" s="3"/>
      <c r="I467" s="3" t="s">
        <v>2942</v>
      </c>
    </row>
    <row r="468" spans="1:9" s="12" customFormat="1" ht="35.1" hidden="1" customHeight="1">
      <c r="A468" s="1">
        <v>463</v>
      </c>
      <c r="B468" s="1" t="s">
        <v>1715</v>
      </c>
      <c r="C468" s="11"/>
      <c r="D468" s="2" t="s">
        <v>1716</v>
      </c>
      <c r="E468" s="2"/>
      <c r="F468" s="3" t="s">
        <v>1717</v>
      </c>
      <c r="G468" s="3" t="s">
        <v>219</v>
      </c>
      <c r="H468" s="3"/>
      <c r="I468" s="3" t="s">
        <v>2972</v>
      </c>
    </row>
    <row r="469" spans="1:9" s="12" customFormat="1" ht="35.1" hidden="1" customHeight="1">
      <c r="A469" s="1">
        <v>464</v>
      </c>
      <c r="B469" s="1" t="s">
        <v>1718</v>
      </c>
      <c r="C469" s="11"/>
      <c r="D469" s="2" t="s">
        <v>1719</v>
      </c>
      <c r="E469" s="2"/>
      <c r="F469" s="3" t="s">
        <v>1720</v>
      </c>
      <c r="G469" s="3" t="s">
        <v>181</v>
      </c>
      <c r="H469" s="3"/>
      <c r="I469" s="3" t="s">
        <v>2972</v>
      </c>
    </row>
    <row r="470" spans="1:9" s="12" customFormat="1" ht="35.1" hidden="1" customHeight="1">
      <c r="A470" s="1">
        <v>465</v>
      </c>
      <c r="B470" s="1" t="s">
        <v>1736</v>
      </c>
      <c r="C470" s="11"/>
      <c r="D470" s="2" t="s">
        <v>1338</v>
      </c>
      <c r="E470" s="2"/>
      <c r="F470" s="3" t="s">
        <v>1737</v>
      </c>
      <c r="G470" s="3" t="s">
        <v>574</v>
      </c>
      <c r="H470" s="3"/>
      <c r="I470" s="3" t="s">
        <v>2986</v>
      </c>
    </row>
    <row r="471" spans="1:9" s="12" customFormat="1" ht="35.1" hidden="1" customHeight="1">
      <c r="A471" s="1">
        <v>466</v>
      </c>
      <c r="B471" s="1" t="s">
        <v>68</v>
      </c>
      <c r="C471" s="11">
        <v>0</v>
      </c>
      <c r="D471" s="2" t="s">
        <v>69</v>
      </c>
      <c r="E471" s="2"/>
      <c r="F471" s="3" t="s">
        <v>70</v>
      </c>
      <c r="G471" s="3" t="s">
        <v>16</v>
      </c>
      <c r="H471" s="3"/>
      <c r="I471" s="3" t="s">
        <v>2936</v>
      </c>
    </row>
    <row r="472" spans="1:9" s="12" customFormat="1" ht="35.1" hidden="1" customHeight="1">
      <c r="A472" s="1">
        <v>467</v>
      </c>
      <c r="B472" s="1" t="s">
        <v>79</v>
      </c>
      <c r="C472" s="11">
        <v>0</v>
      </c>
      <c r="D472" s="2" t="s">
        <v>73</v>
      </c>
      <c r="E472" s="2"/>
      <c r="F472" s="3" t="s">
        <v>80</v>
      </c>
      <c r="G472" s="3" t="s">
        <v>75</v>
      </c>
      <c r="H472" s="3"/>
      <c r="I472" s="3" t="s">
        <v>2936</v>
      </c>
    </row>
    <row r="473" spans="1:9" s="12" customFormat="1" ht="35.1" hidden="1" customHeight="1">
      <c r="A473" s="1">
        <v>468</v>
      </c>
      <c r="B473" s="1" t="s">
        <v>105</v>
      </c>
      <c r="C473" s="11">
        <v>0</v>
      </c>
      <c r="D473" s="2" t="s">
        <v>86</v>
      </c>
      <c r="E473" s="2"/>
      <c r="F473" s="3" t="s">
        <v>106</v>
      </c>
      <c r="G473" s="3" t="s">
        <v>75</v>
      </c>
      <c r="H473" s="3"/>
      <c r="I473" s="3" t="s">
        <v>2936</v>
      </c>
    </row>
    <row r="474" spans="1:9" s="12" customFormat="1" ht="35.1" hidden="1" customHeight="1">
      <c r="A474" s="1">
        <v>469</v>
      </c>
      <c r="B474" s="1" t="s">
        <v>107</v>
      </c>
      <c r="C474" s="11">
        <v>0</v>
      </c>
      <c r="D474" s="2" t="s">
        <v>108</v>
      </c>
      <c r="E474" s="2"/>
      <c r="F474" s="3" t="s">
        <v>109</v>
      </c>
      <c r="G474" s="3" t="s">
        <v>75</v>
      </c>
      <c r="H474" s="3"/>
      <c r="I474" s="3" t="s">
        <v>2936</v>
      </c>
    </row>
    <row r="475" spans="1:9" s="12" customFormat="1" ht="35.1" hidden="1" customHeight="1">
      <c r="A475" s="1">
        <v>470</v>
      </c>
      <c r="B475" s="1" t="s">
        <v>117</v>
      </c>
      <c r="C475" s="11">
        <v>0</v>
      </c>
      <c r="D475" s="2" t="s">
        <v>86</v>
      </c>
      <c r="E475" s="2"/>
      <c r="F475" s="3" t="s">
        <v>118</v>
      </c>
      <c r="G475" s="3" t="s">
        <v>75</v>
      </c>
      <c r="H475" s="3"/>
      <c r="I475" s="3" t="s">
        <v>2936</v>
      </c>
    </row>
    <row r="476" spans="1:9" s="12" customFormat="1" ht="35.1" hidden="1" customHeight="1">
      <c r="A476" s="1">
        <v>471</v>
      </c>
      <c r="B476" s="1" t="s">
        <v>119</v>
      </c>
      <c r="C476" s="11">
        <v>0</v>
      </c>
      <c r="D476" s="2" t="s">
        <v>86</v>
      </c>
      <c r="E476" s="2"/>
      <c r="F476" s="3" t="s">
        <v>120</v>
      </c>
      <c r="G476" s="3" t="s">
        <v>75</v>
      </c>
      <c r="H476" s="3"/>
      <c r="I476" s="3" t="s">
        <v>2936</v>
      </c>
    </row>
    <row r="477" spans="1:9" s="12" customFormat="1" ht="35.1" hidden="1" customHeight="1">
      <c r="A477" s="1">
        <v>472</v>
      </c>
      <c r="B477" s="1" t="s">
        <v>121</v>
      </c>
      <c r="C477" s="11">
        <v>0</v>
      </c>
      <c r="D477" s="2" t="s">
        <v>86</v>
      </c>
      <c r="E477" s="2"/>
      <c r="F477" s="3" t="s">
        <v>122</v>
      </c>
      <c r="G477" s="3" t="s">
        <v>75</v>
      </c>
      <c r="H477" s="3"/>
      <c r="I477" s="3" t="s">
        <v>2936</v>
      </c>
    </row>
    <row r="478" spans="1:9" s="12" customFormat="1" ht="35.1" hidden="1" customHeight="1">
      <c r="A478" s="1">
        <v>473</v>
      </c>
      <c r="B478" s="1" t="s">
        <v>123</v>
      </c>
      <c r="C478" s="11">
        <v>0</v>
      </c>
      <c r="D478" s="2" t="s">
        <v>86</v>
      </c>
      <c r="E478" s="2"/>
      <c r="F478" s="3" t="s">
        <v>124</v>
      </c>
      <c r="G478" s="3" t="s">
        <v>75</v>
      </c>
      <c r="H478" s="3"/>
      <c r="I478" s="3" t="s">
        <v>2936</v>
      </c>
    </row>
    <row r="479" spans="1:9" s="12" customFormat="1" ht="35.1" hidden="1" customHeight="1">
      <c r="A479" s="1">
        <v>474</v>
      </c>
      <c r="B479" s="1" t="s">
        <v>125</v>
      </c>
      <c r="C479" s="11">
        <v>0</v>
      </c>
      <c r="D479" s="2" t="s">
        <v>86</v>
      </c>
      <c r="E479" s="2"/>
      <c r="F479" s="3" t="s">
        <v>126</v>
      </c>
      <c r="G479" s="3" t="s">
        <v>75</v>
      </c>
      <c r="H479" s="3"/>
      <c r="I479" s="3" t="s">
        <v>2936</v>
      </c>
    </row>
    <row r="480" spans="1:9" s="12" customFormat="1" ht="35.1" hidden="1" customHeight="1">
      <c r="A480" s="1">
        <v>475</v>
      </c>
      <c r="B480" s="1" t="s">
        <v>127</v>
      </c>
      <c r="C480" s="11">
        <v>0</v>
      </c>
      <c r="D480" s="2" t="s">
        <v>86</v>
      </c>
      <c r="E480" s="2"/>
      <c r="F480" s="3" t="s">
        <v>128</v>
      </c>
      <c r="G480" s="3" t="s">
        <v>75</v>
      </c>
      <c r="H480" s="3"/>
      <c r="I480" s="3" t="s">
        <v>2936</v>
      </c>
    </row>
    <row r="481" spans="1:9" s="12" customFormat="1" ht="35.1" hidden="1" customHeight="1">
      <c r="A481" s="1">
        <v>476</v>
      </c>
      <c r="B481" s="1" t="s">
        <v>129</v>
      </c>
      <c r="C481" s="11">
        <v>0</v>
      </c>
      <c r="D481" s="2" t="s">
        <v>86</v>
      </c>
      <c r="E481" s="2"/>
      <c r="F481" s="3" t="s">
        <v>130</v>
      </c>
      <c r="G481" s="3" t="s">
        <v>75</v>
      </c>
      <c r="H481" s="3"/>
      <c r="I481" s="3" t="s">
        <v>2936</v>
      </c>
    </row>
    <row r="482" spans="1:9" s="12" customFormat="1" ht="35.1" hidden="1" customHeight="1">
      <c r="A482" s="1">
        <v>477</v>
      </c>
      <c r="B482" s="1" t="s">
        <v>131</v>
      </c>
      <c r="C482" s="11">
        <v>0</v>
      </c>
      <c r="D482" s="2" t="s">
        <v>86</v>
      </c>
      <c r="E482" s="2"/>
      <c r="F482" s="3" t="s">
        <v>132</v>
      </c>
      <c r="G482" s="3" t="s">
        <v>75</v>
      </c>
      <c r="H482" s="3"/>
      <c r="I482" s="3" t="s">
        <v>2936</v>
      </c>
    </row>
    <row r="483" spans="1:9" s="12" customFormat="1" ht="35.1" hidden="1" customHeight="1">
      <c r="A483" s="1">
        <v>478</v>
      </c>
      <c r="B483" s="1" t="s">
        <v>165</v>
      </c>
      <c r="C483" s="11">
        <v>0</v>
      </c>
      <c r="D483" s="2" t="s">
        <v>166</v>
      </c>
      <c r="E483" s="2"/>
      <c r="F483" s="3" t="s">
        <v>167</v>
      </c>
      <c r="G483" s="3" t="s">
        <v>137</v>
      </c>
      <c r="H483" s="3"/>
      <c r="I483" s="3" t="s">
        <v>2953</v>
      </c>
    </row>
    <row r="484" spans="1:9" s="12" customFormat="1" ht="35.1" hidden="1" customHeight="1">
      <c r="A484" s="1">
        <v>479</v>
      </c>
      <c r="B484" s="1" t="s">
        <v>198</v>
      </c>
      <c r="C484" s="11">
        <v>0</v>
      </c>
      <c r="D484" s="2" t="s">
        <v>199</v>
      </c>
      <c r="E484" s="2"/>
      <c r="F484" s="3" t="s">
        <v>190</v>
      </c>
      <c r="G484" s="3" t="s">
        <v>181</v>
      </c>
      <c r="H484" s="3"/>
      <c r="I484" s="3" t="s">
        <v>2997</v>
      </c>
    </row>
    <row r="485" spans="1:9" s="12" customFormat="1" ht="35.1" hidden="1" customHeight="1">
      <c r="A485" s="1">
        <v>480</v>
      </c>
      <c r="B485" s="1" t="s">
        <v>320</v>
      </c>
      <c r="C485" s="11">
        <v>0</v>
      </c>
      <c r="D485" s="2" t="s">
        <v>321</v>
      </c>
      <c r="E485" s="2"/>
      <c r="F485" s="3" t="s">
        <v>322</v>
      </c>
      <c r="G485" s="3" t="s">
        <v>60</v>
      </c>
      <c r="H485" s="3"/>
      <c r="I485" s="3" t="s">
        <v>2942</v>
      </c>
    </row>
    <row r="486" spans="1:9" s="12" customFormat="1" ht="35.1" hidden="1" customHeight="1">
      <c r="A486" s="1">
        <v>481</v>
      </c>
      <c r="B486" s="1" t="s">
        <v>326</v>
      </c>
      <c r="C486" s="11">
        <v>0</v>
      </c>
      <c r="D486" s="2" t="s">
        <v>321</v>
      </c>
      <c r="E486" s="2"/>
      <c r="F486" s="3" t="s">
        <v>327</v>
      </c>
      <c r="G486" s="3" t="s">
        <v>60</v>
      </c>
      <c r="H486" s="3"/>
      <c r="I486" s="3" t="s">
        <v>2942</v>
      </c>
    </row>
    <row r="487" spans="1:9" s="12" customFormat="1" ht="35.1" hidden="1" customHeight="1">
      <c r="A487" s="1">
        <v>482</v>
      </c>
      <c r="B487" s="1" t="s">
        <v>328</v>
      </c>
      <c r="C487" s="11">
        <v>0</v>
      </c>
      <c r="D487" s="2" t="s">
        <v>321</v>
      </c>
      <c r="E487" s="2"/>
      <c r="F487" s="3" t="s">
        <v>329</v>
      </c>
      <c r="G487" s="3" t="s">
        <v>60</v>
      </c>
      <c r="H487" s="3"/>
      <c r="I487" s="3" t="s">
        <v>2942</v>
      </c>
    </row>
    <row r="488" spans="1:9" s="12" customFormat="1" ht="35.1" hidden="1" customHeight="1">
      <c r="A488" s="1">
        <v>483</v>
      </c>
      <c r="B488" s="1" t="s">
        <v>330</v>
      </c>
      <c r="C488" s="11">
        <v>0</v>
      </c>
      <c r="D488" s="2" t="s">
        <v>321</v>
      </c>
      <c r="E488" s="2"/>
      <c r="F488" s="3" t="s">
        <v>322</v>
      </c>
      <c r="G488" s="3" t="s">
        <v>60</v>
      </c>
      <c r="H488" s="3"/>
      <c r="I488" s="3" t="s">
        <v>2942</v>
      </c>
    </row>
    <row r="489" spans="1:9" s="12" customFormat="1" ht="35.1" hidden="1" customHeight="1">
      <c r="A489" s="1">
        <v>484</v>
      </c>
      <c r="B489" s="1" t="s">
        <v>331</v>
      </c>
      <c r="C489" s="11">
        <v>0</v>
      </c>
      <c r="D489" s="2" t="s">
        <v>321</v>
      </c>
      <c r="E489" s="2"/>
      <c r="F489" s="3" t="s">
        <v>332</v>
      </c>
      <c r="G489" s="3" t="s">
        <v>60</v>
      </c>
      <c r="H489" s="3"/>
      <c r="I489" s="3" t="s">
        <v>2942</v>
      </c>
    </row>
    <row r="490" spans="1:9" s="12" customFormat="1" ht="35.1" hidden="1" customHeight="1">
      <c r="A490" s="1">
        <v>485</v>
      </c>
      <c r="B490" s="1" t="s">
        <v>342</v>
      </c>
      <c r="C490" s="11">
        <v>0</v>
      </c>
      <c r="D490" s="2" t="s">
        <v>338</v>
      </c>
      <c r="E490" s="2"/>
      <c r="F490" s="3" t="s">
        <v>327</v>
      </c>
      <c r="G490" s="3" t="s">
        <v>60</v>
      </c>
      <c r="H490" s="3"/>
      <c r="I490" s="3" t="s">
        <v>2942</v>
      </c>
    </row>
    <row r="491" spans="1:9" s="12" customFormat="1" ht="35.1" hidden="1" customHeight="1">
      <c r="A491" s="1">
        <v>486</v>
      </c>
      <c r="B491" s="1" t="s">
        <v>343</v>
      </c>
      <c r="C491" s="11">
        <v>0</v>
      </c>
      <c r="D491" s="2" t="s">
        <v>338</v>
      </c>
      <c r="E491" s="2"/>
      <c r="F491" s="3" t="s">
        <v>341</v>
      </c>
      <c r="G491" s="3" t="s">
        <v>60</v>
      </c>
      <c r="H491" s="3"/>
      <c r="I491" s="3" t="s">
        <v>2942</v>
      </c>
    </row>
    <row r="492" spans="1:9" s="12" customFormat="1" ht="35.1" hidden="1" customHeight="1">
      <c r="A492" s="1">
        <v>487</v>
      </c>
      <c r="B492" s="1" t="s">
        <v>344</v>
      </c>
      <c r="C492" s="11">
        <v>0</v>
      </c>
      <c r="D492" s="2" t="s">
        <v>338</v>
      </c>
      <c r="E492" s="2"/>
      <c r="F492" s="3" t="s">
        <v>327</v>
      </c>
      <c r="G492" s="3" t="s">
        <v>60</v>
      </c>
      <c r="H492" s="3"/>
      <c r="I492" s="3" t="s">
        <v>2942</v>
      </c>
    </row>
    <row r="493" spans="1:9" s="12" customFormat="1" ht="35.1" hidden="1" customHeight="1">
      <c r="A493" s="1">
        <v>488</v>
      </c>
      <c r="B493" s="1" t="s">
        <v>345</v>
      </c>
      <c r="C493" s="11">
        <v>0</v>
      </c>
      <c r="D493" s="2" t="s">
        <v>338</v>
      </c>
      <c r="E493" s="2"/>
      <c r="F493" s="3" t="s">
        <v>346</v>
      </c>
      <c r="G493" s="3" t="s">
        <v>60</v>
      </c>
      <c r="H493" s="3"/>
      <c r="I493" s="3" t="s">
        <v>2942</v>
      </c>
    </row>
    <row r="494" spans="1:9" s="12" customFormat="1" ht="35.1" hidden="1" customHeight="1">
      <c r="A494" s="1">
        <v>489</v>
      </c>
      <c r="B494" s="1" t="s">
        <v>359</v>
      </c>
      <c r="C494" s="11">
        <v>0</v>
      </c>
      <c r="D494" s="2" t="s">
        <v>357</v>
      </c>
      <c r="E494" s="2"/>
      <c r="F494" s="3" t="s">
        <v>358</v>
      </c>
      <c r="G494" s="3" t="s">
        <v>298</v>
      </c>
      <c r="H494" s="3"/>
      <c r="I494" s="3" t="s">
        <v>2942</v>
      </c>
    </row>
    <row r="495" spans="1:9" s="12" customFormat="1" ht="35.1" hidden="1" customHeight="1">
      <c r="A495" s="1">
        <v>490</v>
      </c>
      <c r="B495" s="1" t="s">
        <v>360</v>
      </c>
      <c r="C495" s="11">
        <v>0</v>
      </c>
      <c r="D495" s="2" t="s">
        <v>361</v>
      </c>
      <c r="E495" s="2"/>
      <c r="F495" s="3" t="s">
        <v>358</v>
      </c>
      <c r="G495" s="3" t="s">
        <v>298</v>
      </c>
      <c r="H495" s="3"/>
      <c r="I495" s="3" t="s">
        <v>2942</v>
      </c>
    </row>
    <row r="496" spans="1:9" s="12" customFormat="1" ht="35.1" hidden="1" customHeight="1">
      <c r="A496" s="1">
        <v>491</v>
      </c>
      <c r="B496" s="1" t="s">
        <v>542</v>
      </c>
      <c r="C496" s="11">
        <v>0</v>
      </c>
      <c r="D496" s="2" t="s">
        <v>543</v>
      </c>
      <c r="E496" s="2"/>
      <c r="F496" s="3" t="s">
        <v>204</v>
      </c>
      <c r="G496" s="3" t="s">
        <v>298</v>
      </c>
      <c r="H496" s="3"/>
      <c r="I496" s="3" t="s">
        <v>3012</v>
      </c>
    </row>
    <row r="497" spans="1:9" s="12" customFormat="1" ht="35.1" hidden="1" customHeight="1">
      <c r="A497" s="1">
        <v>492</v>
      </c>
      <c r="B497" s="1" t="s">
        <v>544</v>
      </c>
      <c r="C497" s="11">
        <v>0</v>
      </c>
      <c r="D497" s="2" t="s">
        <v>545</v>
      </c>
      <c r="E497" s="2"/>
      <c r="F497" s="3" t="s">
        <v>204</v>
      </c>
      <c r="G497" s="3" t="s">
        <v>298</v>
      </c>
      <c r="H497" s="3"/>
      <c r="I497" s="3" t="s">
        <v>3012</v>
      </c>
    </row>
    <row r="498" spans="1:9" s="12" customFormat="1" ht="35.1" hidden="1" customHeight="1">
      <c r="A498" s="1">
        <v>493</v>
      </c>
      <c r="B498" s="1" t="s">
        <v>546</v>
      </c>
      <c r="C498" s="11">
        <v>0</v>
      </c>
      <c r="D498" s="2" t="s">
        <v>547</v>
      </c>
      <c r="E498" s="2"/>
      <c r="F498" s="3" t="s">
        <v>548</v>
      </c>
      <c r="G498" s="3" t="s">
        <v>181</v>
      </c>
      <c r="H498" s="3"/>
      <c r="I498" s="3" t="s">
        <v>2972</v>
      </c>
    </row>
    <row r="499" spans="1:9" s="12" customFormat="1" ht="35.1" hidden="1" customHeight="1">
      <c r="A499" s="1">
        <v>494</v>
      </c>
      <c r="B499" s="1" t="s">
        <v>559</v>
      </c>
      <c r="C499" s="11">
        <v>0</v>
      </c>
      <c r="D499" s="2" t="s">
        <v>560</v>
      </c>
      <c r="E499" s="2"/>
      <c r="F499" s="3" t="s">
        <v>561</v>
      </c>
      <c r="G499" s="3" t="s">
        <v>298</v>
      </c>
      <c r="H499" s="3"/>
      <c r="I499" s="3" t="s">
        <v>2939</v>
      </c>
    </row>
    <row r="500" spans="1:9" s="12" customFormat="1" ht="35.1" hidden="1" customHeight="1">
      <c r="A500" s="1">
        <v>495</v>
      </c>
      <c r="B500" s="1" t="s">
        <v>562</v>
      </c>
      <c r="C500" s="11">
        <v>0</v>
      </c>
      <c r="D500" s="2" t="s">
        <v>560</v>
      </c>
      <c r="E500" s="2"/>
      <c r="F500" s="3" t="s">
        <v>561</v>
      </c>
      <c r="G500" s="3" t="s">
        <v>298</v>
      </c>
      <c r="H500" s="3"/>
      <c r="I500" s="3" t="s">
        <v>2939</v>
      </c>
    </row>
    <row r="501" spans="1:9" s="12" customFormat="1" ht="35.1" hidden="1" customHeight="1">
      <c r="A501" s="1">
        <v>496</v>
      </c>
      <c r="B501" s="1" t="s">
        <v>697</v>
      </c>
      <c r="C501" s="11">
        <v>0</v>
      </c>
      <c r="D501" s="2" t="s">
        <v>698</v>
      </c>
      <c r="E501" s="2"/>
      <c r="F501" s="3" t="s">
        <v>699</v>
      </c>
      <c r="G501" s="3" t="s">
        <v>700</v>
      </c>
      <c r="H501" s="3"/>
      <c r="I501" s="3" t="s">
        <v>2985</v>
      </c>
    </row>
    <row r="502" spans="1:9" s="12" customFormat="1" ht="35.1" hidden="1" customHeight="1">
      <c r="A502" s="1">
        <v>497</v>
      </c>
      <c r="B502" s="1" t="s">
        <v>1344</v>
      </c>
      <c r="C502" s="11">
        <v>0</v>
      </c>
      <c r="D502" s="2" t="s">
        <v>1345</v>
      </c>
      <c r="E502" s="2"/>
      <c r="F502" s="3" t="s">
        <v>1346</v>
      </c>
      <c r="G502" s="3" t="s">
        <v>298</v>
      </c>
      <c r="H502" s="3"/>
      <c r="I502" s="3" t="s">
        <v>3013</v>
      </c>
    </row>
    <row r="503" spans="1:9" s="12" customFormat="1" ht="35.1" hidden="1" customHeight="1">
      <c r="A503" s="1">
        <v>498</v>
      </c>
      <c r="B503" s="1" t="s">
        <v>1390</v>
      </c>
      <c r="C503" s="11">
        <v>0</v>
      </c>
      <c r="D503" s="2" t="s">
        <v>1391</v>
      </c>
      <c r="E503" s="2"/>
      <c r="F503" s="3" t="s">
        <v>1392</v>
      </c>
      <c r="G503" s="3" t="s">
        <v>298</v>
      </c>
      <c r="H503" s="3"/>
      <c r="I503" s="3" t="s">
        <v>3014</v>
      </c>
    </row>
    <row r="504" spans="1:9" s="12" customFormat="1" ht="35.1" hidden="1" customHeight="1">
      <c r="A504" s="1">
        <v>499</v>
      </c>
      <c r="B504" s="1" t="s">
        <v>1423</v>
      </c>
      <c r="C504" s="11">
        <v>0</v>
      </c>
      <c r="D504" s="2" t="s">
        <v>1424</v>
      </c>
      <c r="E504" s="2"/>
      <c r="F504" s="3" t="s">
        <v>1425</v>
      </c>
      <c r="G504" s="3" t="s">
        <v>60</v>
      </c>
      <c r="H504" s="3"/>
      <c r="I504" s="3" t="s">
        <v>3015</v>
      </c>
    </row>
    <row r="505" spans="1:9" s="12" customFormat="1" ht="35.1" hidden="1" customHeight="1">
      <c r="A505" s="1">
        <v>500</v>
      </c>
      <c r="B505" s="1" t="s">
        <v>1430</v>
      </c>
      <c r="C505" s="11">
        <v>0</v>
      </c>
      <c r="D505" s="2" t="s">
        <v>1431</v>
      </c>
      <c r="E505" s="2"/>
      <c r="F505" s="3" t="s">
        <v>1432</v>
      </c>
      <c r="G505" s="3" t="s">
        <v>1433</v>
      </c>
      <c r="H505" s="3"/>
      <c r="I505" s="3" t="s">
        <v>2985</v>
      </c>
    </row>
    <row r="506" spans="1:9" s="12" customFormat="1" ht="35.1" hidden="1" customHeight="1">
      <c r="A506" s="1">
        <v>501</v>
      </c>
      <c r="B506" s="1" t="s">
        <v>1434</v>
      </c>
      <c r="C506" s="11">
        <v>0</v>
      </c>
      <c r="D506" s="2" t="s">
        <v>1431</v>
      </c>
      <c r="E506" s="2"/>
      <c r="F506" s="3" t="s">
        <v>1435</v>
      </c>
      <c r="G506" s="3" t="s">
        <v>1433</v>
      </c>
      <c r="H506" s="3"/>
      <c r="I506" s="3" t="s">
        <v>2985</v>
      </c>
    </row>
    <row r="507" spans="1:9" s="12" customFormat="1" ht="35.1" hidden="1" customHeight="1">
      <c r="A507" s="1">
        <v>502</v>
      </c>
      <c r="B507" s="1" t="s">
        <v>1436</v>
      </c>
      <c r="C507" s="11">
        <v>0</v>
      </c>
      <c r="D507" s="2" t="s">
        <v>1437</v>
      </c>
      <c r="E507" s="2"/>
      <c r="F507" s="3" t="s">
        <v>1438</v>
      </c>
      <c r="G507" s="3" t="s">
        <v>16</v>
      </c>
      <c r="H507" s="3"/>
      <c r="I507" s="3" t="s">
        <v>3014</v>
      </c>
    </row>
    <row r="508" spans="1:9" s="12" customFormat="1" ht="35.1" hidden="1" customHeight="1">
      <c r="A508" s="1">
        <v>503</v>
      </c>
      <c r="B508" s="1" t="s">
        <v>1439</v>
      </c>
      <c r="C508" s="11">
        <v>0</v>
      </c>
      <c r="D508" s="2" t="s">
        <v>1437</v>
      </c>
      <c r="E508" s="2"/>
      <c r="F508" s="3" t="s">
        <v>1440</v>
      </c>
      <c r="G508" s="3" t="s">
        <v>1433</v>
      </c>
      <c r="H508" s="3"/>
      <c r="I508" s="3" t="s">
        <v>3014</v>
      </c>
    </row>
    <row r="509" spans="1:9" s="12" customFormat="1" ht="35.1" hidden="1" customHeight="1">
      <c r="A509" s="1">
        <v>504</v>
      </c>
      <c r="B509" s="1" t="s">
        <v>1466</v>
      </c>
      <c r="C509" s="11">
        <v>0</v>
      </c>
      <c r="D509" s="2" t="s">
        <v>1467</v>
      </c>
      <c r="E509" s="2"/>
      <c r="F509" s="3" t="s">
        <v>204</v>
      </c>
      <c r="G509" s="3" t="s">
        <v>60</v>
      </c>
      <c r="H509" s="3"/>
      <c r="I509" s="3" t="s">
        <v>2972</v>
      </c>
    </row>
    <row r="510" spans="1:9" s="12" customFormat="1" ht="35.1" hidden="1" customHeight="1">
      <c r="A510" s="1">
        <v>505</v>
      </c>
      <c r="B510" s="1" t="s">
        <v>1468</v>
      </c>
      <c r="C510" s="11">
        <v>0</v>
      </c>
      <c r="D510" s="2" t="s">
        <v>1469</v>
      </c>
      <c r="E510" s="2"/>
      <c r="F510" s="3" t="s">
        <v>204</v>
      </c>
      <c r="G510" s="3" t="s">
        <v>60</v>
      </c>
      <c r="H510" s="3"/>
      <c r="I510" s="3" t="s">
        <v>2972</v>
      </c>
    </row>
    <row r="511" spans="1:9" s="12" customFormat="1" ht="35.1" hidden="1" customHeight="1">
      <c r="A511" s="1">
        <v>506</v>
      </c>
      <c r="B511" s="1" t="s">
        <v>1568</v>
      </c>
      <c r="C511" s="11">
        <v>0</v>
      </c>
      <c r="D511" s="2" t="s">
        <v>1569</v>
      </c>
      <c r="E511" s="2"/>
      <c r="F511" s="3" t="s">
        <v>1557</v>
      </c>
      <c r="G511" s="3" t="s">
        <v>574</v>
      </c>
      <c r="H511" s="3"/>
      <c r="I511" s="3" t="s">
        <v>2936</v>
      </c>
    </row>
    <row r="512" spans="1:9" s="12" customFormat="1" ht="35.1" hidden="1" customHeight="1">
      <c r="A512" s="1">
        <v>507</v>
      </c>
      <c r="B512" s="1" t="s">
        <v>1630</v>
      </c>
      <c r="C512" s="11">
        <v>0</v>
      </c>
      <c r="D512" s="2" t="s">
        <v>1631</v>
      </c>
      <c r="E512" s="2"/>
      <c r="F512" s="3" t="s">
        <v>204</v>
      </c>
      <c r="G512" s="3" t="s">
        <v>1612</v>
      </c>
      <c r="H512" s="3"/>
      <c r="I512" s="3" t="s">
        <v>2942</v>
      </c>
    </row>
    <row r="513" spans="1:9" s="12" customFormat="1" ht="35.1" hidden="1" customHeight="1">
      <c r="A513" s="1">
        <v>508</v>
      </c>
      <c r="B513" s="1" t="s">
        <v>1633</v>
      </c>
      <c r="C513" s="11">
        <v>0</v>
      </c>
      <c r="D513" s="2" t="s">
        <v>1634</v>
      </c>
      <c r="E513" s="2"/>
      <c r="F513" s="3" t="s">
        <v>204</v>
      </c>
      <c r="G513" s="3" t="s">
        <v>1612</v>
      </c>
      <c r="H513" s="3"/>
      <c r="I513" s="3" t="s">
        <v>2942</v>
      </c>
    </row>
    <row r="514" spans="1:9" s="12" customFormat="1" ht="35.1" hidden="1" customHeight="1">
      <c r="A514" s="1">
        <v>509</v>
      </c>
      <c r="B514" s="1" t="s">
        <v>1635</v>
      </c>
      <c r="C514" s="11">
        <v>0</v>
      </c>
      <c r="D514" s="2" t="s">
        <v>1636</v>
      </c>
      <c r="E514" s="2"/>
      <c r="F514" s="3" t="s">
        <v>204</v>
      </c>
      <c r="G514" s="3" t="s">
        <v>1612</v>
      </c>
      <c r="H514" s="3"/>
      <c r="I514" s="3" t="s">
        <v>2942</v>
      </c>
    </row>
    <row r="515" spans="1:9" s="12" customFormat="1" ht="35.1" hidden="1" customHeight="1">
      <c r="A515" s="1">
        <v>510</v>
      </c>
      <c r="B515" s="1" t="s">
        <v>1637</v>
      </c>
      <c r="C515" s="11">
        <v>0</v>
      </c>
      <c r="D515" s="2" t="s">
        <v>1638</v>
      </c>
      <c r="E515" s="2"/>
      <c r="F515" s="3" t="s">
        <v>1639</v>
      </c>
      <c r="G515" s="3" t="s">
        <v>137</v>
      </c>
      <c r="H515" s="3"/>
      <c r="I515" s="3" t="s">
        <v>2972</v>
      </c>
    </row>
    <row r="516" spans="1:9" s="12" customFormat="1" ht="35.1" hidden="1" customHeight="1">
      <c r="A516" s="1">
        <v>511</v>
      </c>
      <c r="B516" s="1" t="s">
        <v>1640</v>
      </c>
      <c r="C516" s="11">
        <v>0</v>
      </c>
      <c r="D516" s="2" t="s">
        <v>1641</v>
      </c>
      <c r="E516" s="2"/>
      <c r="F516" s="3" t="s">
        <v>1642</v>
      </c>
      <c r="G516" s="3" t="s">
        <v>181</v>
      </c>
      <c r="H516" s="3"/>
      <c r="I516" s="3" t="s">
        <v>2972</v>
      </c>
    </row>
  </sheetData>
  <autoFilter ref="A5:I516">
    <filterColumn colId="8">
      <filters>
        <filter val="TA"/>
      </filters>
    </filterColumn>
  </autoFilter>
  <mergeCells count="6">
    <mergeCell ref="A4:G4"/>
    <mergeCell ref="D2:E2"/>
    <mergeCell ref="A1:I1"/>
    <mergeCell ref="G2:I2"/>
    <mergeCell ref="A3:I3"/>
    <mergeCell ref="H4:I4"/>
  </mergeCells>
  <printOptions horizontalCentered="1" verticalCentered="1"/>
  <pageMargins left="0.19685039370078741" right="0.19685039370078741" top="0.19685039370078741" bottom="0.19685039370078741" header="0" footer="0"/>
  <pageSetup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P449"/>
  <sheetViews>
    <sheetView zoomScale="85" zoomScaleNormal="85" workbookViewId="0">
      <selection activeCell="A4" sqref="A4:P4"/>
    </sheetView>
  </sheetViews>
  <sheetFormatPr defaultColWidth="9.140625" defaultRowHeight="45" customHeight="1"/>
  <cols>
    <col min="1" max="9" width="10.5703125" style="23" customWidth="1"/>
    <col min="10" max="10" width="16.85546875" style="23" customWidth="1"/>
    <col min="11" max="11" width="13.140625" style="23" customWidth="1"/>
    <col min="12" max="14" width="10.5703125" style="23" customWidth="1"/>
    <col min="15" max="15" width="18.140625" style="23" bestFit="1" customWidth="1"/>
    <col min="16" max="30" width="10.5703125" style="23" customWidth="1"/>
    <col min="31" max="16384" width="9.140625" style="23"/>
  </cols>
  <sheetData>
    <row r="1" spans="1:16" ht="45" customHeight="1">
      <c r="A1" s="126" t="s">
        <v>2934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1:16" ht="45" customHeight="1">
      <c r="A2" s="32" t="s">
        <v>1</v>
      </c>
      <c r="B2" s="33">
        <v>42026</v>
      </c>
      <c r="C2" s="34" t="s">
        <v>2</v>
      </c>
      <c r="D2" s="125" t="s">
        <v>1752</v>
      </c>
      <c r="E2" s="125"/>
      <c r="F2" s="34" t="s">
        <v>3</v>
      </c>
      <c r="G2" s="125" t="s">
        <v>4</v>
      </c>
      <c r="H2" s="125"/>
      <c r="I2" s="34" t="s">
        <v>1753</v>
      </c>
      <c r="J2" s="125" t="s">
        <v>1754</v>
      </c>
      <c r="K2" s="125"/>
      <c r="L2" s="125"/>
      <c r="M2" s="125"/>
      <c r="N2" s="125"/>
      <c r="O2" s="125"/>
      <c r="P2" s="125"/>
    </row>
    <row r="3" spans="1:16" ht="45" customHeight="1">
      <c r="A3" s="120" t="s">
        <v>1783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</row>
    <row r="4" spans="1:16" ht="45" customHeight="1">
      <c r="A4" s="27" t="s">
        <v>1776</v>
      </c>
      <c r="B4" s="27" t="s">
        <v>1777</v>
      </c>
      <c r="C4" s="27" t="s">
        <v>1778</v>
      </c>
      <c r="D4" s="27" t="s">
        <v>1779</v>
      </c>
      <c r="E4" s="26" t="s">
        <v>1800</v>
      </c>
      <c r="F4" s="27" t="s">
        <v>1800</v>
      </c>
      <c r="G4" s="27" t="s">
        <v>2164</v>
      </c>
      <c r="H4" s="27" t="s">
        <v>1780</v>
      </c>
      <c r="I4" s="27" t="s">
        <v>1781</v>
      </c>
      <c r="J4" s="28" t="s">
        <v>2912</v>
      </c>
      <c r="K4" s="28" t="s">
        <v>1782</v>
      </c>
      <c r="L4" s="28" t="s">
        <v>2931</v>
      </c>
      <c r="M4" s="28" t="s">
        <v>2932</v>
      </c>
      <c r="N4" s="28" t="s">
        <v>2933</v>
      </c>
      <c r="O4" s="35" t="s">
        <v>2949</v>
      </c>
      <c r="P4" s="35" t="s">
        <v>2950</v>
      </c>
    </row>
    <row r="5" spans="1:16" ht="45" hidden="1" customHeight="1">
      <c r="A5" s="24">
        <v>1</v>
      </c>
      <c r="B5" s="1" t="s">
        <v>1561</v>
      </c>
      <c r="C5" s="11" t="s">
        <v>1562</v>
      </c>
      <c r="D5" s="2" t="s">
        <v>1563</v>
      </c>
      <c r="E5" s="3" t="s">
        <v>2165</v>
      </c>
      <c r="F5" s="25" t="s">
        <v>1884</v>
      </c>
      <c r="G5" s="3" t="s">
        <v>204</v>
      </c>
      <c r="H5" s="3" t="s">
        <v>60</v>
      </c>
      <c r="I5" s="24">
        <f>'11-20'!AC6</f>
        <v>2</v>
      </c>
      <c r="J5" s="30" t="s">
        <v>2177</v>
      </c>
      <c r="K5" s="29"/>
      <c r="L5" s="28">
        <v>2</v>
      </c>
      <c r="M5" s="28">
        <v>5</v>
      </c>
      <c r="N5" s="28" t="b">
        <f>IF(L5&gt;I5,TRUE, FALSE)</f>
        <v>0</v>
      </c>
      <c r="O5" s="28" t="s">
        <v>2935</v>
      </c>
      <c r="P5" s="35">
        <v>2</v>
      </c>
    </row>
    <row r="6" spans="1:16" ht="45" hidden="1" customHeight="1">
      <c r="A6" s="24">
        <v>2</v>
      </c>
      <c r="B6" s="1" t="s">
        <v>1558</v>
      </c>
      <c r="C6" s="11" t="s">
        <v>1559</v>
      </c>
      <c r="D6" s="2" t="s">
        <v>1560</v>
      </c>
      <c r="E6" s="3" t="s">
        <v>2166</v>
      </c>
      <c r="F6" s="25" t="s">
        <v>1885</v>
      </c>
      <c r="G6" s="3" t="s">
        <v>1557</v>
      </c>
      <c r="H6" s="3" t="s">
        <v>60</v>
      </c>
      <c r="I6" s="24">
        <f>'11-20'!AC7</f>
        <v>15</v>
      </c>
      <c r="J6" s="30" t="s">
        <v>2178</v>
      </c>
      <c r="K6" s="29"/>
      <c r="L6" s="28">
        <v>2</v>
      </c>
      <c r="M6" s="28">
        <v>5</v>
      </c>
      <c r="N6" s="28" t="b">
        <f t="shared" ref="N6:N69" si="0">IF(L6&gt;I6,TRUE, FALSE)</f>
        <v>0</v>
      </c>
      <c r="O6" s="28"/>
      <c r="P6" s="35"/>
    </row>
    <row r="7" spans="1:16" ht="45" hidden="1" customHeight="1">
      <c r="A7" s="24">
        <v>3</v>
      </c>
      <c r="B7" s="1" t="s">
        <v>1554</v>
      </c>
      <c r="C7" s="11" t="s">
        <v>1555</v>
      </c>
      <c r="D7" s="2" t="s">
        <v>1556</v>
      </c>
      <c r="E7" s="3">
        <v>41317</v>
      </c>
      <c r="F7" s="25" t="s">
        <v>1886</v>
      </c>
      <c r="G7" s="3" t="s">
        <v>1557</v>
      </c>
      <c r="H7" s="3" t="s">
        <v>574</v>
      </c>
      <c r="I7" s="24">
        <f>'11-20'!AC8</f>
        <v>1</v>
      </c>
      <c r="J7" s="30" t="s">
        <v>2179</v>
      </c>
      <c r="K7" s="29"/>
      <c r="L7" s="28">
        <v>2</v>
      </c>
      <c r="M7" s="28">
        <v>5</v>
      </c>
      <c r="N7" s="28" t="b">
        <f t="shared" si="0"/>
        <v>1</v>
      </c>
      <c r="O7" s="28" t="s">
        <v>2935</v>
      </c>
      <c r="P7" s="35">
        <v>2</v>
      </c>
    </row>
    <row r="8" spans="1:16" ht="45" hidden="1" customHeight="1">
      <c r="A8" s="24">
        <v>4</v>
      </c>
      <c r="B8" s="1" t="s">
        <v>1448</v>
      </c>
      <c r="C8" s="11" t="s">
        <v>1449</v>
      </c>
      <c r="D8" s="2" t="s">
        <v>1450</v>
      </c>
      <c r="E8" s="3" t="s">
        <v>2167</v>
      </c>
      <c r="F8" s="25" t="s">
        <v>1887</v>
      </c>
      <c r="G8" s="3" t="s">
        <v>1451</v>
      </c>
      <c r="H8" s="3" t="s">
        <v>259</v>
      </c>
      <c r="I8" s="24">
        <f>'11-20'!AC9</f>
        <v>160</v>
      </c>
      <c r="J8" s="30" t="s">
        <v>2180</v>
      </c>
      <c r="K8" s="29"/>
      <c r="L8" s="28">
        <v>5</v>
      </c>
      <c r="M8" s="28">
        <v>50</v>
      </c>
      <c r="N8" s="28" t="b">
        <f t="shared" si="0"/>
        <v>0</v>
      </c>
      <c r="O8" s="28"/>
      <c r="P8" s="35"/>
    </row>
    <row r="9" spans="1:16" ht="45" hidden="1" customHeight="1">
      <c r="A9" s="24">
        <v>5</v>
      </c>
      <c r="B9" s="1" t="s">
        <v>1452</v>
      </c>
      <c r="C9" s="11" t="s">
        <v>1453</v>
      </c>
      <c r="D9" s="2" t="s">
        <v>1450</v>
      </c>
      <c r="E9" s="3" t="s">
        <v>2168</v>
      </c>
      <c r="F9" s="25" t="s">
        <v>1887</v>
      </c>
      <c r="G9" s="3" t="s">
        <v>1451</v>
      </c>
      <c r="H9" s="3" t="s">
        <v>259</v>
      </c>
      <c r="I9" s="24">
        <f>'11-20'!AC10</f>
        <v>85</v>
      </c>
      <c r="J9" s="30" t="s">
        <v>2181</v>
      </c>
      <c r="K9" s="29"/>
      <c r="L9" s="28">
        <v>5</v>
      </c>
      <c r="M9" s="28">
        <v>50</v>
      </c>
      <c r="N9" s="28" t="b">
        <f t="shared" si="0"/>
        <v>0</v>
      </c>
      <c r="O9" s="28"/>
      <c r="P9" s="35"/>
    </row>
    <row r="10" spans="1:16" ht="45" hidden="1" customHeight="1">
      <c r="A10" s="24">
        <v>6</v>
      </c>
      <c r="B10" s="1" t="s">
        <v>1458</v>
      </c>
      <c r="C10" s="11" t="s">
        <v>1459</v>
      </c>
      <c r="D10" s="2" t="s">
        <v>1460</v>
      </c>
      <c r="E10" s="3" t="s">
        <v>2169</v>
      </c>
      <c r="F10" s="25" t="s">
        <v>1884</v>
      </c>
      <c r="G10" s="3" t="s">
        <v>1461</v>
      </c>
      <c r="H10" s="3" t="s">
        <v>259</v>
      </c>
      <c r="I10" s="24">
        <f>'11-20'!AC11</f>
        <v>4</v>
      </c>
      <c r="J10" s="30" t="s">
        <v>2182</v>
      </c>
      <c r="K10" s="29"/>
      <c r="L10" s="28">
        <v>2</v>
      </c>
      <c r="M10" s="28">
        <v>5</v>
      </c>
      <c r="N10" s="28" t="b">
        <f t="shared" si="0"/>
        <v>0</v>
      </c>
      <c r="O10" s="28"/>
      <c r="P10" s="35"/>
    </row>
    <row r="11" spans="1:16" ht="45" hidden="1" customHeight="1">
      <c r="A11" s="24">
        <v>7</v>
      </c>
      <c r="B11" s="1" t="s">
        <v>1366</v>
      </c>
      <c r="C11" s="11" t="s">
        <v>1367</v>
      </c>
      <c r="D11" s="2" t="s">
        <v>1368</v>
      </c>
      <c r="E11" s="3" t="s">
        <v>2170</v>
      </c>
      <c r="F11" s="25" t="s">
        <v>1888</v>
      </c>
      <c r="G11" s="3" t="s">
        <v>1369</v>
      </c>
      <c r="H11" s="3" t="s">
        <v>259</v>
      </c>
      <c r="I11" s="24">
        <f>'11-20'!AC12</f>
        <v>0</v>
      </c>
      <c r="J11" s="30" t="s">
        <v>2183</v>
      </c>
      <c r="K11" s="29"/>
      <c r="L11" s="28">
        <v>2</v>
      </c>
      <c r="M11" s="28">
        <v>5</v>
      </c>
      <c r="N11" s="28" t="b">
        <f t="shared" si="0"/>
        <v>1</v>
      </c>
      <c r="O11" s="28" t="s">
        <v>2936</v>
      </c>
      <c r="P11" s="35">
        <v>2</v>
      </c>
    </row>
    <row r="12" spans="1:16" ht="45" hidden="1" customHeight="1">
      <c r="A12" s="24">
        <v>8</v>
      </c>
      <c r="B12" s="1" t="s">
        <v>1396</v>
      </c>
      <c r="C12" s="11" t="s">
        <v>1397</v>
      </c>
      <c r="D12" s="2" t="s">
        <v>1398</v>
      </c>
      <c r="E12" s="3" t="s">
        <v>2171</v>
      </c>
      <c r="F12" s="25" t="s">
        <v>1889</v>
      </c>
      <c r="G12" s="3" t="s">
        <v>1399</v>
      </c>
      <c r="H12" s="3" t="s">
        <v>569</v>
      </c>
      <c r="I12" s="24">
        <f>'11-20'!AC13</f>
        <v>4</v>
      </c>
      <c r="J12" s="30" t="s">
        <v>2184</v>
      </c>
      <c r="K12" s="29"/>
      <c r="L12" s="28">
        <v>2</v>
      </c>
      <c r="M12" s="28">
        <v>5</v>
      </c>
      <c r="N12" s="28" t="b">
        <f t="shared" si="0"/>
        <v>0</v>
      </c>
      <c r="O12" s="28" t="s">
        <v>2936</v>
      </c>
      <c r="P12" s="35">
        <f t="shared" ref="P12" si="1">M12-I12</f>
        <v>1</v>
      </c>
    </row>
    <row r="13" spans="1:16" ht="45" hidden="1" customHeight="1">
      <c r="A13" s="24">
        <v>9</v>
      </c>
      <c r="B13" s="1" t="s">
        <v>1393</v>
      </c>
      <c r="C13" s="11" t="s">
        <v>1394</v>
      </c>
      <c r="D13" s="2" t="s">
        <v>1395</v>
      </c>
      <c r="E13" s="3" t="s">
        <v>2172</v>
      </c>
      <c r="F13" s="25" t="s">
        <v>1890</v>
      </c>
      <c r="G13" s="3" t="s">
        <v>1128</v>
      </c>
      <c r="H13" s="3" t="s">
        <v>574</v>
      </c>
      <c r="I13" s="24">
        <f>'11-20'!AC14</f>
        <v>7</v>
      </c>
      <c r="J13" s="30" t="s">
        <v>2185</v>
      </c>
      <c r="K13" s="29"/>
      <c r="L13" s="28">
        <v>2</v>
      </c>
      <c r="M13" s="28">
        <v>5</v>
      </c>
      <c r="N13" s="28" t="b">
        <f t="shared" si="0"/>
        <v>0</v>
      </c>
      <c r="O13" s="28"/>
      <c r="P13" s="35"/>
    </row>
    <row r="14" spans="1:16" ht="45" hidden="1" customHeight="1">
      <c r="A14" s="24">
        <v>10</v>
      </c>
      <c r="B14" s="1" t="s">
        <v>1362</v>
      </c>
      <c r="C14" s="11" t="s">
        <v>1363</v>
      </c>
      <c r="D14" s="2" t="s">
        <v>1364</v>
      </c>
      <c r="E14" s="3" t="s">
        <v>2173</v>
      </c>
      <c r="F14" s="25" t="s">
        <v>1891</v>
      </c>
      <c r="G14" s="3" t="s">
        <v>1365</v>
      </c>
      <c r="H14" s="3" t="s">
        <v>298</v>
      </c>
      <c r="I14" s="24">
        <f>'11-20'!AC15</f>
        <v>3</v>
      </c>
      <c r="J14" s="30" t="s">
        <v>2186</v>
      </c>
      <c r="K14" s="29"/>
      <c r="L14" s="28">
        <v>1</v>
      </c>
      <c r="M14" s="28">
        <v>3</v>
      </c>
      <c r="N14" s="28" t="b">
        <f t="shared" si="0"/>
        <v>0</v>
      </c>
      <c r="O14" s="28"/>
      <c r="P14" s="35"/>
    </row>
    <row r="15" spans="1:16" ht="45" hidden="1" customHeight="1">
      <c r="A15" s="24">
        <v>11</v>
      </c>
      <c r="B15" s="1" t="s">
        <v>1643</v>
      </c>
      <c r="C15" s="11" t="s">
        <v>1644</v>
      </c>
      <c r="D15" s="2" t="s">
        <v>1645</v>
      </c>
      <c r="E15" s="3" t="s">
        <v>2174</v>
      </c>
      <c r="F15" s="25" t="s">
        <v>1892</v>
      </c>
      <c r="G15" s="3" t="s">
        <v>1234</v>
      </c>
      <c r="H15" s="3" t="s">
        <v>1612</v>
      </c>
      <c r="I15" s="24">
        <f>'11-20'!AC16</f>
        <v>2</v>
      </c>
      <c r="J15" s="30" t="s">
        <v>2187</v>
      </c>
      <c r="K15" s="29"/>
      <c r="L15" s="28">
        <v>2</v>
      </c>
      <c r="M15" s="28">
        <v>5</v>
      </c>
      <c r="N15" s="28" t="b">
        <f t="shared" si="0"/>
        <v>0</v>
      </c>
      <c r="O15" s="28"/>
      <c r="P15" s="35"/>
    </row>
    <row r="16" spans="1:16" ht="45" hidden="1" customHeight="1">
      <c r="A16" s="24">
        <v>12</v>
      </c>
      <c r="B16" s="1" t="s">
        <v>1646</v>
      </c>
      <c r="C16" s="11" t="s">
        <v>1647</v>
      </c>
      <c r="D16" s="2" t="s">
        <v>1648</v>
      </c>
      <c r="E16" s="3" t="s">
        <v>2175</v>
      </c>
      <c r="F16" s="25" t="s">
        <v>1892</v>
      </c>
      <c r="G16" s="3" t="s">
        <v>1649</v>
      </c>
      <c r="H16" s="3" t="s">
        <v>1612</v>
      </c>
      <c r="I16" s="24">
        <f>'11-20'!AC17</f>
        <v>3</v>
      </c>
      <c r="J16" s="30" t="s">
        <v>2188</v>
      </c>
      <c r="K16" s="29"/>
      <c r="L16" s="28">
        <v>2</v>
      </c>
      <c r="M16" s="28">
        <v>5</v>
      </c>
      <c r="N16" s="28" t="b">
        <f t="shared" si="0"/>
        <v>0</v>
      </c>
      <c r="O16" s="28"/>
      <c r="P16" s="35"/>
    </row>
    <row r="17" spans="1:16" ht="45" hidden="1" customHeight="1">
      <c r="A17" s="24">
        <v>13</v>
      </c>
      <c r="B17" s="1" t="s">
        <v>1336</v>
      </c>
      <c r="C17" s="11" t="s">
        <v>1337</v>
      </c>
      <c r="D17" s="2" t="s">
        <v>1338</v>
      </c>
      <c r="E17" s="3" t="s">
        <v>2176</v>
      </c>
      <c r="F17" s="25" t="s">
        <v>1893</v>
      </c>
      <c r="G17" s="3" t="s">
        <v>1339</v>
      </c>
      <c r="H17" s="3" t="s">
        <v>574</v>
      </c>
      <c r="I17" s="24">
        <f>'11-20'!AC18</f>
        <v>18</v>
      </c>
      <c r="J17" s="30" t="s">
        <v>2189</v>
      </c>
      <c r="K17" s="29"/>
      <c r="L17" s="28">
        <v>2</v>
      </c>
      <c r="M17" s="28">
        <v>5</v>
      </c>
      <c r="N17" s="28" t="b">
        <f t="shared" si="0"/>
        <v>0</v>
      </c>
      <c r="O17" s="28"/>
      <c r="P17" s="35"/>
    </row>
    <row r="18" spans="1:16" ht="45" hidden="1" customHeight="1">
      <c r="A18" s="24">
        <v>14</v>
      </c>
      <c r="B18" s="1" t="s">
        <v>1333</v>
      </c>
      <c r="C18" s="11" t="s">
        <v>1334</v>
      </c>
      <c r="D18" s="2" t="s">
        <v>1335</v>
      </c>
      <c r="E18" s="3" t="s">
        <v>2190</v>
      </c>
      <c r="F18" s="25" t="s">
        <v>1894</v>
      </c>
      <c r="G18" s="3" t="s">
        <v>958</v>
      </c>
      <c r="H18" s="3" t="s">
        <v>574</v>
      </c>
      <c r="I18" s="24">
        <f>'11-20'!AC19</f>
        <v>2</v>
      </c>
      <c r="J18" s="30" t="s">
        <v>2192</v>
      </c>
      <c r="K18" s="29"/>
      <c r="L18" s="28">
        <v>2</v>
      </c>
      <c r="M18" s="28">
        <v>5</v>
      </c>
      <c r="N18" s="28" t="b">
        <f t="shared" si="0"/>
        <v>0</v>
      </c>
      <c r="O18" s="28"/>
      <c r="P18" s="35"/>
    </row>
    <row r="19" spans="1:16" ht="45" hidden="1" customHeight="1">
      <c r="A19" s="24">
        <v>15</v>
      </c>
      <c r="B19" s="1" t="s">
        <v>1382</v>
      </c>
      <c r="C19" s="11" t="s">
        <v>1383</v>
      </c>
      <c r="D19" s="2" t="s">
        <v>1384</v>
      </c>
      <c r="E19" s="3" t="s">
        <v>2191</v>
      </c>
      <c r="F19" s="25" t="s">
        <v>1895</v>
      </c>
      <c r="G19" s="3" t="s">
        <v>1385</v>
      </c>
      <c r="H19" s="3" t="s">
        <v>298</v>
      </c>
      <c r="I19" s="24">
        <f>'11-20'!AC20</f>
        <v>1</v>
      </c>
      <c r="J19" s="30" t="s">
        <v>2193</v>
      </c>
      <c r="K19" s="29"/>
      <c r="L19" s="28">
        <v>1</v>
      </c>
      <c r="M19" s="28">
        <v>2</v>
      </c>
      <c r="N19" s="28" t="b">
        <f t="shared" si="0"/>
        <v>0</v>
      </c>
      <c r="O19" s="28" t="s">
        <v>2936</v>
      </c>
      <c r="P19" s="35">
        <v>1</v>
      </c>
    </row>
    <row r="20" spans="1:16" ht="45" hidden="1" customHeight="1">
      <c r="A20" s="24">
        <v>16</v>
      </c>
      <c r="B20" s="1" t="s">
        <v>1386</v>
      </c>
      <c r="C20" s="11" t="s">
        <v>1387</v>
      </c>
      <c r="D20" s="2" t="s">
        <v>1388</v>
      </c>
      <c r="E20" s="3">
        <v>341008</v>
      </c>
      <c r="F20" s="25" t="s">
        <v>1896</v>
      </c>
      <c r="G20" s="3" t="s">
        <v>1389</v>
      </c>
      <c r="H20" s="3" t="s">
        <v>298</v>
      </c>
      <c r="I20" s="24">
        <f>'11-20'!AC21</f>
        <v>1</v>
      </c>
      <c r="J20" s="30" t="s">
        <v>2200</v>
      </c>
      <c r="K20" s="29"/>
      <c r="L20" s="28">
        <v>1</v>
      </c>
      <c r="M20" s="28">
        <v>2</v>
      </c>
      <c r="N20" s="28" t="b">
        <f t="shared" si="0"/>
        <v>0</v>
      </c>
      <c r="O20" s="28" t="s">
        <v>2936</v>
      </c>
      <c r="P20" s="35">
        <v>1</v>
      </c>
    </row>
    <row r="21" spans="1:16" ht="45" hidden="1" customHeight="1">
      <c r="A21" s="24">
        <v>17</v>
      </c>
      <c r="B21" s="1" t="s">
        <v>1315</v>
      </c>
      <c r="C21" s="11" t="s">
        <v>1316</v>
      </c>
      <c r="D21" s="2" t="s">
        <v>1245</v>
      </c>
      <c r="E21" s="3" t="s">
        <v>2194</v>
      </c>
      <c r="F21" s="25" t="s">
        <v>1896</v>
      </c>
      <c r="G21" s="3" t="s">
        <v>962</v>
      </c>
      <c r="H21" s="3" t="s">
        <v>569</v>
      </c>
      <c r="I21" s="24">
        <f>'11-20'!AC22</f>
        <v>1</v>
      </c>
      <c r="J21" s="30" t="s">
        <v>2201</v>
      </c>
      <c r="K21" s="29" t="s">
        <v>2913</v>
      </c>
      <c r="L21" s="28">
        <v>0.25</v>
      </c>
      <c r="M21" s="28">
        <v>1</v>
      </c>
      <c r="N21" s="28" t="b">
        <f t="shared" si="0"/>
        <v>0</v>
      </c>
      <c r="O21" s="28"/>
      <c r="P21" s="35"/>
    </row>
    <row r="22" spans="1:16" ht="45" hidden="1" customHeight="1">
      <c r="A22" s="24">
        <v>18</v>
      </c>
      <c r="B22" s="1" t="s">
        <v>1313</v>
      </c>
      <c r="C22" s="11" t="s">
        <v>1314</v>
      </c>
      <c r="D22" s="2" t="s">
        <v>1245</v>
      </c>
      <c r="E22" s="3" t="s">
        <v>2195</v>
      </c>
      <c r="F22" s="25" t="s">
        <v>1896</v>
      </c>
      <c r="G22" s="3" t="s">
        <v>1234</v>
      </c>
      <c r="H22" s="3" t="s">
        <v>569</v>
      </c>
      <c r="I22" s="24">
        <f>'11-20'!AC23</f>
        <v>2</v>
      </c>
      <c r="J22" s="30" t="s">
        <v>2202</v>
      </c>
      <c r="K22" s="29" t="s">
        <v>2914</v>
      </c>
      <c r="L22" s="28">
        <v>0.25</v>
      </c>
      <c r="M22" s="28">
        <v>1</v>
      </c>
      <c r="N22" s="28" t="b">
        <f t="shared" si="0"/>
        <v>0</v>
      </c>
      <c r="O22" s="28"/>
      <c r="P22" s="35"/>
    </row>
    <row r="23" spans="1:16" ht="45" hidden="1" customHeight="1">
      <c r="A23" s="24">
        <v>19</v>
      </c>
      <c r="B23" s="1" t="s">
        <v>1310</v>
      </c>
      <c r="C23" s="11" t="s">
        <v>1311</v>
      </c>
      <c r="D23" s="2" t="s">
        <v>1245</v>
      </c>
      <c r="E23" s="3" t="s">
        <v>2196</v>
      </c>
      <c r="F23" s="25" t="s">
        <v>1896</v>
      </c>
      <c r="G23" s="3" t="s">
        <v>1312</v>
      </c>
      <c r="H23" s="3" t="s">
        <v>569</v>
      </c>
      <c r="I23" s="24">
        <f>'11-20'!AC24</f>
        <v>3</v>
      </c>
      <c r="J23" s="30" t="s">
        <v>2203</v>
      </c>
      <c r="K23" s="29" t="s">
        <v>2915</v>
      </c>
      <c r="L23" s="28">
        <v>0.25</v>
      </c>
      <c r="M23" s="28">
        <v>1</v>
      </c>
      <c r="N23" s="28" t="b">
        <f t="shared" si="0"/>
        <v>0</v>
      </c>
      <c r="O23" s="28"/>
      <c r="P23" s="35"/>
    </row>
    <row r="24" spans="1:16" ht="45" hidden="1" customHeight="1">
      <c r="A24" s="24">
        <v>20</v>
      </c>
      <c r="B24" s="1" t="s">
        <v>1308</v>
      </c>
      <c r="C24" s="11" t="s">
        <v>1309</v>
      </c>
      <c r="D24" s="2" t="s">
        <v>1245</v>
      </c>
      <c r="E24" s="3" t="s">
        <v>2197</v>
      </c>
      <c r="F24" s="25" t="s">
        <v>1897</v>
      </c>
      <c r="G24" s="3" t="s">
        <v>990</v>
      </c>
      <c r="H24" s="3" t="s">
        <v>569</v>
      </c>
      <c r="I24" s="24">
        <f>'11-20'!AC25</f>
        <v>1</v>
      </c>
      <c r="J24" s="30" t="s">
        <v>2204</v>
      </c>
      <c r="K24" s="29" t="s">
        <v>2916</v>
      </c>
      <c r="L24" s="28">
        <v>0.25</v>
      </c>
      <c r="M24" s="28">
        <v>1</v>
      </c>
      <c r="N24" s="28" t="b">
        <f t="shared" si="0"/>
        <v>0</v>
      </c>
      <c r="O24" s="28"/>
      <c r="P24" s="35"/>
    </row>
    <row r="25" spans="1:16" ht="45" hidden="1" customHeight="1">
      <c r="A25" s="24">
        <v>21</v>
      </c>
      <c r="B25" s="1" t="s">
        <v>1305</v>
      </c>
      <c r="C25" s="11" t="s">
        <v>1306</v>
      </c>
      <c r="D25" s="2" t="s">
        <v>1245</v>
      </c>
      <c r="E25" s="3" t="s">
        <v>2198</v>
      </c>
      <c r="F25" s="25" t="s">
        <v>1897</v>
      </c>
      <c r="G25" s="3" t="s">
        <v>1801</v>
      </c>
      <c r="H25" s="3" t="s">
        <v>569</v>
      </c>
      <c r="I25" s="24">
        <f>'11-20'!AC26</f>
        <v>3</v>
      </c>
      <c r="J25" s="30" t="s">
        <v>2205</v>
      </c>
      <c r="K25" s="29" t="s">
        <v>2917</v>
      </c>
      <c r="L25" s="28">
        <v>0.25</v>
      </c>
      <c r="M25" s="28">
        <v>1</v>
      </c>
      <c r="N25" s="28" t="b">
        <f t="shared" si="0"/>
        <v>0</v>
      </c>
      <c r="O25" s="28"/>
      <c r="P25" s="35"/>
    </row>
    <row r="26" spans="1:16" ht="45" hidden="1" customHeight="1">
      <c r="A26" s="24">
        <v>22</v>
      </c>
      <c r="B26" s="1" t="s">
        <v>1302</v>
      </c>
      <c r="C26" s="11" t="s">
        <v>1303</v>
      </c>
      <c r="D26" s="2" t="s">
        <v>1304</v>
      </c>
      <c r="E26" s="3" t="s">
        <v>2199</v>
      </c>
      <c r="F26" s="25" t="s">
        <v>1884</v>
      </c>
      <c r="G26" s="3" t="s">
        <v>994</v>
      </c>
      <c r="H26" s="3" t="s">
        <v>259</v>
      </c>
      <c r="I26" s="24">
        <f>'11-20'!AC27</f>
        <v>0</v>
      </c>
      <c r="J26" s="30" t="s">
        <v>2206</v>
      </c>
      <c r="K26" s="29"/>
      <c r="L26" s="28">
        <v>3</v>
      </c>
      <c r="M26" s="28">
        <v>6</v>
      </c>
      <c r="N26" s="28" t="b">
        <f t="shared" si="0"/>
        <v>1</v>
      </c>
      <c r="O26" s="28" t="s">
        <v>2935</v>
      </c>
      <c r="P26" s="35">
        <v>1</v>
      </c>
    </row>
    <row r="27" spans="1:16" ht="45" hidden="1" customHeight="1">
      <c r="A27" s="24">
        <v>23</v>
      </c>
      <c r="B27" s="1" t="s">
        <v>1299</v>
      </c>
      <c r="C27" s="11" t="s">
        <v>1300</v>
      </c>
      <c r="D27" s="2" t="s">
        <v>1297</v>
      </c>
      <c r="E27" s="3" t="s">
        <v>2207</v>
      </c>
      <c r="F27" s="25" t="s">
        <v>1898</v>
      </c>
      <c r="G27" s="3" t="s">
        <v>1301</v>
      </c>
      <c r="H27" s="3" t="s">
        <v>259</v>
      </c>
      <c r="I27" s="24">
        <f>'11-20'!AC28</f>
        <v>13</v>
      </c>
      <c r="J27" s="30" t="s">
        <v>2209</v>
      </c>
      <c r="K27" s="29"/>
      <c r="L27" s="28">
        <v>3</v>
      </c>
      <c r="M27" s="28">
        <v>6</v>
      </c>
      <c r="N27" s="28" t="b">
        <f t="shared" si="0"/>
        <v>0</v>
      </c>
      <c r="O27" s="28"/>
      <c r="P27" s="35"/>
    </row>
    <row r="28" spans="1:16" ht="45" hidden="1" customHeight="1">
      <c r="A28" s="24">
        <v>24</v>
      </c>
      <c r="B28" s="1" t="s">
        <v>1295</v>
      </c>
      <c r="C28" s="11" t="s">
        <v>1296</v>
      </c>
      <c r="D28" s="2" t="s">
        <v>1297</v>
      </c>
      <c r="E28" s="3" t="s">
        <v>2208</v>
      </c>
      <c r="F28" s="25" t="s">
        <v>1898</v>
      </c>
      <c r="G28" s="3" t="s">
        <v>1298</v>
      </c>
      <c r="H28" s="3" t="s">
        <v>259</v>
      </c>
      <c r="I28" s="24">
        <f>'11-20'!AC29</f>
        <v>12</v>
      </c>
      <c r="J28" s="30" t="s">
        <v>2210</v>
      </c>
      <c r="K28" s="29"/>
      <c r="L28" s="28">
        <v>3</v>
      </c>
      <c r="M28" s="28">
        <v>6</v>
      </c>
      <c r="N28" s="28" t="b">
        <f t="shared" si="0"/>
        <v>0</v>
      </c>
      <c r="O28" s="28"/>
      <c r="P28" s="35"/>
    </row>
    <row r="29" spans="1:16" ht="45" hidden="1" customHeight="1">
      <c r="A29" s="24">
        <v>25</v>
      </c>
      <c r="B29" s="1" t="s">
        <v>1293</v>
      </c>
      <c r="C29" s="11" t="s">
        <v>1294</v>
      </c>
      <c r="D29" s="2" t="s">
        <v>1245</v>
      </c>
      <c r="E29" s="3" t="s">
        <v>2211</v>
      </c>
      <c r="F29" s="25" t="s">
        <v>1896</v>
      </c>
      <c r="G29" s="3" t="s">
        <v>1796</v>
      </c>
      <c r="H29" s="3" t="s">
        <v>569</v>
      </c>
      <c r="I29" s="24">
        <f>'11-20'!AC30</f>
        <v>4</v>
      </c>
      <c r="J29" s="30" t="s">
        <v>2216</v>
      </c>
      <c r="K29" s="29" t="s">
        <v>2918</v>
      </c>
      <c r="L29" s="28">
        <v>0.25</v>
      </c>
      <c r="M29" s="28">
        <v>1</v>
      </c>
      <c r="N29" s="28" t="b">
        <f t="shared" si="0"/>
        <v>0</v>
      </c>
      <c r="O29" s="28"/>
      <c r="P29" s="35"/>
    </row>
    <row r="30" spans="1:16" ht="45" hidden="1" customHeight="1">
      <c r="A30" s="24">
        <v>26</v>
      </c>
      <c r="B30" s="1" t="s">
        <v>1291</v>
      </c>
      <c r="C30" s="11" t="s">
        <v>1292</v>
      </c>
      <c r="D30" s="2" t="s">
        <v>1290</v>
      </c>
      <c r="E30" s="3" t="s">
        <v>2212</v>
      </c>
      <c r="F30" s="25" t="s">
        <v>1896</v>
      </c>
      <c r="G30" s="3" t="s">
        <v>1234</v>
      </c>
      <c r="H30" s="3" t="s">
        <v>569</v>
      </c>
      <c r="I30" s="24">
        <f>'11-20'!AC31</f>
        <v>3</v>
      </c>
      <c r="J30" s="30" t="s">
        <v>2217</v>
      </c>
      <c r="K30" s="29" t="s">
        <v>2919</v>
      </c>
      <c r="L30" s="28">
        <v>0.25</v>
      </c>
      <c r="M30" s="28">
        <v>1</v>
      </c>
      <c r="N30" s="28" t="b">
        <f t="shared" si="0"/>
        <v>0</v>
      </c>
      <c r="O30" s="28"/>
      <c r="P30" s="35"/>
    </row>
    <row r="31" spans="1:16" ht="45" hidden="1" customHeight="1">
      <c r="A31" s="24">
        <v>27</v>
      </c>
      <c r="B31" s="1" t="s">
        <v>1288</v>
      </c>
      <c r="C31" s="11" t="s">
        <v>1289</v>
      </c>
      <c r="D31" s="2" t="s">
        <v>1290</v>
      </c>
      <c r="E31" s="3" t="s">
        <v>2213</v>
      </c>
      <c r="F31" s="25" t="s">
        <v>1896</v>
      </c>
      <c r="G31" s="3" t="s">
        <v>426</v>
      </c>
      <c r="H31" s="3" t="s">
        <v>569</v>
      </c>
      <c r="I31" s="24">
        <f>'11-20'!AC32</f>
        <v>1</v>
      </c>
      <c r="J31" s="30" t="s">
        <v>2218</v>
      </c>
      <c r="K31" s="29" t="s">
        <v>2920</v>
      </c>
      <c r="L31" s="28">
        <v>0.25</v>
      </c>
      <c r="M31" s="28">
        <v>1</v>
      </c>
      <c r="N31" s="28" t="b">
        <f t="shared" si="0"/>
        <v>0</v>
      </c>
      <c r="O31" s="28"/>
      <c r="P31" s="35"/>
    </row>
    <row r="32" spans="1:16" ht="45" hidden="1" customHeight="1">
      <c r="A32" s="24">
        <v>28</v>
      </c>
      <c r="B32" s="1" t="s">
        <v>1285</v>
      </c>
      <c r="C32" s="11" t="s">
        <v>1286</v>
      </c>
      <c r="D32" s="2" t="s">
        <v>1287</v>
      </c>
      <c r="E32" s="3" t="s">
        <v>2214</v>
      </c>
      <c r="F32" s="25" t="s">
        <v>1899</v>
      </c>
      <c r="G32" s="3" t="s">
        <v>844</v>
      </c>
      <c r="H32" s="3" t="s">
        <v>176</v>
      </c>
      <c r="I32" s="24">
        <f>'11-20'!AC33</f>
        <v>52</v>
      </c>
      <c r="J32" s="30" t="s">
        <v>2219</v>
      </c>
      <c r="K32" s="29"/>
      <c r="L32" s="28">
        <v>10</v>
      </c>
      <c r="M32" s="28">
        <v>50</v>
      </c>
      <c r="N32" s="28" t="b">
        <f t="shared" si="0"/>
        <v>0</v>
      </c>
      <c r="O32" s="28"/>
      <c r="P32" s="35"/>
    </row>
    <row r="33" spans="1:16" ht="45" hidden="1" customHeight="1">
      <c r="A33" s="24">
        <v>29</v>
      </c>
      <c r="B33" s="1" t="s">
        <v>1282</v>
      </c>
      <c r="C33" s="11" t="s">
        <v>1283</v>
      </c>
      <c r="D33" s="2" t="s">
        <v>1284</v>
      </c>
      <c r="E33" s="3">
        <v>687120</v>
      </c>
      <c r="F33" s="25" t="s">
        <v>1900</v>
      </c>
      <c r="G33" s="3" t="s">
        <v>315</v>
      </c>
      <c r="H33" s="3" t="s">
        <v>259</v>
      </c>
      <c r="I33" s="24">
        <f>'11-20'!AC34</f>
        <v>2</v>
      </c>
      <c r="J33" s="30" t="s">
        <v>2220</v>
      </c>
      <c r="K33" s="29"/>
      <c r="L33" s="28">
        <v>2</v>
      </c>
      <c r="M33" s="28">
        <v>5</v>
      </c>
      <c r="N33" s="28" t="b">
        <f t="shared" si="0"/>
        <v>0</v>
      </c>
      <c r="O33" s="28"/>
      <c r="P33" s="35"/>
    </row>
    <row r="34" spans="1:16" ht="45" hidden="1" customHeight="1">
      <c r="A34" s="24">
        <v>30</v>
      </c>
      <c r="B34" s="1" t="s">
        <v>1278</v>
      </c>
      <c r="C34" s="11" t="s">
        <v>1279</v>
      </c>
      <c r="D34" s="2" t="s">
        <v>1280</v>
      </c>
      <c r="E34" s="3" t="s">
        <v>2215</v>
      </c>
      <c r="F34" s="25" t="s">
        <v>1901</v>
      </c>
      <c r="G34" s="3" t="s">
        <v>1281</v>
      </c>
      <c r="H34" s="3" t="s">
        <v>1259</v>
      </c>
      <c r="I34" s="24">
        <f>'11-20'!AC35</f>
        <v>2</v>
      </c>
      <c r="J34" s="30" t="s">
        <v>2221</v>
      </c>
      <c r="K34" s="29"/>
      <c r="L34" s="28">
        <v>2</v>
      </c>
      <c r="M34" s="28">
        <v>5</v>
      </c>
      <c r="N34" s="28" t="b">
        <f t="shared" si="0"/>
        <v>0</v>
      </c>
      <c r="O34" s="28"/>
      <c r="P34" s="35"/>
    </row>
    <row r="35" spans="1:16" ht="45" hidden="1" customHeight="1">
      <c r="A35" s="24">
        <v>31</v>
      </c>
      <c r="B35" s="1" t="s">
        <v>1274</v>
      </c>
      <c r="C35" s="11" t="s">
        <v>1275</v>
      </c>
      <c r="D35" s="2" t="s">
        <v>1276</v>
      </c>
      <c r="E35" s="3">
        <v>47174876</v>
      </c>
      <c r="F35" s="25" t="s">
        <v>1902</v>
      </c>
      <c r="G35" s="3" t="s">
        <v>1277</v>
      </c>
      <c r="H35" s="3" t="s">
        <v>569</v>
      </c>
      <c r="I35" s="24">
        <f>'11-20'!AC36</f>
        <v>1</v>
      </c>
      <c r="J35" s="30" t="s">
        <v>2222</v>
      </c>
      <c r="K35" s="29"/>
      <c r="L35" s="28">
        <v>0.25</v>
      </c>
      <c r="M35" s="28">
        <v>1</v>
      </c>
      <c r="N35" s="28" t="b">
        <f t="shared" si="0"/>
        <v>0</v>
      </c>
      <c r="O35" s="28"/>
      <c r="P35" s="35"/>
    </row>
    <row r="36" spans="1:16" ht="45" hidden="1" customHeight="1">
      <c r="A36" s="24">
        <v>32</v>
      </c>
      <c r="B36" s="1" t="s">
        <v>1270</v>
      </c>
      <c r="C36" s="11" t="s">
        <v>1271</v>
      </c>
      <c r="D36" s="2" t="s">
        <v>1272</v>
      </c>
      <c r="E36" s="3" t="s">
        <v>705</v>
      </c>
      <c r="F36" s="25" t="s">
        <v>1903</v>
      </c>
      <c r="G36" s="3" t="s">
        <v>1802</v>
      </c>
      <c r="H36" s="3" t="s">
        <v>569</v>
      </c>
      <c r="I36" s="24">
        <f>'11-20'!AC37</f>
        <v>90</v>
      </c>
      <c r="J36" s="30" t="s">
        <v>2223</v>
      </c>
      <c r="K36" s="29" t="s">
        <v>2921</v>
      </c>
      <c r="L36" s="28">
        <v>0.25</v>
      </c>
      <c r="M36" s="28">
        <v>1</v>
      </c>
      <c r="N36" s="28" t="b">
        <f t="shared" si="0"/>
        <v>0</v>
      </c>
      <c r="O36" s="28"/>
      <c r="P36" s="35"/>
    </row>
    <row r="37" spans="1:16" ht="45" hidden="1" customHeight="1">
      <c r="A37" s="24">
        <v>33</v>
      </c>
      <c r="B37" s="1" t="s">
        <v>1266</v>
      </c>
      <c r="C37" s="11" t="s">
        <v>1267</v>
      </c>
      <c r="D37" s="2" t="s">
        <v>1268</v>
      </c>
      <c r="E37" s="3" t="s">
        <v>2224</v>
      </c>
      <c r="F37" s="25" t="s">
        <v>1904</v>
      </c>
      <c r="G37" s="3" t="s">
        <v>1269</v>
      </c>
      <c r="H37" s="3" t="s">
        <v>569</v>
      </c>
      <c r="I37" s="24">
        <f>'11-20'!AC38</f>
        <v>1</v>
      </c>
      <c r="J37" s="30" t="s">
        <v>2232</v>
      </c>
      <c r="K37" s="29" t="s">
        <v>2922</v>
      </c>
      <c r="L37" s="28">
        <v>0.25</v>
      </c>
      <c r="M37" s="28">
        <v>1</v>
      </c>
      <c r="N37" s="28" t="b">
        <f t="shared" si="0"/>
        <v>0</v>
      </c>
      <c r="O37" s="28"/>
      <c r="P37" s="35"/>
    </row>
    <row r="38" spans="1:16" ht="45" hidden="1" customHeight="1">
      <c r="A38" s="24">
        <v>34</v>
      </c>
      <c r="B38" s="1" t="s">
        <v>1264</v>
      </c>
      <c r="C38" s="11" t="s">
        <v>1265</v>
      </c>
      <c r="D38" s="2" t="s">
        <v>1245</v>
      </c>
      <c r="E38" s="3" t="s">
        <v>2225</v>
      </c>
      <c r="F38" s="25" t="s">
        <v>1904</v>
      </c>
      <c r="G38" s="3" t="s">
        <v>387</v>
      </c>
      <c r="H38" s="3" t="s">
        <v>569</v>
      </c>
      <c r="I38" s="24">
        <f>'11-20'!AC39</f>
        <v>1</v>
      </c>
      <c r="J38" s="30" t="s">
        <v>2233</v>
      </c>
      <c r="K38" s="29" t="s">
        <v>2923</v>
      </c>
      <c r="L38" s="28">
        <v>0.25</v>
      </c>
      <c r="M38" s="28">
        <v>1</v>
      </c>
      <c r="N38" s="28" t="b">
        <f t="shared" si="0"/>
        <v>0</v>
      </c>
      <c r="O38" s="28"/>
      <c r="P38" s="35"/>
    </row>
    <row r="39" spans="1:16" ht="45" hidden="1" customHeight="1">
      <c r="A39" s="24">
        <v>35</v>
      </c>
      <c r="B39" s="1" t="s">
        <v>1248</v>
      </c>
      <c r="C39" s="11" t="s">
        <v>1249</v>
      </c>
      <c r="D39" s="2" t="s">
        <v>1245</v>
      </c>
      <c r="E39" s="3" t="s">
        <v>2226</v>
      </c>
      <c r="F39" s="25" t="s">
        <v>1904</v>
      </c>
      <c r="G39" s="3" t="s">
        <v>584</v>
      </c>
      <c r="H39" s="3" t="s">
        <v>569</v>
      </c>
      <c r="I39" s="24">
        <f>'11-20'!AC40</f>
        <v>1</v>
      </c>
      <c r="J39" s="30" t="s">
        <v>2234</v>
      </c>
      <c r="K39" s="29" t="s">
        <v>2924</v>
      </c>
      <c r="L39" s="28">
        <v>0.25</v>
      </c>
      <c r="M39" s="28">
        <v>1</v>
      </c>
      <c r="N39" s="28" t="b">
        <f t="shared" si="0"/>
        <v>0</v>
      </c>
      <c r="O39" s="28"/>
      <c r="P39" s="35"/>
    </row>
    <row r="40" spans="1:16" ht="45" hidden="1" customHeight="1">
      <c r="A40" s="24">
        <v>36</v>
      </c>
      <c r="B40" s="1" t="s">
        <v>1552</v>
      </c>
      <c r="C40" s="11" t="s">
        <v>1553</v>
      </c>
      <c r="D40" s="2" t="s">
        <v>1551</v>
      </c>
      <c r="E40" s="3" t="s">
        <v>2227</v>
      </c>
      <c r="F40" s="25" t="s">
        <v>1905</v>
      </c>
      <c r="G40" s="3" t="s">
        <v>204</v>
      </c>
      <c r="H40" s="3" t="s">
        <v>259</v>
      </c>
      <c r="I40" s="24">
        <f>'11-20'!AC41</f>
        <v>7</v>
      </c>
      <c r="J40" s="30" t="s">
        <v>2235</v>
      </c>
      <c r="K40" s="29"/>
      <c r="L40" s="28">
        <v>3</v>
      </c>
      <c r="M40" s="28">
        <v>6</v>
      </c>
      <c r="N40" s="28" t="b">
        <f t="shared" si="0"/>
        <v>0</v>
      </c>
      <c r="O40" s="28" t="s">
        <v>2935</v>
      </c>
      <c r="P40" s="35">
        <f>M40-I40</f>
        <v>-1</v>
      </c>
    </row>
    <row r="41" spans="1:16" ht="45" hidden="1" customHeight="1">
      <c r="A41" s="24">
        <v>37</v>
      </c>
      <c r="B41" s="1" t="s">
        <v>1253</v>
      </c>
      <c r="C41" s="11" t="s">
        <v>1254</v>
      </c>
      <c r="D41" s="2" t="s">
        <v>1252</v>
      </c>
      <c r="E41" s="3" t="s">
        <v>2228</v>
      </c>
      <c r="F41" s="25" t="s">
        <v>1906</v>
      </c>
      <c r="G41" s="3" t="s">
        <v>1234</v>
      </c>
      <c r="H41" s="3" t="s">
        <v>259</v>
      </c>
      <c r="I41" s="24">
        <f>'11-20'!AC42</f>
        <v>4</v>
      </c>
      <c r="J41" s="30" t="s">
        <v>2236</v>
      </c>
      <c r="K41" s="29"/>
      <c r="L41" s="28">
        <v>3</v>
      </c>
      <c r="M41" s="28">
        <v>6</v>
      </c>
      <c r="N41" s="28" t="b">
        <f t="shared" si="0"/>
        <v>0</v>
      </c>
      <c r="O41" s="28"/>
      <c r="P41" s="35"/>
    </row>
    <row r="42" spans="1:16" ht="45" hidden="1" customHeight="1">
      <c r="A42" s="24">
        <v>38</v>
      </c>
      <c r="B42" s="1" t="s">
        <v>1250</v>
      </c>
      <c r="C42" s="11" t="s">
        <v>1251</v>
      </c>
      <c r="D42" s="2" t="s">
        <v>1252</v>
      </c>
      <c r="E42" s="3" t="s">
        <v>2229</v>
      </c>
      <c r="F42" s="25" t="s">
        <v>1906</v>
      </c>
      <c r="G42" s="3" t="s">
        <v>426</v>
      </c>
      <c r="H42" s="3" t="s">
        <v>259</v>
      </c>
      <c r="I42" s="24">
        <f>'11-20'!AC43</f>
        <v>3</v>
      </c>
      <c r="J42" s="30" t="s">
        <v>2237</v>
      </c>
      <c r="K42" s="29"/>
      <c r="L42" s="28">
        <v>3</v>
      </c>
      <c r="M42" s="28">
        <v>6</v>
      </c>
      <c r="N42" s="28" t="b">
        <f t="shared" si="0"/>
        <v>0</v>
      </c>
      <c r="O42" s="28"/>
      <c r="P42" s="35"/>
    </row>
    <row r="43" spans="1:16" ht="45" hidden="1" customHeight="1">
      <c r="A43" s="24">
        <v>39</v>
      </c>
      <c r="B43" s="1" t="s">
        <v>1246</v>
      </c>
      <c r="C43" s="11" t="s">
        <v>1247</v>
      </c>
      <c r="D43" s="2" t="s">
        <v>1245</v>
      </c>
      <c r="E43" s="3" t="s">
        <v>2230</v>
      </c>
      <c r="F43" s="25" t="s">
        <v>1907</v>
      </c>
      <c r="G43" s="3" t="s">
        <v>962</v>
      </c>
      <c r="H43" s="3" t="s">
        <v>569</v>
      </c>
      <c r="I43" s="24">
        <f>'11-20'!AC44</f>
        <v>2</v>
      </c>
      <c r="J43" s="30" t="s">
        <v>2238</v>
      </c>
      <c r="K43" s="29" t="s">
        <v>2925</v>
      </c>
      <c r="L43" s="28">
        <v>0.25</v>
      </c>
      <c r="M43" s="28">
        <v>1</v>
      </c>
      <c r="N43" s="28" t="b">
        <f t="shared" si="0"/>
        <v>0</v>
      </c>
      <c r="O43" s="28"/>
      <c r="P43" s="35"/>
    </row>
    <row r="44" spans="1:16" ht="45" hidden="1" customHeight="1">
      <c r="A44" s="24">
        <v>40</v>
      </c>
      <c r="B44" s="1" t="s">
        <v>1243</v>
      </c>
      <c r="C44" s="11" t="s">
        <v>1244</v>
      </c>
      <c r="D44" s="2" t="s">
        <v>1245</v>
      </c>
      <c r="E44" s="3" t="s">
        <v>2231</v>
      </c>
      <c r="F44" s="25" t="s">
        <v>1907</v>
      </c>
      <c r="G44" s="3" t="s">
        <v>1795</v>
      </c>
      <c r="H44" s="3" t="s">
        <v>569</v>
      </c>
      <c r="I44" s="24">
        <f>'11-20'!AC45</f>
        <v>1</v>
      </c>
      <c r="J44" s="30" t="s">
        <v>2239</v>
      </c>
      <c r="K44" s="29" t="s">
        <v>2926</v>
      </c>
      <c r="L44" s="28">
        <v>0.25</v>
      </c>
      <c r="M44" s="28">
        <v>1</v>
      </c>
      <c r="N44" s="28" t="b">
        <f t="shared" si="0"/>
        <v>0</v>
      </c>
      <c r="O44" s="28"/>
      <c r="P44" s="35"/>
    </row>
    <row r="45" spans="1:16" ht="45" hidden="1" customHeight="1">
      <c r="A45" s="24">
        <v>41</v>
      </c>
      <c r="B45" s="1" t="s">
        <v>1239</v>
      </c>
      <c r="C45" s="11" t="s">
        <v>1240</v>
      </c>
      <c r="D45" s="2" t="s">
        <v>1241</v>
      </c>
      <c r="E45" s="3">
        <v>6338000</v>
      </c>
      <c r="F45" s="25" t="s">
        <v>1908</v>
      </c>
      <c r="G45" s="3" t="s">
        <v>1242</v>
      </c>
      <c r="H45" s="3" t="s">
        <v>569</v>
      </c>
      <c r="I45" s="24">
        <f>'11-20'!AC46</f>
        <v>5</v>
      </c>
      <c r="J45" s="30" t="s">
        <v>2240</v>
      </c>
      <c r="K45" s="29" t="s">
        <v>2927</v>
      </c>
      <c r="L45" s="28">
        <v>0.25</v>
      </c>
      <c r="M45" s="28">
        <v>1</v>
      </c>
      <c r="N45" s="28" t="b">
        <f t="shared" si="0"/>
        <v>0</v>
      </c>
      <c r="O45" s="28"/>
      <c r="P45" s="35"/>
    </row>
    <row r="46" spans="1:16" ht="45" hidden="1" customHeight="1">
      <c r="A46" s="24">
        <v>42</v>
      </c>
      <c r="B46" s="1" t="s">
        <v>701</v>
      </c>
      <c r="C46" s="11" t="s">
        <v>702</v>
      </c>
      <c r="D46" s="2" t="s">
        <v>703</v>
      </c>
      <c r="E46" s="3" t="s">
        <v>2241</v>
      </c>
      <c r="F46" s="25">
        <v>10</v>
      </c>
      <c r="G46" s="3" t="s">
        <v>1794</v>
      </c>
      <c r="H46" s="3" t="s">
        <v>569</v>
      </c>
      <c r="I46" s="24">
        <f>'11-20'!AC47</f>
        <v>1</v>
      </c>
      <c r="J46" s="30" t="s">
        <v>2265</v>
      </c>
      <c r="K46" s="29" t="s">
        <v>2928</v>
      </c>
      <c r="L46" s="28">
        <v>0.25</v>
      </c>
      <c r="M46" s="28">
        <v>1</v>
      </c>
      <c r="N46" s="28" t="b">
        <f t="shared" si="0"/>
        <v>0</v>
      </c>
      <c r="O46" s="28"/>
      <c r="P46" s="35"/>
    </row>
    <row r="47" spans="1:16" ht="45" hidden="1" customHeight="1">
      <c r="A47" s="24">
        <v>43</v>
      </c>
      <c r="B47" s="1" t="s">
        <v>693</v>
      </c>
      <c r="C47" s="11" t="s">
        <v>694</v>
      </c>
      <c r="D47" s="2" t="s">
        <v>695</v>
      </c>
      <c r="E47" s="3" t="s">
        <v>2242</v>
      </c>
      <c r="F47" s="25" t="s">
        <v>1909</v>
      </c>
      <c r="G47" s="3" t="s">
        <v>1803</v>
      </c>
      <c r="H47" s="3" t="s">
        <v>569</v>
      </c>
      <c r="I47" s="24">
        <f>'11-20'!AC48</f>
        <v>2</v>
      </c>
      <c r="J47" s="30" t="s">
        <v>2266</v>
      </c>
      <c r="K47" s="29" t="s">
        <v>2929</v>
      </c>
      <c r="L47" s="28">
        <v>0.25</v>
      </c>
      <c r="M47" s="28">
        <v>1</v>
      </c>
      <c r="N47" s="28" t="b">
        <f t="shared" si="0"/>
        <v>0</v>
      </c>
      <c r="O47" s="28"/>
      <c r="P47" s="35"/>
    </row>
    <row r="48" spans="1:16" ht="45" hidden="1" customHeight="1">
      <c r="A48" s="24">
        <v>44</v>
      </c>
      <c r="B48" s="1" t="s">
        <v>689</v>
      </c>
      <c r="C48" s="11" t="s">
        <v>690</v>
      </c>
      <c r="D48" s="2" t="s">
        <v>691</v>
      </c>
      <c r="E48" s="3" t="s">
        <v>2243</v>
      </c>
      <c r="F48" s="25" t="s">
        <v>1910</v>
      </c>
      <c r="G48" s="3" t="s">
        <v>1804</v>
      </c>
      <c r="H48" s="3" t="s">
        <v>569</v>
      </c>
      <c r="I48" s="24">
        <f>'11-20'!AC49</f>
        <v>4</v>
      </c>
      <c r="J48" s="30" t="s">
        <v>2267</v>
      </c>
      <c r="K48" s="29"/>
      <c r="L48" s="28">
        <v>3</v>
      </c>
      <c r="M48" s="28">
        <v>6</v>
      </c>
      <c r="N48" s="28" t="b">
        <f t="shared" si="0"/>
        <v>0</v>
      </c>
      <c r="O48" s="28"/>
      <c r="P48" s="35"/>
    </row>
    <row r="49" spans="1:16" ht="45" hidden="1" customHeight="1">
      <c r="A49" s="24">
        <v>45</v>
      </c>
      <c r="B49" s="1" t="s">
        <v>686</v>
      </c>
      <c r="C49" s="11" t="s">
        <v>687</v>
      </c>
      <c r="D49" s="2" t="s">
        <v>688</v>
      </c>
      <c r="E49" s="3"/>
      <c r="F49" s="25" t="s">
        <v>1911</v>
      </c>
      <c r="G49" s="3" t="s">
        <v>1805</v>
      </c>
      <c r="H49" s="3" t="s">
        <v>153</v>
      </c>
      <c r="I49" s="24">
        <f>'11-20'!AC50</f>
        <v>1</v>
      </c>
      <c r="J49" s="30" t="s">
        <v>2268</v>
      </c>
      <c r="K49" s="29"/>
      <c r="L49" s="28">
        <v>3</v>
      </c>
      <c r="M49" s="28">
        <v>6</v>
      </c>
      <c r="N49" s="28" t="b">
        <f t="shared" si="0"/>
        <v>1</v>
      </c>
      <c r="O49" s="28" t="s">
        <v>2936</v>
      </c>
      <c r="P49" s="35">
        <v>2</v>
      </c>
    </row>
    <row r="50" spans="1:16" ht="45" hidden="1" customHeight="1">
      <c r="A50" s="24">
        <v>46</v>
      </c>
      <c r="B50" s="1" t="s">
        <v>1549</v>
      </c>
      <c r="C50" s="11" t="s">
        <v>1550</v>
      </c>
      <c r="D50" s="2" t="s">
        <v>1551</v>
      </c>
      <c r="E50" s="3" t="s">
        <v>2227</v>
      </c>
      <c r="F50" s="25" t="s">
        <v>1912</v>
      </c>
      <c r="G50" s="3" t="s">
        <v>204</v>
      </c>
      <c r="H50" s="3" t="s">
        <v>259</v>
      </c>
      <c r="I50" s="24">
        <f>'11-20'!AC51</f>
        <v>0</v>
      </c>
      <c r="J50" s="30" t="s">
        <v>2269</v>
      </c>
      <c r="K50" s="29"/>
      <c r="L50" s="28">
        <v>3</v>
      </c>
      <c r="M50" s="28">
        <v>6</v>
      </c>
      <c r="N50" s="28" t="b">
        <f t="shared" si="0"/>
        <v>1</v>
      </c>
      <c r="O50" s="28" t="s">
        <v>2935</v>
      </c>
      <c r="P50" s="35">
        <f t="shared" ref="P50:P54" si="2">M50-I50</f>
        <v>6</v>
      </c>
    </row>
    <row r="51" spans="1:16" ht="45" hidden="1" customHeight="1">
      <c r="A51" s="24">
        <v>47</v>
      </c>
      <c r="B51" s="1" t="s">
        <v>642</v>
      </c>
      <c r="C51" s="11" t="s">
        <v>643</v>
      </c>
      <c r="D51" s="2" t="s">
        <v>640</v>
      </c>
      <c r="E51" s="3" t="s">
        <v>2244</v>
      </c>
      <c r="F51" s="25" t="s">
        <v>1913</v>
      </c>
      <c r="G51" s="3" t="s">
        <v>1806</v>
      </c>
      <c r="H51" s="3" t="s">
        <v>569</v>
      </c>
      <c r="I51" s="24">
        <f>'11-20'!AC52</f>
        <v>2</v>
      </c>
      <c r="J51" s="30" t="s">
        <v>2270</v>
      </c>
      <c r="K51" s="29"/>
      <c r="L51" s="28">
        <v>3</v>
      </c>
      <c r="M51" s="28">
        <v>6</v>
      </c>
      <c r="N51" s="28" t="b">
        <f t="shared" si="0"/>
        <v>1</v>
      </c>
      <c r="O51" s="28" t="s">
        <v>2935</v>
      </c>
      <c r="P51" s="35">
        <f t="shared" si="2"/>
        <v>4</v>
      </c>
    </row>
    <row r="52" spans="1:16" ht="45" hidden="1" customHeight="1">
      <c r="A52" s="24">
        <v>48</v>
      </c>
      <c r="B52" s="1" t="s">
        <v>644</v>
      </c>
      <c r="C52" s="11" t="s">
        <v>645</v>
      </c>
      <c r="D52" s="2" t="s">
        <v>640</v>
      </c>
      <c r="E52" s="3" t="s">
        <v>2245</v>
      </c>
      <c r="F52" s="25" t="s">
        <v>1914</v>
      </c>
      <c r="G52" s="3" t="s">
        <v>1806</v>
      </c>
      <c r="H52" s="3" t="s">
        <v>569</v>
      </c>
      <c r="I52" s="24">
        <f>'11-20'!AC53</f>
        <v>2</v>
      </c>
      <c r="J52" s="30" t="s">
        <v>2271</v>
      </c>
      <c r="K52" s="29"/>
      <c r="L52" s="28">
        <v>3</v>
      </c>
      <c r="M52" s="28">
        <v>6</v>
      </c>
      <c r="N52" s="28" t="b">
        <f t="shared" si="0"/>
        <v>1</v>
      </c>
      <c r="O52" s="28" t="s">
        <v>2935</v>
      </c>
      <c r="P52" s="35">
        <f t="shared" si="2"/>
        <v>4</v>
      </c>
    </row>
    <row r="53" spans="1:16" ht="45" hidden="1" customHeight="1">
      <c r="A53" s="24">
        <v>49</v>
      </c>
      <c r="B53" s="1" t="s">
        <v>676</v>
      </c>
      <c r="C53" s="11" t="s">
        <v>677</v>
      </c>
      <c r="D53" s="2" t="s">
        <v>678</v>
      </c>
      <c r="E53" s="3"/>
      <c r="F53" s="25" t="s">
        <v>1915</v>
      </c>
      <c r="G53" s="3" t="s">
        <v>1805</v>
      </c>
      <c r="H53" s="3" t="s">
        <v>153</v>
      </c>
      <c r="I53" s="24">
        <f>'11-20'!AC54</f>
        <v>3</v>
      </c>
      <c r="J53" s="30" t="s">
        <v>2268</v>
      </c>
      <c r="K53" s="29"/>
      <c r="L53" s="28">
        <v>3</v>
      </c>
      <c r="M53" s="28">
        <v>6</v>
      </c>
      <c r="N53" s="28" t="b">
        <f t="shared" si="0"/>
        <v>0</v>
      </c>
      <c r="O53" s="28" t="s">
        <v>2936</v>
      </c>
      <c r="P53" s="35">
        <v>3</v>
      </c>
    </row>
    <row r="54" spans="1:16" ht="45" hidden="1" customHeight="1">
      <c r="A54" s="24">
        <v>50</v>
      </c>
      <c r="B54" s="1" t="s">
        <v>672</v>
      </c>
      <c r="C54" s="11" t="s">
        <v>673</v>
      </c>
      <c r="D54" s="2" t="s">
        <v>674</v>
      </c>
      <c r="E54" s="3">
        <v>71162</v>
      </c>
      <c r="F54" s="25" t="s">
        <v>1916</v>
      </c>
      <c r="G54" s="3" t="s">
        <v>1807</v>
      </c>
      <c r="H54" s="3" t="s">
        <v>569</v>
      </c>
      <c r="I54" s="24">
        <f>'11-20'!AC55</f>
        <v>4</v>
      </c>
      <c r="J54" s="30" t="s">
        <v>2272</v>
      </c>
      <c r="K54" s="29"/>
      <c r="L54" s="28">
        <v>2</v>
      </c>
      <c r="M54" s="28">
        <v>5</v>
      </c>
      <c r="N54" s="28" t="b">
        <f t="shared" si="0"/>
        <v>0</v>
      </c>
      <c r="O54" s="28" t="s">
        <v>2936</v>
      </c>
      <c r="P54" s="35">
        <f t="shared" si="2"/>
        <v>1</v>
      </c>
    </row>
    <row r="55" spans="1:16" ht="45" hidden="1" customHeight="1">
      <c r="A55" s="24">
        <v>51</v>
      </c>
      <c r="B55" s="1" t="s">
        <v>668</v>
      </c>
      <c r="C55" s="11" t="s">
        <v>669</v>
      </c>
      <c r="D55" s="2" t="s">
        <v>670</v>
      </c>
      <c r="E55" s="3" t="s">
        <v>2246</v>
      </c>
      <c r="F55" s="25" t="s">
        <v>1917</v>
      </c>
      <c r="G55" s="3" t="s">
        <v>1808</v>
      </c>
      <c r="H55" s="3" t="s">
        <v>153</v>
      </c>
      <c r="I55" s="24">
        <f>'11-20'!AC56</f>
        <v>2</v>
      </c>
      <c r="J55" s="30" t="s">
        <v>2273</v>
      </c>
      <c r="K55" s="29"/>
      <c r="L55" s="28">
        <v>2</v>
      </c>
      <c r="M55" s="28">
        <v>5</v>
      </c>
      <c r="N55" s="28" t="b">
        <f t="shared" si="0"/>
        <v>0</v>
      </c>
      <c r="O55" s="28" t="s">
        <v>2936</v>
      </c>
      <c r="P55" s="35">
        <v>2</v>
      </c>
    </row>
    <row r="56" spans="1:16" ht="45" hidden="1" customHeight="1">
      <c r="A56" s="24">
        <v>52</v>
      </c>
      <c r="B56" s="1" t="s">
        <v>666</v>
      </c>
      <c r="C56" s="11" t="s">
        <v>667</v>
      </c>
      <c r="D56" s="2" t="s">
        <v>665</v>
      </c>
      <c r="E56" s="3" t="s">
        <v>2247</v>
      </c>
      <c r="F56" s="25" t="s">
        <v>1918</v>
      </c>
      <c r="G56" s="3" t="s">
        <v>1809</v>
      </c>
      <c r="H56" s="3" t="s">
        <v>176</v>
      </c>
      <c r="I56" s="24">
        <f>'11-20'!AC57</f>
        <v>3</v>
      </c>
      <c r="J56" s="30" t="s">
        <v>2274</v>
      </c>
      <c r="K56" s="29"/>
      <c r="L56" s="28">
        <v>3</v>
      </c>
      <c r="M56" s="28">
        <v>6</v>
      </c>
      <c r="N56" s="28" t="b">
        <f t="shared" si="0"/>
        <v>0</v>
      </c>
      <c r="O56" s="28"/>
      <c r="P56" s="35"/>
    </row>
    <row r="57" spans="1:16" ht="45" hidden="1" customHeight="1">
      <c r="A57" s="24">
        <v>53</v>
      </c>
      <c r="B57" s="1" t="s">
        <v>663</v>
      </c>
      <c r="C57" s="11" t="s">
        <v>664</v>
      </c>
      <c r="D57" s="2" t="s">
        <v>665</v>
      </c>
      <c r="E57" s="3" t="s">
        <v>2248</v>
      </c>
      <c r="F57" s="25" t="s">
        <v>1919</v>
      </c>
      <c r="G57" s="3" t="s">
        <v>1810</v>
      </c>
      <c r="H57" s="3" t="s">
        <v>176</v>
      </c>
      <c r="I57" s="24">
        <f>'11-20'!AC58</f>
        <v>2</v>
      </c>
      <c r="J57" s="30" t="s">
        <v>2275</v>
      </c>
      <c r="K57" s="29"/>
      <c r="L57" s="28">
        <v>3</v>
      </c>
      <c r="M57" s="28">
        <v>6</v>
      </c>
      <c r="N57" s="28" t="b">
        <f t="shared" si="0"/>
        <v>1</v>
      </c>
      <c r="O57" s="28" t="s">
        <v>2936</v>
      </c>
      <c r="P57" s="35">
        <f>M57-I57</f>
        <v>4</v>
      </c>
    </row>
    <row r="58" spans="1:16" ht="45" hidden="1" customHeight="1">
      <c r="A58" s="24">
        <v>54</v>
      </c>
      <c r="B58" s="1" t="s">
        <v>658</v>
      </c>
      <c r="C58" s="11" t="s">
        <v>659</v>
      </c>
      <c r="D58" s="2" t="s">
        <v>660</v>
      </c>
      <c r="E58" s="3">
        <v>84025</v>
      </c>
      <c r="F58" s="25" t="s">
        <v>1920</v>
      </c>
      <c r="G58" s="3" t="s">
        <v>1811</v>
      </c>
      <c r="H58" s="3" t="s">
        <v>153</v>
      </c>
      <c r="I58" s="24">
        <f>'11-20'!AC59</f>
        <v>5</v>
      </c>
      <c r="J58" s="30" t="s">
        <v>2276</v>
      </c>
      <c r="K58" s="29"/>
      <c r="L58" s="28">
        <v>3</v>
      </c>
      <c r="M58" s="28">
        <v>6</v>
      </c>
      <c r="N58" s="28" t="b">
        <f t="shared" si="0"/>
        <v>0</v>
      </c>
      <c r="O58" s="28"/>
      <c r="P58" s="35"/>
    </row>
    <row r="59" spans="1:16" ht="45" hidden="1" customHeight="1">
      <c r="A59" s="24">
        <v>55</v>
      </c>
      <c r="B59" s="1" t="s">
        <v>654</v>
      </c>
      <c r="C59" s="11" t="s">
        <v>655</v>
      </c>
      <c r="D59" s="2" t="s">
        <v>656</v>
      </c>
      <c r="E59" s="3">
        <v>84024</v>
      </c>
      <c r="F59" s="25" t="s">
        <v>1921</v>
      </c>
      <c r="G59" s="3" t="s">
        <v>1811</v>
      </c>
      <c r="H59" s="3" t="s">
        <v>153</v>
      </c>
      <c r="I59" s="24">
        <f>'11-20'!AC60</f>
        <v>3</v>
      </c>
      <c r="J59" s="30" t="s">
        <v>2277</v>
      </c>
      <c r="K59" s="29"/>
      <c r="L59" s="28">
        <v>3</v>
      </c>
      <c r="M59" s="28">
        <v>6</v>
      </c>
      <c r="N59" s="28" t="b">
        <f t="shared" si="0"/>
        <v>0</v>
      </c>
      <c r="O59" s="28"/>
      <c r="P59" s="35"/>
    </row>
    <row r="60" spans="1:16" ht="45" hidden="1" customHeight="1">
      <c r="A60" s="24">
        <v>56</v>
      </c>
      <c r="B60" s="1" t="s">
        <v>634</v>
      </c>
      <c r="C60" s="11" t="s">
        <v>635</v>
      </c>
      <c r="D60" s="2" t="s">
        <v>636</v>
      </c>
      <c r="E60" s="3">
        <v>381405</v>
      </c>
      <c r="F60" s="25" t="s">
        <v>1917</v>
      </c>
      <c r="G60" s="3" t="s">
        <v>1812</v>
      </c>
      <c r="H60" s="3" t="s">
        <v>153</v>
      </c>
      <c r="I60" s="24">
        <f>'11-20'!AC61</f>
        <v>20</v>
      </c>
      <c r="J60" s="30" t="s">
        <v>2278</v>
      </c>
      <c r="K60" s="29"/>
      <c r="L60" s="28">
        <v>3</v>
      </c>
      <c r="M60" s="28">
        <v>6</v>
      </c>
      <c r="N60" s="28" t="b">
        <f t="shared" si="0"/>
        <v>0</v>
      </c>
      <c r="O60" s="28"/>
      <c r="P60" s="35"/>
    </row>
    <row r="61" spans="1:16" ht="45" hidden="1" customHeight="1">
      <c r="A61" s="24">
        <v>57</v>
      </c>
      <c r="B61" s="1" t="s">
        <v>630</v>
      </c>
      <c r="C61" s="11" t="s">
        <v>631</v>
      </c>
      <c r="D61" s="2" t="s">
        <v>632</v>
      </c>
      <c r="E61" s="3">
        <v>172975</v>
      </c>
      <c r="F61" s="25" t="s">
        <v>1922</v>
      </c>
      <c r="G61" s="3" t="s">
        <v>1813</v>
      </c>
      <c r="H61" s="3" t="s">
        <v>153</v>
      </c>
      <c r="I61" s="24">
        <f>'11-20'!AC62</f>
        <v>4</v>
      </c>
      <c r="J61" s="30" t="s">
        <v>2279</v>
      </c>
      <c r="K61" s="29"/>
      <c r="L61" s="28">
        <v>3</v>
      </c>
      <c r="M61" s="28">
        <v>6</v>
      </c>
      <c r="N61" s="28" t="b">
        <f t="shared" si="0"/>
        <v>0</v>
      </c>
      <c r="O61" s="28"/>
      <c r="P61" s="35"/>
    </row>
    <row r="62" spans="1:16" ht="45" hidden="1" customHeight="1">
      <c r="A62" s="24">
        <v>58</v>
      </c>
      <c r="B62" s="1" t="s">
        <v>650</v>
      </c>
      <c r="C62" s="11" t="s">
        <v>651</v>
      </c>
      <c r="D62" s="2" t="s">
        <v>652</v>
      </c>
      <c r="E62" s="3" t="s">
        <v>2249</v>
      </c>
      <c r="F62" s="25" t="s">
        <v>1923</v>
      </c>
      <c r="G62" s="3" t="s">
        <v>1814</v>
      </c>
      <c r="H62" s="3" t="s">
        <v>298</v>
      </c>
      <c r="I62" s="24">
        <f>'11-20'!AC63</f>
        <v>19</v>
      </c>
      <c r="J62" s="30" t="s">
        <v>2280</v>
      </c>
      <c r="K62" s="29"/>
      <c r="L62" s="28">
        <v>60</v>
      </c>
      <c r="M62" s="28">
        <v>100</v>
      </c>
      <c r="N62" s="28" t="b">
        <f t="shared" si="0"/>
        <v>1</v>
      </c>
      <c r="O62" s="28" t="s">
        <v>2938</v>
      </c>
      <c r="P62" s="35">
        <v>0</v>
      </c>
    </row>
    <row r="63" spans="1:16" ht="45" hidden="1" customHeight="1">
      <c r="A63" s="24">
        <v>59</v>
      </c>
      <c r="B63" s="1" t="s">
        <v>646</v>
      </c>
      <c r="C63" s="11" t="s">
        <v>647</v>
      </c>
      <c r="D63" s="2" t="s">
        <v>648</v>
      </c>
      <c r="E63" s="3" t="s">
        <v>2250</v>
      </c>
      <c r="F63" s="25" t="s">
        <v>1924</v>
      </c>
      <c r="G63" s="3" t="s">
        <v>1815</v>
      </c>
      <c r="H63" s="3" t="s">
        <v>176</v>
      </c>
      <c r="I63" s="24">
        <f>'11-20'!AC64</f>
        <v>2.5</v>
      </c>
      <c r="J63" s="30" t="s">
        <v>2281</v>
      </c>
      <c r="K63" s="29"/>
      <c r="L63" s="28">
        <v>2</v>
      </c>
      <c r="M63" s="28">
        <v>5</v>
      </c>
      <c r="N63" s="28" t="b">
        <f t="shared" si="0"/>
        <v>0</v>
      </c>
      <c r="O63" s="28"/>
      <c r="P63" s="35"/>
    </row>
    <row r="64" spans="1:16" ht="45" hidden="1" customHeight="1">
      <c r="A64" s="24">
        <v>60</v>
      </c>
      <c r="B64" s="1" t="s">
        <v>683</v>
      </c>
      <c r="C64" s="11" t="s">
        <v>684</v>
      </c>
      <c r="D64" s="2" t="s">
        <v>685</v>
      </c>
      <c r="E64" s="3" t="s">
        <v>2251</v>
      </c>
      <c r="F64" s="25" t="s">
        <v>1925</v>
      </c>
      <c r="G64" s="3" t="s">
        <v>1816</v>
      </c>
      <c r="H64" s="3" t="s">
        <v>259</v>
      </c>
      <c r="I64" s="24">
        <f>'11-20'!AC65</f>
        <v>26</v>
      </c>
      <c r="J64" s="30" t="s">
        <v>2282</v>
      </c>
      <c r="K64" s="29"/>
      <c r="L64" s="28">
        <v>5</v>
      </c>
      <c r="M64" s="28">
        <v>10</v>
      </c>
      <c r="N64" s="28" t="b">
        <f t="shared" si="0"/>
        <v>0</v>
      </c>
      <c r="O64" s="28" t="s">
        <v>2937</v>
      </c>
      <c r="P64" s="35">
        <f>M64-I64</f>
        <v>-16</v>
      </c>
    </row>
    <row r="65" spans="1:16" ht="45" hidden="1" customHeight="1">
      <c r="A65" s="24">
        <v>61</v>
      </c>
      <c r="B65" s="1" t="s">
        <v>680</v>
      </c>
      <c r="C65" s="11" t="s">
        <v>681</v>
      </c>
      <c r="D65" s="2" t="s">
        <v>682</v>
      </c>
      <c r="E65" s="3">
        <v>10354</v>
      </c>
      <c r="F65" s="25" t="s">
        <v>1926</v>
      </c>
      <c r="G65" s="3" t="s">
        <v>305</v>
      </c>
      <c r="H65" s="3" t="s">
        <v>259</v>
      </c>
      <c r="I65" s="24">
        <f>'11-20'!AC66</f>
        <v>73</v>
      </c>
      <c r="J65" s="30" t="s">
        <v>2283</v>
      </c>
      <c r="K65" s="29"/>
      <c r="L65" s="28">
        <v>5</v>
      </c>
      <c r="M65" s="28">
        <v>10</v>
      </c>
      <c r="N65" s="28" t="b">
        <f t="shared" si="0"/>
        <v>0</v>
      </c>
      <c r="O65" s="28"/>
      <c r="P65" s="35"/>
    </row>
    <row r="66" spans="1:16" ht="45" hidden="1" customHeight="1">
      <c r="A66" s="24">
        <v>62</v>
      </c>
      <c r="B66" s="1" t="s">
        <v>1359</v>
      </c>
      <c r="C66" s="11" t="s">
        <v>1360</v>
      </c>
      <c r="D66" s="2" t="s">
        <v>1355</v>
      </c>
      <c r="E66" s="3" t="s">
        <v>2252</v>
      </c>
      <c r="F66" s="25" t="s">
        <v>803</v>
      </c>
      <c r="G66" s="3" t="s">
        <v>1361</v>
      </c>
      <c r="H66" s="3" t="s">
        <v>60</v>
      </c>
      <c r="I66" s="24">
        <f>'11-20'!AC67</f>
        <v>5</v>
      </c>
      <c r="J66" s="30" t="s">
        <v>2284</v>
      </c>
      <c r="K66" s="29"/>
      <c r="L66" s="28">
        <v>5</v>
      </c>
      <c r="M66" s="28">
        <v>10</v>
      </c>
      <c r="N66" s="28" t="b">
        <f t="shared" si="0"/>
        <v>0</v>
      </c>
      <c r="O66" s="28"/>
      <c r="P66" s="35"/>
    </row>
    <row r="67" spans="1:16" ht="45" hidden="1" customHeight="1">
      <c r="A67" s="24">
        <v>63</v>
      </c>
      <c r="B67" s="1" t="s">
        <v>1357</v>
      </c>
      <c r="C67" s="11" t="s">
        <v>1358</v>
      </c>
      <c r="D67" s="2" t="s">
        <v>1355</v>
      </c>
      <c r="E67" s="3" t="s">
        <v>2253</v>
      </c>
      <c r="F67" s="25" t="s">
        <v>803</v>
      </c>
      <c r="G67" s="3" t="s">
        <v>994</v>
      </c>
      <c r="H67" s="3" t="s">
        <v>60</v>
      </c>
      <c r="I67" s="24">
        <f>'11-20'!AC68</f>
        <v>6</v>
      </c>
      <c r="J67" s="30" t="s">
        <v>2285</v>
      </c>
      <c r="K67" s="29"/>
      <c r="L67" s="28">
        <v>5</v>
      </c>
      <c r="M67" s="28">
        <v>10</v>
      </c>
      <c r="N67" s="28" t="b">
        <f t="shared" si="0"/>
        <v>0</v>
      </c>
      <c r="O67" s="28"/>
      <c r="P67" s="35"/>
    </row>
    <row r="68" spans="1:16" ht="45" hidden="1" customHeight="1">
      <c r="A68" s="24">
        <v>64</v>
      </c>
      <c r="B68" s="1" t="s">
        <v>1353</v>
      </c>
      <c r="C68" s="11" t="s">
        <v>1354</v>
      </c>
      <c r="D68" s="2" t="s">
        <v>1355</v>
      </c>
      <c r="E68" s="3" t="s">
        <v>2254</v>
      </c>
      <c r="F68" s="25" t="s">
        <v>803</v>
      </c>
      <c r="G68" s="3" t="s">
        <v>1356</v>
      </c>
      <c r="H68" s="3" t="s">
        <v>60</v>
      </c>
      <c r="I68" s="24">
        <f>'11-20'!AC69</f>
        <v>23</v>
      </c>
      <c r="J68" s="30" t="s">
        <v>2286</v>
      </c>
      <c r="K68" s="29"/>
      <c r="L68" s="28">
        <v>5</v>
      </c>
      <c r="M68" s="28">
        <v>50</v>
      </c>
      <c r="N68" s="28" t="b">
        <f t="shared" si="0"/>
        <v>0</v>
      </c>
      <c r="O68" s="28"/>
      <c r="P68" s="35"/>
    </row>
    <row r="69" spans="1:16" ht="45" hidden="1" customHeight="1">
      <c r="A69" s="24">
        <v>65</v>
      </c>
      <c r="B69" s="1" t="s">
        <v>1350</v>
      </c>
      <c r="C69" s="11" t="s">
        <v>1351</v>
      </c>
      <c r="D69" s="2" t="s">
        <v>1352</v>
      </c>
      <c r="E69" s="3" t="s">
        <v>2255</v>
      </c>
      <c r="F69" s="25" t="s">
        <v>1927</v>
      </c>
      <c r="G69" s="3" t="s">
        <v>1343</v>
      </c>
      <c r="H69" s="3" t="s">
        <v>574</v>
      </c>
      <c r="I69" s="24">
        <f>'11-20'!AC70</f>
        <v>27</v>
      </c>
      <c r="J69" s="30" t="s">
        <v>2287</v>
      </c>
      <c r="K69" s="29"/>
      <c r="L69" s="28">
        <v>10</v>
      </c>
      <c r="M69" s="28">
        <v>50</v>
      </c>
      <c r="N69" s="28" t="b">
        <f t="shared" si="0"/>
        <v>0</v>
      </c>
      <c r="O69" s="28"/>
      <c r="P69" s="35"/>
    </row>
    <row r="70" spans="1:16" ht="45" hidden="1" customHeight="1">
      <c r="A70" s="24">
        <v>66</v>
      </c>
      <c r="B70" s="1" t="s">
        <v>1347</v>
      </c>
      <c r="C70" s="11" t="s">
        <v>1348</v>
      </c>
      <c r="D70" s="2" t="s">
        <v>1349</v>
      </c>
      <c r="E70" s="3" t="s">
        <v>2256</v>
      </c>
      <c r="F70" s="25" t="s">
        <v>1928</v>
      </c>
      <c r="G70" s="3" t="s">
        <v>1343</v>
      </c>
      <c r="H70" s="3" t="s">
        <v>569</v>
      </c>
      <c r="I70" s="24">
        <f>'11-20'!AC71</f>
        <v>4</v>
      </c>
      <c r="J70" s="30" t="s">
        <v>2288</v>
      </c>
      <c r="K70" s="29"/>
      <c r="L70" s="28">
        <v>2</v>
      </c>
      <c r="M70" s="28">
        <v>5</v>
      </c>
      <c r="N70" s="28" t="b">
        <f t="shared" ref="N70:N133" si="3">IF(L70&gt;I70,TRUE, FALSE)</f>
        <v>0</v>
      </c>
      <c r="O70" s="28"/>
      <c r="P70" s="35"/>
    </row>
    <row r="71" spans="1:16" ht="45" hidden="1" customHeight="1">
      <c r="A71" s="24">
        <v>67</v>
      </c>
      <c r="B71" s="1" t="s">
        <v>1340</v>
      </c>
      <c r="C71" s="11" t="s">
        <v>1341</v>
      </c>
      <c r="D71" s="2" t="s">
        <v>1342</v>
      </c>
      <c r="E71" s="3" t="s">
        <v>2257</v>
      </c>
      <c r="F71" s="25" t="s">
        <v>1929</v>
      </c>
      <c r="G71" s="3" t="s">
        <v>1343</v>
      </c>
      <c r="H71" s="3" t="s">
        <v>574</v>
      </c>
      <c r="I71" s="24">
        <f>'11-20'!AC72</f>
        <v>2</v>
      </c>
      <c r="J71" s="30" t="s">
        <v>2289</v>
      </c>
      <c r="K71" s="29"/>
      <c r="L71" s="28">
        <v>2</v>
      </c>
      <c r="M71" s="28">
        <v>5</v>
      </c>
      <c r="N71" s="28" t="b">
        <f t="shared" si="3"/>
        <v>0</v>
      </c>
      <c r="O71" s="28"/>
      <c r="P71" s="35"/>
    </row>
    <row r="72" spans="1:16" ht="45" hidden="1" customHeight="1">
      <c r="A72" s="24">
        <v>68</v>
      </c>
      <c r="B72" s="1" t="s">
        <v>638</v>
      </c>
      <c r="C72" s="11" t="s">
        <v>639</v>
      </c>
      <c r="D72" s="2" t="s">
        <v>640</v>
      </c>
      <c r="E72" s="3" t="s">
        <v>2258</v>
      </c>
      <c r="F72" s="25" t="s">
        <v>1930</v>
      </c>
      <c r="G72" s="3" t="s">
        <v>1817</v>
      </c>
      <c r="H72" s="3" t="s">
        <v>569</v>
      </c>
      <c r="I72" s="24">
        <f>'11-20'!AC73</f>
        <v>3</v>
      </c>
      <c r="J72" s="30" t="s">
        <v>2290</v>
      </c>
      <c r="K72" s="29"/>
      <c r="L72" s="28">
        <v>3</v>
      </c>
      <c r="M72" s="28">
        <v>6</v>
      </c>
      <c r="N72" s="28" t="b">
        <f t="shared" si="3"/>
        <v>0</v>
      </c>
      <c r="O72" s="28" t="s">
        <v>2935</v>
      </c>
      <c r="P72" s="35">
        <f>M72-I72</f>
        <v>3</v>
      </c>
    </row>
    <row r="73" spans="1:16" ht="45" hidden="1" customHeight="1">
      <c r="A73" s="24">
        <v>69</v>
      </c>
      <c r="B73" s="1" t="s">
        <v>1329</v>
      </c>
      <c r="C73" s="11" t="s">
        <v>1330</v>
      </c>
      <c r="D73" s="2" t="s">
        <v>1331</v>
      </c>
      <c r="E73" s="3" t="s">
        <v>2259</v>
      </c>
      <c r="F73" s="25" t="s">
        <v>1931</v>
      </c>
      <c r="G73" s="3" t="s">
        <v>1332</v>
      </c>
      <c r="H73" s="3" t="s">
        <v>574</v>
      </c>
      <c r="I73" s="24">
        <f>'11-20'!AC74</f>
        <v>4</v>
      </c>
      <c r="J73" s="30" t="s">
        <v>2291</v>
      </c>
      <c r="K73" s="29"/>
      <c r="L73" s="28">
        <v>3</v>
      </c>
      <c r="M73" s="28">
        <v>6</v>
      </c>
      <c r="N73" s="28" t="b">
        <f t="shared" si="3"/>
        <v>0</v>
      </c>
      <c r="O73" s="28"/>
      <c r="P73" s="35"/>
    </row>
    <row r="74" spans="1:16" ht="45" hidden="1" customHeight="1">
      <c r="A74" s="24">
        <v>70</v>
      </c>
      <c r="B74" s="1" t="s">
        <v>1224</v>
      </c>
      <c r="C74" s="11" t="s">
        <v>1225</v>
      </c>
      <c r="D74" s="2" t="s">
        <v>1226</v>
      </c>
      <c r="E74" s="3" t="s">
        <v>2260</v>
      </c>
      <c r="F74" s="25" t="s">
        <v>387</v>
      </c>
      <c r="G74" s="3" t="s">
        <v>1227</v>
      </c>
      <c r="H74" s="3" t="s">
        <v>60</v>
      </c>
      <c r="I74" s="24">
        <f>'11-20'!AC75</f>
        <v>2</v>
      </c>
      <c r="J74" s="30" t="s">
        <v>2292</v>
      </c>
      <c r="K74" s="29"/>
      <c r="L74" s="28">
        <v>1</v>
      </c>
      <c r="M74" s="28">
        <v>3</v>
      </c>
      <c r="N74" s="28" t="b">
        <f t="shared" si="3"/>
        <v>0</v>
      </c>
      <c r="O74" s="28"/>
      <c r="P74" s="35"/>
    </row>
    <row r="75" spans="1:16" ht="45" hidden="1" customHeight="1">
      <c r="A75" s="24">
        <v>71</v>
      </c>
      <c r="B75" s="1" t="s">
        <v>1228</v>
      </c>
      <c r="C75" s="11" t="s">
        <v>1229</v>
      </c>
      <c r="D75" s="2" t="s">
        <v>1230</v>
      </c>
      <c r="E75" s="3" t="s">
        <v>2261</v>
      </c>
      <c r="F75" s="25" t="s">
        <v>1932</v>
      </c>
      <c r="G75" s="3" t="s">
        <v>1227</v>
      </c>
      <c r="H75" s="3" t="s">
        <v>60</v>
      </c>
      <c r="I75" s="24">
        <f>'11-20'!AC76</f>
        <v>1</v>
      </c>
      <c r="J75" s="30" t="s">
        <v>2293</v>
      </c>
      <c r="K75" s="29"/>
      <c r="L75" s="28">
        <v>1</v>
      </c>
      <c r="M75" s="28">
        <v>3</v>
      </c>
      <c r="N75" s="28" t="b">
        <f t="shared" si="3"/>
        <v>0</v>
      </c>
      <c r="O75" s="28"/>
      <c r="P75" s="35"/>
    </row>
    <row r="76" spans="1:16" ht="45" hidden="1" customHeight="1">
      <c r="A76" s="24">
        <v>72</v>
      </c>
      <c r="B76" s="1" t="s">
        <v>1231</v>
      </c>
      <c r="C76" s="11" t="s">
        <v>1232</v>
      </c>
      <c r="D76" s="2" t="s">
        <v>1233</v>
      </c>
      <c r="E76" s="3" t="s">
        <v>2262</v>
      </c>
      <c r="F76" s="25" t="s">
        <v>1234</v>
      </c>
      <c r="G76" s="3" t="s">
        <v>1235</v>
      </c>
      <c r="H76" s="3" t="s">
        <v>60</v>
      </c>
      <c r="I76" s="24">
        <f>'11-20'!AC77</f>
        <v>1</v>
      </c>
      <c r="J76" s="30" t="s">
        <v>2294</v>
      </c>
      <c r="K76" s="29"/>
      <c r="L76" s="28">
        <v>1</v>
      </c>
      <c r="M76" s="28">
        <v>3</v>
      </c>
      <c r="N76" s="28" t="b">
        <f t="shared" si="3"/>
        <v>0</v>
      </c>
      <c r="O76" s="28"/>
      <c r="P76" s="35"/>
    </row>
    <row r="77" spans="1:16" ht="45" hidden="1" customHeight="1">
      <c r="A77" s="24">
        <v>73</v>
      </c>
      <c r="B77" s="1" t="s">
        <v>1236</v>
      </c>
      <c r="C77" s="11" t="s">
        <v>1237</v>
      </c>
      <c r="D77" s="2" t="s">
        <v>1238</v>
      </c>
      <c r="E77" s="3" t="s">
        <v>2263</v>
      </c>
      <c r="F77" s="25" t="s">
        <v>1932</v>
      </c>
      <c r="G77" s="3" t="s">
        <v>1235</v>
      </c>
      <c r="H77" s="3" t="s">
        <v>60</v>
      </c>
      <c r="I77" s="24">
        <f>'11-20'!AC78</f>
        <v>2</v>
      </c>
      <c r="J77" s="30" t="s">
        <v>2295</v>
      </c>
      <c r="K77" s="29"/>
      <c r="L77" s="28">
        <v>1</v>
      </c>
      <c r="M77" s="28">
        <v>3</v>
      </c>
      <c r="N77" s="28" t="b">
        <f t="shared" si="3"/>
        <v>0</v>
      </c>
      <c r="O77" s="28"/>
      <c r="P77" s="35"/>
    </row>
    <row r="78" spans="1:16" ht="45" hidden="1" customHeight="1">
      <c r="A78" s="24">
        <v>74</v>
      </c>
      <c r="B78" s="1" t="s">
        <v>628</v>
      </c>
      <c r="C78" s="11" t="s">
        <v>629</v>
      </c>
      <c r="D78" s="2" t="s">
        <v>626</v>
      </c>
      <c r="E78" s="3" t="s">
        <v>2264</v>
      </c>
      <c r="F78" s="25" t="s">
        <v>1823</v>
      </c>
      <c r="G78" s="3" t="s">
        <v>1809</v>
      </c>
      <c r="H78" s="3" t="s">
        <v>153</v>
      </c>
      <c r="I78" s="24">
        <f>'11-20'!AC79</f>
        <v>1</v>
      </c>
      <c r="J78" s="30" t="s">
        <v>2296</v>
      </c>
      <c r="K78" s="29"/>
      <c r="L78" s="28">
        <v>3</v>
      </c>
      <c r="M78" s="28">
        <v>6</v>
      </c>
      <c r="N78" s="28" t="b">
        <f t="shared" si="3"/>
        <v>1</v>
      </c>
      <c r="O78" s="28" t="s">
        <v>2939</v>
      </c>
      <c r="P78" s="35">
        <v>3</v>
      </c>
    </row>
    <row r="79" spans="1:16" ht="45" hidden="1" customHeight="1">
      <c r="A79" s="24">
        <v>75</v>
      </c>
      <c r="B79" s="1" t="s">
        <v>624</v>
      </c>
      <c r="C79" s="11" t="s">
        <v>625</v>
      </c>
      <c r="D79" s="2" t="s">
        <v>626</v>
      </c>
      <c r="E79" s="3" t="s">
        <v>2297</v>
      </c>
      <c r="F79" s="25" t="s">
        <v>1823</v>
      </c>
      <c r="G79" s="3" t="s">
        <v>1818</v>
      </c>
      <c r="H79" s="3" t="s">
        <v>153</v>
      </c>
      <c r="I79" s="24">
        <f>'11-20'!AC80</f>
        <v>1</v>
      </c>
      <c r="J79" s="30" t="s">
        <v>2298</v>
      </c>
      <c r="K79" s="29"/>
      <c r="L79" s="28">
        <v>3</v>
      </c>
      <c r="M79" s="28">
        <v>6</v>
      </c>
      <c r="N79" s="28" t="b">
        <f t="shared" si="3"/>
        <v>1</v>
      </c>
      <c r="O79" s="28" t="s">
        <v>2939</v>
      </c>
      <c r="P79" s="35">
        <v>3</v>
      </c>
    </row>
    <row r="80" spans="1:16" ht="45" hidden="1" customHeight="1">
      <c r="A80" s="24">
        <v>76</v>
      </c>
      <c r="B80" s="1" t="s">
        <v>620</v>
      </c>
      <c r="C80" s="11" t="s">
        <v>621</v>
      </c>
      <c r="D80" s="2" t="s">
        <v>622</v>
      </c>
      <c r="E80" s="3">
        <v>48003</v>
      </c>
      <c r="F80" s="25" t="s">
        <v>1933</v>
      </c>
      <c r="G80" s="3" t="s">
        <v>1819</v>
      </c>
      <c r="H80" s="3" t="s">
        <v>611</v>
      </c>
      <c r="I80" s="24">
        <f>'11-20'!AC81</f>
        <v>2</v>
      </c>
      <c r="J80" s="30" t="s">
        <v>2301</v>
      </c>
      <c r="K80" s="29"/>
      <c r="L80" s="28">
        <v>3</v>
      </c>
      <c r="M80" s="28">
        <v>6</v>
      </c>
      <c r="N80" s="28" t="b">
        <f t="shared" si="3"/>
        <v>1</v>
      </c>
      <c r="O80" s="28" t="s">
        <v>2939</v>
      </c>
      <c r="P80" s="35">
        <f t="shared" ref="P80:P82" si="4">M80-I80</f>
        <v>4</v>
      </c>
    </row>
    <row r="81" spans="1:16" ht="45" hidden="1" customHeight="1">
      <c r="A81" s="24">
        <v>77</v>
      </c>
      <c r="B81" s="1" t="s">
        <v>616</v>
      </c>
      <c r="C81" s="11" t="s">
        <v>617</v>
      </c>
      <c r="D81" s="2" t="s">
        <v>618</v>
      </c>
      <c r="E81" s="3" t="s">
        <v>2299</v>
      </c>
      <c r="F81" s="25" t="s">
        <v>1934</v>
      </c>
      <c r="G81" s="3" t="s">
        <v>1820</v>
      </c>
      <c r="H81" s="3" t="s">
        <v>611</v>
      </c>
      <c r="I81" s="24">
        <f>'11-20'!AC82</f>
        <v>2</v>
      </c>
      <c r="J81" s="30" t="s">
        <v>2302</v>
      </c>
      <c r="K81" s="29"/>
      <c r="L81" s="28">
        <v>3</v>
      </c>
      <c r="M81" s="28">
        <v>6</v>
      </c>
      <c r="N81" s="28" t="b">
        <f t="shared" si="3"/>
        <v>1</v>
      </c>
      <c r="O81" s="28" t="s">
        <v>2939</v>
      </c>
      <c r="P81" s="35">
        <f t="shared" si="4"/>
        <v>4</v>
      </c>
    </row>
    <row r="82" spans="1:16" ht="45" hidden="1" customHeight="1">
      <c r="A82" s="24">
        <v>78</v>
      </c>
      <c r="B82" s="1" t="s">
        <v>612</v>
      </c>
      <c r="C82" s="11" t="s">
        <v>613</v>
      </c>
      <c r="D82" s="2" t="s">
        <v>614</v>
      </c>
      <c r="E82" s="3" t="s">
        <v>2300</v>
      </c>
      <c r="F82" s="25" t="s">
        <v>1935</v>
      </c>
      <c r="G82" s="3" t="s">
        <v>1821</v>
      </c>
      <c r="H82" s="3" t="s">
        <v>569</v>
      </c>
      <c r="I82" s="24">
        <f>'11-20'!AC83</f>
        <v>2</v>
      </c>
      <c r="J82" s="30" t="s">
        <v>2303</v>
      </c>
      <c r="K82" s="29"/>
      <c r="L82" s="28">
        <v>3</v>
      </c>
      <c r="M82" s="28">
        <v>6</v>
      </c>
      <c r="N82" s="28" t="b">
        <f t="shared" si="3"/>
        <v>1</v>
      </c>
      <c r="O82" s="28" t="s">
        <v>2939</v>
      </c>
      <c r="P82" s="35">
        <f t="shared" si="4"/>
        <v>4</v>
      </c>
    </row>
    <row r="83" spans="1:16" ht="45" hidden="1" customHeight="1">
      <c r="A83" s="24">
        <v>79</v>
      </c>
      <c r="B83" s="1" t="s">
        <v>959</v>
      </c>
      <c r="C83" s="11" t="s">
        <v>960</v>
      </c>
      <c r="D83" s="2" t="s">
        <v>961</v>
      </c>
      <c r="E83" s="3">
        <v>30712</v>
      </c>
      <c r="F83" s="25" t="s">
        <v>1936</v>
      </c>
      <c r="G83" s="3" t="s">
        <v>962</v>
      </c>
      <c r="H83" s="3" t="s">
        <v>259</v>
      </c>
      <c r="I83" s="24">
        <f>'11-20'!AC84</f>
        <v>22</v>
      </c>
      <c r="J83" s="30" t="s">
        <v>2306</v>
      </c>
      <c r="K83" s="29"/>
      <c r="L83" s="28">
        <v>10</v>
      </c>
      <c r="M83" s="28">
        <v>30</v>
      </c>
      <c r="N83" s="28" t="b">
        <f t="shared" si="3"/>
        <v>0</v>
      </c>
      <c r="O83" s="28"/>
      <c r="P83" s="35"/>
    </row>
    <row r="84" spans="1:16" ht="45" hidden="1" customHeight="1">
      <c r="A84" s="24">
        <v>80</v>
      </c>
      <c r="B84" s="1" t="s">
        <v>604</v>
      </c>
      <c r="C84" s="11" t="s">
        <v>605</v>
      </c>
      <c r="D84" s="2" t="s">
        <v>599</v>
      </c>
      <c r="E84" s="3" t="s">
        <v>2304</v>
      </c>
      <c r="F84" s="25" t="s">
        <v>1937</v>
      </c>
      <c r="G84" s="3" t="s">
        <v>1806</v>
      </c>
      <c r="H84" s="3" t="s">
        <v>574</v>
      </c>
      <c r="I84" s="24">
        <f>'11-20'!AC85</f>
        <v>18</v>
      </c>
      <c r="J84" s="30" t="s">
        <v>2307</v>
      </c>
      <c r="K84" s="29"/>
      <c r="L84" s="28">
        <v>5</v>
      </c>
      <c r="M84" s="28">
        <v>10</v>
      </c>
      <c r="N84" s="28" t="b">
        <f t="shared" si="3"/>
        <v>0</v>
      </c>
      <c r="O84" s="28"/>
      <c r="P84" s="35"/>
    </row>
    <row r="85" spans="1:16" ht="45" hidden="1" customHeight="1">
      <c r="A85" s="24">
        <v>81</v>
      </c>
      <c r="B85" s="1" t="s">
        <v>600</v>
      </c>
      <c r="C85" s="11" t="s">
        <v>601</v>
      </c>
      <c r="D85" s="2" t="s">
        <v>602</v>
      </c>
      <c r="E85" s="3" t="s">
        <v>2305</v>
      </c>
      <c r="F85" s="25" t="s">
        <v>1938</v>
      </c>
      <c r="G85" s="3" t="s">
        <v>603</v>
      </c>
      <c r="H85" s="3" t="s">
        <v>574</v>
      </c>
      <c r="I85" s="24">
        <f>'11-20'!AC86</f>
        <v>7</v>
      </c>
      <c r="J85" s="30" t="s">
        <v>2308</v>
      </c>
      <c r="K85" s="29"/>
      <c r="L85" s="28">
        <v>5</v>
      </c>
      <c r="M85" s="28">
        <v>10</v>
      </c>
      <c r="N85" s="28" t="b">
        <f t="shared" si="3"/>
        <v>0</v>
      </c>
      <c r="O85" s="28"/>
      <c r="P85" s="35"/>
    </row>
    <row r="86" spans="1:16" ht="45" hidden="1" customHeight="1">
      <c r="A86" s="24">
        <v>82</v>
      </c>
      <c r="B86" s="1" t="s">
        <v>597</v>
      </c>
      <c r="C86" s="11" t="s">
        <v>598</v>
      </c>
      <c r="D86" s="2" t="s">
        <v>599</v>
      </c>
      <c r="E86" s="3" t="s">
        <v>2309</v>
      </c>
      <c r="F86" s="25" t="s">
        <v>1939</v>
      </c>
      <c r="G86" s="3" t="s">
        <v>1822</v>
      </c>
      <c r="H86" s="3" t="s">
        <v>574</v>
      </c>
      <c r="I86" s="24">
        <f>'11-20'!AC87</f>
        <v>17</v>
      </c>
      <c r="J86" s="30" t="s">
        <v>2352</v>
      </c>
      <c r="K86" s="29"/>
      <c r="L86" s="28">
        <v>5</v>
      </c>
      <c r="M86" s="28">
        <v>10</v>
      </c>
      <c r="N86" s="28" t="b">
        <f t="shared" si="3"/>
        <v>0</v>
      </c>
      <c r="O86" s="28"/>
      <c r="P86" s="35"/>
    </row>
    <row r="87" spans="1:16" ht="45" hidden="1" customHeight="1">
      <c r="A87" s="24">
        <v>83</v>
      </c>
      <c r="B87" s="1" t="s">
        <v>607</v>
      </c>
      <c r="C87" s="11" t="s">
        <v>608</v>
      </c>
      <c r="D87" s="2" t="s">
        <v>609</v>
      </c>
      <c r="E87" s="3">
        <v>48423</v>
      </c>
      <c r="F87" s="25" t="s">
        <v>1940</v>
      </c>
      <c r="G87" s="3" t="s">
        <v>1823</v>
      </c>
      <c r="H87" s="3" t="s">
        <v>611</v>
      </c>
      <c r="I87" s="24">
        <f>'11-20'!AC88</f>
        <v>3</v>
      </c>
      <c r="J87" s="30" t="s">
        <v>2353</v>
      </c>
      <c r="K87" s="29"/>
      <c r="L87" s="28">
        <v>3</v>
      </c>
      <c r="M87" s="28">
        <v>6</v>
      </c>
      <c r="N87" s="28" t="b">
        <f t="shared" si="3"/>
        <v>0</v>
      </c>
      <c r="O87" s="28"/>
      <c r="P87" s="35"/>
    </row>
    <row r="88" spans="1:16" ht="45" hidden="1" customHeight="1">
      <c r="A88" s="24">
        <v>84</v>
      </c>
      <c r="B88" s="1" t="s">
        <v>593</v>
      </c>
      <c r="C88" s="11" t="s">
        <v>594</v>
      </c>
      <c r="D88" s="2" t="s">
        <v>595</v>
      </c>
      <c r="E88" s="3">
        <v>9053</v>
      </c>
      <c r="F88" s="25" t="s">
        <v>1941</v>
      </c>
      <c r="G88" s="3" t="s">
        <v>1824</v>
      </c>
      <c r="H88" s="3" t="s">
        <v>16</v>
      </c>
      <c r="I88" s="24">
        <f>'11-20'!AC89</f>
        <v>4</v>
      </c>
      <c r="J88" s="30" t="s">
        <v>2354</v>
      </c>
      <c r="K88" s="29"/>
      <c r="L88" s="28">
        <v>2</v>
      </c>
      <c r="M88" s="28">
        <v>5</v>
      </c>
      <c r="N88" s="28" t="b">
        <f t="shared" si="3"/>
        <v>0</v>
      </c>
      <c r="O88" s="28"/>
      <c r="P88" s="35"/>
    </row>
    <row r="89" spans="1:16" ht="45" hidden="1" customHeight="1">
      <c r="A89" s="24">
        <v>85</v>
      </c>
      <c r="B89" s="1" t="s">
        <v>589</v>
      </c>
      <c r="C89" s="11" t="s">
        <v>590</v>
      </c>
      <c r="D89" s="2" t="s">
        <v>591</v>
      </c>
      <c r="E89" s="3" t="s">
        <v>2310</v>
      </c>
      <c r="F89" s="25" t="s">
        <v>1791</v>
      </c>
      <c r="G89" s="3" t="s">
        <v>1825</v>
      </c>
      <c r="H89" s="3" t="s">
        <v>153</v>
      </c>
      <c r="I89" s="24">
        <f>'11-20'!AC90</f>
        <v>32</v>
      </c>
      <c r="J89" s="30" t="s">
        <v>2355</v>
      </c>
      <c r="K89" s="29"/>
      <c r="L89" s="28">
        <v>10</v>
      </c>
      <c r="M89" s="28">
        <v>30</v>
      </c>
      <c r="N89" s="28" t="b">
        <f t="shared" si="3"/>
        <v>0</v>
      </c>
      <c r="O89" s="28"/>
      <c r="P89" s="35"/>
    </row>
    <row r="90" spans="1:16" ht="45" hidden="1" customHeight="1">
      <c r="A90" s="24">
        <v>86</v>
      </c>
      <c r="B90" s="1" t="s">
        <v>709</v>
      </c>
      <c r="C90" s="11" t="s">
        <v>710</v>
      </c>
      <c r="D90" s="2" t="s">
        <v>711</v>
      </c>
      <c r="E90" s="3" t="s">
        <v>2311</v>
      </c>
      <c r="F90" s="25" t="s">
        <v>1942</v>
      </c>
      <c r="G90" s="3" t="s">
        <v>1826</v>
      </c>
      <c r="H90" s="3" t="s">
        <v>713</v>
      </c>
      <c r="I90" s="24">
        <f>'11-20'!AC91</f>
        <v>45</v>
      </c>
      <c r="J90" s="30" t="s">
        <v>2356</v>
      </c>
      <c r="K90" s="29"/>
      <c r="L90" s="28">
        <v>10</v>
      </c>
      <c r="M90" s="28">
        <v>30</v>
      </c>
      <c r="N90" s="28" t="b">
        <f t="shared" si="3"/>
        <v>0</v>
      </c>
      <c r="O90" s="28"/>
      <c r="P90" s="35"/>
    </row>
    <row r="91" spans="1:16" ht="45" hidden="1" customHeight="1">
      <c r="A91" s="24">
        <v>87</v>
      </c>
      <c r="B91" s="1" t="s">
        <v>704</v>
      </c>
      <c r="C91" s="11" t="s">
        <v>705</v>
      </c>
      <c r="D91" s="2" t="s">
        <v>706</v>
      </c>
      <c r="E91" s="3" t="s">
        <v>2312</v>
      </c>
      <c r="F91" s="25" t="s">
        <v>1943</v>
      </c>
      <c r="G91" s="3" t="s">
        <v>1827</v>
      </c>
      <c r="H91" s="3" t="s">
        <v>569</v>
      </c>
      <c r="I91" s="24">
        <f>'11-20'!AC92</f>
        <v>79</v>
      </c>
      <c r="J91" s="30" t="s">
        <v>2357</v>
      </c>
      <c r="K91" s="29"/>
      <c r="L91" s="28">
        <v>10</v>
      </c>
      <c r="M91" s="28">
        <v>30</v>
      </c>
      <c r="N91" s="28" t="b">
        <f t="shared" si="3"/>
        <v>0</v>
      </c>
      <c r="O91" s="28"/>
      <c r="P91" s="35"/>
    </row>
    <row r="92" spans="1:16" ht="45" hidden="1" customHeight="1">
      <c r="A92" s="24">
        <v>88</v>
      </c>
      <c r="B92" s="1" t="s">
        <v>1426</v>
      </c>
      <c r="C92" s="11" t="s">
        <v>1427</v>
      </c>
      <c r="D92" s="2" t="s">
        <v>1428</v>
      </c>
      <c r="E92" s="3" t="s">
        <v>2313</v>
      </c>
      <c r="F92" s="25" t="s">
        <v>1944</v>
      </c>
      <c r="G92" s="3" t="s">
        <v>1429</v>
      </c>
      <c r="H92" s="3" t="s">
        <v>137</v>
      </c>
      <c r="I92" s="24">
        <f>'11-20'!AC93</f>
        <v>14</v>
      </c>
      <c r="J92" s="30" t="s">
        <v>2358</v>
      </c>
      <c r="K92" s="29"/>
      <c r="L92" s="28">
        <v>10</v>
      </c>
      <c r="M92" s="28">
        <v>30</v>
      </c>
      <c r="N92" s="28" t="b">
        <f t="shared" si="3"/>
        <v>0</v>
      </c>
      <c r="O92" s="28" t="s">
        <v>2936</v>
      </c>
      <c r="P92" s="35">
        <f t="shared" ref="P92:P94" si="5">M92-I92</f>
        <v>16</v>
      </c>
    </row>
    <row r="93" spans="1:16" ht="45" hidden="1" customHeight="1">
      <c r="A93" s="24">
        <v>89</v>
      </c>
      <c r="B93" s="1" t="s">
        <v>1400</v>
      </c>
      <c r="C93" s="11" t="s">
        <v>1401</v>
      </c>
      <c r="D93" s="2" t="s">
        <v>1402</v>
      </c>
      <c r="E93" s="3" t="s">
        <v>2314</v>
      </c>
      <c r="F93" s="25" t="s">
        <v>1945</v>
      </c>
      <c r="G93" s="3" t="s">
        <v>1403</v>
      </c>
      <c r="H93" s="3" t="s">
        <v>60</v>
      </c>
      <c r="I93" s="24">
        <f>'11-20'!AC94</f>
        <v>43</v>
      </c>
      <c r="J93" s="30" t="s">
        <v>2359</v>
      </c>
      <c r="K93" s="29"/>
      <c r="L93" s="28">
        <v>5</v>
      </c>
      <c r="M93" s="28">
        <v>10</v>
      </c>
      <c r="N93" s="28" t="b">
        <f t="shared" si="3"/>
        <v>0</v>
      </c>
      <c r="O93" s="28" t="s">
        <v>2940</v>
      </c>
      <c r="P93" s="35">
        <f t="shared" si="5"/>
        <v>-33</v>
      </c>
    </row>
    <row r="94" spans="1:16" ht="45" hidden="1" customHeight="1">
      <c r="A94" s="24">
        <v>90</v>
      </c>
      <c r="B94" s="1" t="s">
        <v>1404</v>
      </c>
      <c r="C94" s="11" t="s">
        <v>1405</v>
      </c>
      <c r="D94" s="2" t="s">
        <v>1406</v>
      </c>
      <c r="E94" s="3" t="s">
        <v>2315</v>
      </c>
      <c r="F94" s="25" t="s">
        <v>1946</v>
      </c>
      <c r="G94" s="3" t="s">
        <v>1407</v>
      </c>
      <c r="H94" s="3" t="s">
        <v>60</v>
      </c>
      <c r="I94" s="24">
        <f>'11-20'!AC95</f>
        <v>3</v>
      </c>
      <c r="J94" s="30" t="s">
        <v>2360</v>
      </c>
      <c r="K94" s="29"/>
      <c r="L94" s="28">
        <v>5</v>
      </c>
      <c r="M94" s="28">
        <v>10</v>
      </c>
      <c r="N94" s="28" t="b">
        <f t="shared" si="3"/>
        <v>1</v>
      </c>
      <c r="O94" s="28" t="s">
        <v>2940</v>
      </c>
      <c r="P94" s="35">
        <f t="shared" si="5"/>
        <v>7</v>
      </c>
    </row>
    <row r="95" spans="1:16" ht="45" hidden="1" customHeight="1">
      <c r="A95" s="24">
        <v>91</v>
      </c>
      <c r="B95" s="1" t="s">
        <v>1650</v>
      </c>
      <c r="C95" s="11" t="s">
        <v>1651</v>
      </c>
      <c r="D95" s="2" t="s">
        <v>1652</v>
      </c>
      <c r="E95" s="3" t="s">
        <v>2316</v>
      </c>
      <c r="F95" s="25" t="s">
        <v>1945</v>
      </c>
      <c r="G95" s="3" t="s">
        <v>1653</v>
      </c>
      <c r="H95" s="3" t="s">
        <v>60</v>
      </c>
      <c r="I95" s="24">
        <f>'11-20'!AC96</f>
        <v>7</v>
      </c>
      <c r="J95" s="30" t="s">
        <v>2361</v>
      </c>
      <c r="K95" s="29"/>
      <c r="L95" s="28">
        <v>5</v>
      </c>
      <c r="M95" s="28">
        <v>10</v>
      </c>
      <c r="N95" s="28" t="b">
        <f t="shared" si="3"/>
        <v>0</v>
      </c>
      <c r="O95" s="28"/>
      <c r="P95" s="35"/>
    </row>
    <row r="96" spans="1:16" ht="45" hidden="1" customHeight="1">
      <c r="A96" s="24">
        <v>92</v>
      </c>
      <c r="B96" s="1" t="s">
        <v>1408</v>
      </c>
      <c r="C96" s="11" t="s">
        <v>1409</v>
      </c>
      <c r="D96" s="2" t="s">
        <v>1410</v>
      </c>
      <c r="E96" s="3" t="s">
        <v>2317</v>
      </c>
      <c r="F96" s="25" t="s">
        <v>1947</v>
      </c>
      <c r="G96" s="3" t="s">
        <v>1411</v>
      </c>
      <c r="H96" s="3" t="s">
        <v>60</v>
      </c>
      <c r="I96" s="24">
        <f>'11-20'!AC97</f>
        <v>1</v>
      </c>
      <c r="J96" s="30" t="s">
        <v>2362</v>
      </c>
      <c r="K96" s="29"/>
      <c r="L96" s="28">
        <v>2</v>
      </c>
      <c r="M96" s="28">
        <v>5</v>
      </c>
      <c r="N96" s="28" t="b">
        <f t="shared" si="3"/>
        <v>1</v>
      </c>
      <c r="O96" s="28" t="s">
        <v>2940</v>
      </c>
      <c r="P96" s="35">
        <v>2</v>
      </c>
    </row>
    <row r="97" spans="1:16" ht="45" hidden="1" customHeight="1">
      <c r="A97" s="24">
        <v>93</v>
      </c>
      <c r="B97" s="1" t="s">
        <v>582</v>
      </c>
      <c r="C97" s="11" t="s">
        <v>583</v>
      </c>
      <c r="D97" s="2" t="s">
        <v>581</v>
      </c>
      <c r="E97" s="3" t="s">
        <v>2318</v>
      </c>
      <c r="F97" s="25" t="s">
        <v>1948</v>
      </c>
      <c r="G97" s="3" t="s">
        <v>584</v>
      </c>
      <c r="H97" s="3" t="s">
        <v>569</v>
      </c>
      <c r="I97" s="24">
        <f>'11-20'!AC98</f>
        <v>4</v>
      </c>
      <c r="J97" s="30" t="s">
        <v>2363</v>
      </c>
      <c r="K97" s="29"/>
      <c r="L97" s="28">
        <v>3</v>
      </c>
      <c r="M97" s="28">
        <v>6</v>
      </c>
      <c r="N97" s="28" t="b">
        <f t="shared" si="3"/>
        <v>0</v>
      </c>
      <c r="O97" s="28" t="s">
        <v>2941</v>
      </c>
      <c r="P97" s="35">
        <f t="shared" ref="P97" si="6">M97-I97</f>
        <v>2</v>
      </c>
    </row>
    <row r="98" spans="1:16" ht="45" hidden="1" customHeight="1">
      <c r="A98" s="24">
        <v>94</v>
      </c>
      <c r="B98" s="1" t="s">
        <v>579</v>
      </c>
      <c r="C98" s="11" t="s">
        <v>580</v>
      </c>
      <c r="D98" s="2" t="s">
        <v>581</v>
      </c>
      <c r="E98" s="3" t="s">
        <v>2319</v>
      </c>
      <c r="F98" s="25" t="s">
        <v>1949</v>
      </c>
      <c r="G98" s="3" t="s">
        <v>1794</v>
      </c>
      <c r="H98" s="3" t="s">
        <v>569</v>
      </c>
      <c r="I98" s="24">
        <f>'11-20'!AC99</f>
        <v>4</v>
      </c>
      <c r="J98" s="30" t="s">
        <v>2364</v>
      </c>
      <c r="K98" s="29"/>
      <c r="L98" s="28">
        <v>3</v>
      </c>
      <c r="M98" s="28">
        <v>6</v>
      </c>
      <c r="N98" s="28" t="b">
        <f t="shared" si="3"/>
        <v>0</v>
      </c>
      <c r="O98" s="28"/>
      <c r="P98" s="35"/>
    </row>
    <row r="99" spans="1:16" ht="45" hidden="1" customHeight="1">
      <c r="A99" s="24">
        <v>95</v>
      </c>
      <c r="B99" s="1" t="s">
        <v>563</v>
      </c>
      <c r="C99" s="11" t="s">
        <v>564</v>
      </c>
      <c r="D99" s="2" t="s">
        <v>566</v>
      </c>
      <c r="E99" s="3">
        <v>1082209</v>
      </c>
      <c r="F99" s="25" t="s">
        <v>1950</v>
      </c>
      <c r="G99" s="3" t="s">
        <v>1828</v>
      </c>
      <c r="H99" s="3" t="s">
        <v>569</v>
      </c>
      <c r="I99" s="24">
        <f>'11-20'!AC100</f>
        <v>2</v>
      </c>
      <c r="J99" s="30" t="s">
        <v>2365</v>
      </c>
      <c r="K99" s="29"/>
      <c r="L99" s="28">
        <v>2</v>
      </c>
      <c r="M99" s="28">
        <v>5</v>
      </c>
      <c r="N99" s="28" t="b">
        <f t="shared" si="3"/>
        <v>0</v>
      </c>
      <c r="O99" s="28" t="s">
        <v>2935</v>
      </c>
      <c r="P99" s="35">
        <v>3</v>
      </c>
    </row>
    <row r="100" spans="1:16" ht="45" hidden="1" customHeight="1">
      <c r="A100" s="24">
        <v>96</v>
      </c>
      <c r="B100" s="1" t="s">
        <v>1255</v>
      </c>
      <c r="C100" s="11" t="s">
        <v>1256</v>
      </c>
      <c r="D100" s="2" t="s">
        <v>1257</v>
      </c>
      <c r="E100" s="3">
        <v>64902</v>
      </c>
      <c r="F100" s="25" t="s">
        <v>1951</v>
      </c>
      <c r="G100" s="3" t="s">
        <v>1258</v>
      </c>
      <c r="H100" s="3" t="s">
        <v>1259</v>
      </c>
      <c r="I100" s="24">
        <f>'11-20'!AC101</f>
        <v>0</v>
      </c>
      <c r="J100" s="30" t="s">
        <v>2366</v>
      </c>
      <c r="K100" s="29"/>
      <c r="L100" s="28">
        <v>2</v>
      </c>
      <c r="M100" s="28">
        <v>5</v>
      </c>
      <c r="N100" s="28" t="b">
        <f t="shared" si="3"/>
        <v>1</v>
      </c>
      <c r="O100" s="28" t="s">
        <v>2935</v>
      </c>
      <c r="P100" s="35">
        <v>3</v>
      </c>
    </row>
    <row r="101" spans="1:16" ht="45" hidden="1" customHeight="1">
      <c r="A101" s="24">
        <v>97</v>
      </c>
      <c r="B101" s="1" t="s">
        <v>1260</v>
      </c>
      <c r="C101" s="11" t="s">
        <v>1261</v>
      </c>
      <c r="D101" s="2" t="s">
        <v>1262</v>
      </c>
      <c r="E101" s="3" t="s">
        <v>2320</v>
      </c>
      <c r="F101" s="25" t="s">
        <v>1952</v>
      </c>
      <c r="G101" s="3" t="s">
        <v>1263</v>
      </c>
      <c r="H101" s="3" t="s">
        <v>569</v>
      </c>
      <c r="I101" s="24">
        <f>'11-20'!AC102</f>
        <v>0</v>
      </c>
      <c r="J101" s="30" t="s">
        <v>2367</v>
      </c>
      <c r="K101" s="29"/>
      <c r="L101" s="28">
        <v>2</v>
      </c>
      <c r="M101" s="28">
        <v>5</v>
      </c>
      <c r="N101" s="28" t="b">
        <f t="shared" si="3"/>
        <v>1</v>
      </c>
      <c r="O101" s="28" t="s">
        <v>2936</v>
      </c>
      <c r="P101" s="35">
        <f t="shared" ref="P101" si="7">M101-I101</f>
        <v>5</v>
      </c>
    </row>
    <row r="102" spans="1:16" ht="45" hidden="1" customHeight="1">
      <c r="A102" s="24">
        <v>98</v>
      </c>
      <c r="B102" s="1" t="s">
        <v>575</v>
      </c>
      <c r="C102" s="11" t="s">
        <v>576</v>
      </c>
      <c r="D102" s="2" t="s">
        <v>577</v>
      </c>
      <c r="E102" s="3" t="s">
        <v>2321</v>
      </c>
      <c r="F102" s="25" t="s">
        <v>1953</v>
      </c>
      <c r="G102" s="3" t="s">
        <v>1829</v>
      </c>
      <c r="H102" s="3" t="s">
        <v>60</v>
      </c>
      <c r="I102" s="24">
        <f>'11-20'!AC103</f>
        <v>6</v>
      </c>
      <c r="J102" s="30" t="s">
        <v>2368</v>
      </c>
      <c r="K102" s="29"/>
      <c r="L102" s="28">
        <v>2</v>
      </c>
      <c r="M102" s="28">
        <v>5</v>
      </c>
      <c r="N102" s="28" t="b">
        <f t="shared" si="3"/>
        <v>0</v>
      </c>
      <c r="O102" s="28" t="s">
        <v>2935</v>
      </c>
      <c r="P102" s="35">
        <v>3</v>
      </c>
    </row>
    <row r="103" spans="1:16" ht="45" hidden="1" customHeight="1">
      <c r="A103" s="24">
        <v>99</v>
      </c>
      <c r="B103" s="1" t="s">
        <v>570</v>
      </c>
      <c r="C103" s="11" t="s">
        <v>571</v>
      </c>
      <c r="D103" s="2" t="s">
        <v>572</v>
      </c>
      <c r="E103" s="3" t="s">
        <v>2322</v>
      </c>
      <c r="F103" s="25" t="s">
        <v>1954</v>
      </c>
      <c r="G103" s="3" t="s">
        <v>1816</v>
      </c>
      <c r="H103" s="3" t="s">
        <v>574</v>
      </c>
      <c r="I103" s="24">
        <f>'11-20'!AC104</f>
        <v>0</v>
      </c>
      <c r="J103" s="30" t="s">
        <v>2369</v>
      </c>
      <c r="K103" s="29"/>
      <c r="L103" s="28">
        <v>0</v>
      </c>
      <c r="M103" s="28">
        <v>5</v>
      </c>
      <c r="N103" s="28" t="b">
        <f t="shared" si="3"/>
        <v>0</v>
      </c>
      <c r="O103" s="28" t="s">
        <v>2935</v>
      </c>
      <c r="P103" s="35"/>
    </row>
    <row r="104" spans="1:16" ht="45" hidden="1" customHeight="1">
      <c r="A104" s="24">
        <v>100</v>
      </c>
      <c r="B104" s="1" t="s">
        <v>1454</v>
      </c>
      <c r="C104" s="11" t="s">
        <v>1455</v>
      </c>
      <c r="D104" s="2" t="s">
        <v>1456</v>
      </c>
      <c r="E104" s="3" t="s">
        <v>2323</v>
      </c>
      <c r="F104" s="25" t="s">
        <v>1955</v>
      </c>
      <c r="G104" s="3" t="s">
        <v>1457</v>
      </c>
      <c r="H104" s="3" t="s">
        <v>60</v>
      </c>
      <c r="I104" s="24">
        <f>'11-20'!AC105</f>
        <v>0</v>
      </c>
      <c r="J104" s="30" t="s">
        <v>2370</v>
      </c>
      <c r="K104" s="29"/>
      <c r="L104" s="28">
        <v>3</v>
      </c>
      <c r="M104" s="28">
        <v>6</v>
      </c>
      <c r="N104" s="28" t="b">
        <f t="shared" si="3"/>
        <v>1</v>
      </c>
      <c r="O104" s="28" t="s">
        <v>2937</v>
      </c>
      <c r="P104" s="35">
        <v>0</v>
      </c>
    </row>
    <row r="105" spans="1:16" ht="45" hidden="1" customHeight="1">
      <c r="A105" s="24">
        <v>101</v>
      </c>
      <c r="B105" s="1" t="s">
        <v>502</v>
      </c>
      <c r="C105" s="11" t="s">
        <v>503</v>
      </c>
      <c r="D105" s="2" t="s">
        <v>504</v>
      </c>
      <c r="E105" s="3" t="s">
        <v>2324</v>
      </c>
      <c r="F105" s="25" t="s">
        <v>1956</v>
      </c>
      <c r="G105" s="3" t="s">
        <v>1791</v>
      </c>
      <c r="H105" s="3" t="s">
        <v>60</v>
      </c>
      <c r="I105" s="24">
        <f>'11-20'!AC106</f>
        <v>286</v>
      </c>
      <c r="J105" s="30" t="s">
        <v>2371</v>
      </c>
      <c r="K105" s="29"/>
      <c r="L105" s="28">
        <v>100</v>
      </c>
      <c r="M105" s="28">
        <v>200</v>
      </c>
      <c r="N105" s="28" t="b">
        <f t="shared" si="3"/>
        <v>0</v>
      </c>
      <c r="O105" s="28"/>
      <c r="P105" s="35"/>
    </row>
    <row r="106" spans="1:16" ht="45" hidden="1" customHeight="1">
      <c r="A106" s="24">
        <v>102</v>
      </c>
      <c r="B106" s="1" t="s">
        <v>505</v>
      </c>
      <c r="C106" s="11" t="s">
        <v>506</v>
      </c>
      <c r="D106" s="2" t="s">
        <v>507</v>
      </c>
      <c r="E106" s="3" t="s">
        <v>2325</v>
      </c>
      <c r="F106" s="25" t="s">
        <v>1957</v>
      </c>
      <c r="G106" s="3" t="s">
        <v>1791</v>
      </c>
      <c r="H106" s="3" t="s">
        <v>60</v>
      </c>
      <c r="I106" s="24">
        <f>'11-20'!AC107</f>
        <v>264</v>
      </c>
      <c r="J106" s="30" t="s">
        <v>2372</v>
      </c>
      <c r="K106" s="29"/>
      <c r="L106" s="28">
        <v>100</v>
      </c>
      <c r="M106" s="28">
        <v>200</v>
      </c>
      <c r="N106" s="28" t="b">
        <f t="shared" si="3"/>
        <v>0</v>
      </c>
      <c r="O106" s="28"/>
      <c r="P106" s="35"/>
    </row>
    <row r="107" spans="1:16" ht="45" hidden="1" customHeight="1">
      <c r="A107" s="24">
        <v>103</v>
      </c>
      <c r="B107" s="1" t="s">
        <v>508</v>
      </c>
      <c r="C107" s="11" t="s">
        <v>509</v>
      </c>
      <c r="D107" s="2" t="s">
        <v>510</v>
      </c>
      <c r="E107" s="3" t="s">
        <v>2326</v>
      </c>
      <c r="F107" s="25" t="s">
        <v>1958</v>
      </c>
      <c r="G107" s="3" t="s">
        <v>1791</v>
      </c>
      <c r="H107" s="3" t="s">
        <v>60</v>
      </c>
      <c r="I107" s="24">
        <f>'11-20'!AC108</f>
        <v>233</v>
      </c>
      <c r="J107" s="30" t="s">
        <v>2373</v>
      </c>
      <c r="K107" s="29"/>
      <c r="L107" s="28">
        <v>100</v>
      </c>
      <c r="M107" s="28">
        <v>200</v>
      </c>
      <c r="N107" s="28" t="b">
        <f t="shared" si="3"/>
        <v>0</v>
      </c>
      <c r="O107" s="28"/>
      <c r="P107" s="35"/>
    </row>
    <row r="108" spans="1:16" ht="45" hidden="1" customHeight="1">
      <c r="A108" s="24">
        <v>104</v>
      </c>
      <c r="B108" s="1" t="s">
        <v>511</v>
      </c>
      <c r="C108" s="11" t="s">
        <v>512</v>
      </c>
      <c r="D108" s="2" t="s">
        <v>510</v>
      </c>
      <c r="E108" s="3" t="s">
        <v>2327</v>
      </c>
      <c r="F108" s="25" t="s">
        <v>1959</v>
      </c>
      <c r="G108" s="3" t="s">
        <v>1791</v>
      </c>
      <c r="H108" s="3" t="s">
        <v>60</v>
      </c>
      <c r="I108" s="24">
        <f>'11-20'!AC109</f>
        <v>61</v>
      </c>
      <c r="J108" s="30" t="s">
        <v>2374</v>
      </c>
      <c r="K108" s="29"/>
      <c r="L108" s="28">
        <v>30</v>
      </c>
      <c r="M108" s="28">
        <v>100</v>
      </c>
      <c r="N108" s="28" t="b">
        <f t="shared" si="3"/>
        <v>0</v>
      </c>
      <c r="O108" s="28" t="s">
        <v>2939</v>
      </c>
      <c r="P108" s="35"/>
    </row>
    <row r="109" spans="1:16" ht="45" hidden="1" customHeight="1">
      <c r="A109" s="24">
        <v>105</v>
      </c>
      <c r="B109" s="1" t="s">
        <v>513</v>
      </c>
      <c r="C109" s="11" t="s">
        <v>514</v>
      </c>
      <c r="D109" s="2" t="s">
        <v>515</v>
      </c>
      <c r="E109" s="3" t="s">
        <v>2328</v>
      </c>
      <c r="F109" s="25" t="s">
        <v>1960</v>
      </c>
      <c r="G109" s="3" t="s">
        <v>1791</v>
      </c>
      <c r="H109" s="3" t="s">
        <v>60</v>
      </c>
      <c r="I109" s="24">
        <f>'11-20'!AC110</f>
        <v>149</v>
      </c>
      <c r="J109" s="30" t="s">
        <v>2375</v>
      </c>
      <c r="K109" s="29"/>
      <c r="L109" s="28">
        <v>100</v>
      </c>
      <c r="M109" s="28">
        <v>200</v>
      </c>
      <c r="N109" s="28" t="b">
        <f t="shared" si="3"/>
        <v>0</v>
      </c>
      <c r="O109" s="28"/>
      <c r="P109" s="35"/>
    </row>
    <row r="110" spans="1:16" ht="45" hidden="1" customHeight="1">
      <c r="A110" s="24">
        <v>106</v>
      </c>
      <c r="B110" s="1" t="s">
        <v>516</v>
      </c>
      <c r="C110" s="11" t="s">
        <v>517</v>
      </c>
      <c r="D110" s="2" t="s">
        <v>518</v>
      </c>
      <c r="E110" s="3" t="s">
        <v>2329</v>
      </c>
      <c r="F110" s="25" t="s">
        <v>1961</v>
      </c>
      <c r="G110" s="3" t="s">
        <v>1794</v>
      </c>
      <c r="H110" s="3" t="s">
        <v>60</v>
      </c>
      <c r="I110" s="24">
        <f>'11-20'!AC111</f>
        <v>26</v>
      </c>
      <c r="J110" s="30" t="s">
        <v>2376</v>
      </c>
      <c r="K110" s="29"/>
      <c r="L110" s="28">
        <v>20</v>
      </c>
      <c r="M110" s="28">
        <v>50</v>
      </c>
      <c r="N110" s="28" t="b">
        <f t="shared" si="3"/>
        <v>0</v>
      </c>
      <c r="O110" s="28"/>
      <c r="P110" s="35"/>
    </row>
    <row r="111" spans="1:16" ht="45" hidden="1" customHeight="1">
      <c r="A111" s="24">
        <v>107</v>
      </c>
      <c r="B111" s="1" t="s">
        <v>520</v>
      </c>
      <c r="C111" s="11" t="s">
        <v>521</v>
      </c>
      <c r="D111" s="2" t="s">
        <v>522</v>
      </c>
      <c r="E111" s="3" t="s">
        <v>2330</v>
      </c>
      <c r="F111" s="25" t="s">
        <v>1957</v>
      </c>
      <c r="G111" s="3" t="s">
        <v>1794</v>
      </c>
      <c r="H111" s="3" t="s">
        <v>60</v>
      </c>
      <c r="I111" s="24">
        <f>'11-20'!AC112</f>
        <v>56</v>
      </c>
      <c r="J111" s="30" t="s">
        <v>2377</v>
      </c>
      <c r="K111" s="29"/>
      <c r="L111" s="28">
        <v>20</v>
      </c>
      <c r="M111" s="28">
        <v>50</v>
      </c>
      <c r="N111" s="28" t="b">
        <f t="shared" si="3"/>
        <v>0</v>
      </c>
      <c r="O111" s="28"/>
      <c r="P111" s="35"/>
    </row>
    <row r="112" spans="1:16" ht="45" hidden="1" customHeight="1">
      <c r="A112" s="24">
        <v>108</v>
      </c>
      <c r="B112" s="1" t="s">
        <v>523</v>
      </c>
      <c r="C112" s="11" t="s">
        <v>524</v>
      </c>
      <c r="D112" s="2" t="s">
        <v>525</v>
      </c>
      <c r="E112" s="3" t="s">
        <v>2331</v>
      </c>
      <c r="F112" s="25" t="s">
        <v>1962</v>
      </c>
      <c r="G112" s="3" t="s">
        <v>1794</v>
      </c>
      <c r="H112" s="3" t="s">
        <v>60</v>
      </c>
      <c r="I112" s="24">
        <f>'11-20'!AC113</f>
        <v>50</v>
      </c>
      <c r="J112" s="30" t="s">
        <v>2378</v>
      </c>
      <c r="K112" s="29"/>
      <c r="L112" s="28">
        <v>20</v>
      </c>
      <c r="M112" s="28">
        <v>50</v>
      </c>
      <c r="N112" s="28" t="b">
        <f t="shared" si="3"/>
        <v>0</v>
      </c>
      <c r="O112" s="28"/>
      <c r="P112" s="35"/>
    </row>
    <row r="113" spans="1:16" ht="45" hidden="1" customHeight="1">
      <c r="A113" s="24">
        <v>109</v>
      </c>
      <c r="B113" s="1" t="s">
        <v>526</v>
      </c>
      <c r="C113" s="11" t="s">
        <v>527</v>
      </c>
      <c r="D113" s="2" t="s">
        <v>528</v>
      </c>
      <c r="E113" s="3" t="s">
        <v>2332</v>
      </c>
      <c r="F113" s="25" t="s">
        <v>1961</v>
      </c>
      <c r="G113" s="3" t="s">
        <v>1795</v>
      </c>
      <c r="H113" s="3" t="s">
        <v>60</v>
      </c>
      <c r="I113" s="24">
        <f>'11-20'!AC114</f>
        <v>90</v>
      </c>
      <c r="J113" s="30" t="s">
        <v>2379</v>
      </c>
      <c r="K113" s="29"/>
      <c r="L113" s="28">
        <v>20</v>
      </c>
      <c r="M113" s="28">
        <v>50</v>
      </c>
      <c r="N113" s="28" t="b">
        <f t="shared" si="3"/>
        <v>0</v>
      </c>
      <c r="O113" s="28"/>
      <c r="P113" s="35"/>
    </row>
    <row r="114" spans="1:16" ht="45" hidden="1" customHeight="1">
      <c r="A114" s="24">
        <v>110</v>
      </c>
      <c r="B114" s="1" t="s">
        <v>530</v>
      </c>
      <c r="C114" s="11" t="s">
        <v>531</v>
      </c>
      <c r="D114" s="2" t="s">
        <v>522</v>
      </c>
      <c r="E114" s="3" t="s">
        <v>2333</v>
      </c>
      <c r="F114" s="25" t="s">
        <v>1957</v>
      </c>
      <c r="G114" s="3" t="s">
        <v>1796</v>
      </c>
      <c r="H114" s="3" t="s">
        <v>60</v>
      </c>
      <c r="I114" s="24">
        <f>'11-20'!AC115</f>
        <v>66</v>
      </c>
      <c r="J114" s="30" t="s">
        <v>2380</v>
      </c>
      <c r="K114" s="29"/>
      <c r="L114" s="28">
        <v>20</v>
      </c>
      <c r="M114" s="28">
        <v>50</v>
      </c>
      <c r="N114" s="28" t="b">
        <f t="shared" si="3"/>
        <v>0</v>
      </c>
      <c r="O114" s="28"/>
      <c r="P114" s="35"/>
    </row>
    <row r="115" spans="1:16" ht="45" hidden="1" customHeight="1">
      <c r="A115" s="24">
        <v>111</v>
      </c>
      <c r="B115" s="1" t="s">
        <v>532</v>
      </c>
      <c r="C115" s="11" t="s">
        <v>533</v>
      </c>
      <c r="D115" s="2" t="s">
        <v>525</v>
      </c>
      <c r="E115" s="3" t="s">
        <v>2334</v>
      </c>
      <c r="F115" s="25" t="s">
        <v>1962</v>
      </c>
      <c r="G115" s="3" t="s">
        <v>1796</v>
      </c>
      <c r="H115" s="3" t="s">
        <v>60</v>
      </c>
      <c r="I115" s="24">
        <f>'11-20'!AC116</f>
        <v>96</v>
      </c>
      <c r="J115" s="30" t="s">
        <v>2381</v>
      </c>
      <c r="K115" s="29"/>
      <c r="L115" s="28">
        <v>20</v>
      </c>
      <c r="M115" s="28">
        <v>50</v>
      </c>
      <c r="N115" s="28" t="b">
        <f t="shared" si="3"/>
        <v>0</v>
      </c>
      <c r="O115" s="28"/>
      <c r="P115" s="35"/>
    </row>
    <row r="116" spans="1:16" ht="45" hidden="1" customHeight="1">
      <c r="A116" s="24">
        <v>112</v>
      </c>
      <c r="B116" s="1" t="s">
        <v>553</v>
      </c>
      <c r="C116" s="11" t="s">
        <v>554</v>
      </c>
      <c r="D116" s="2" t="s">
        <v>555</v>
      </c>
      <c r="E116" s="3" t="s">
        <v>2335</v>
      </c>
      <c r="F116" s="25" t="s">
        <v>1941</v>
      </c>
      <c r="G116" s="3" t="s">
        <v>1791</v>
      </c>
      <c r="H116" s="3" t="s">
        <v>60</v>
      </c>
      <c r="I116" s="24">
        <f>'11-20'!AC117</f>
        <v>94</v>
      </c>
      <c r="J116" s="30" t="s">
        <v>2382</v>
      </c>
      <c r="K116" s="29"/>
      <c r="L116" s="28">
        <v>20</v>
      </c>
      <c r="M116" s="28">
        <v>50</v>
      </c>
      <c r="N116" s="28" t="b">
        <f t="shared" si="3"/>
        <v>0</v>
      </c>
      <c r="O116" s="28"/>
      <c r="P116" s="35"/>
    </row>
    <row r="117" spans="1:16" ht="45" hidden="1" customHeight="1">
      <c r="A117" s="24">
        <v>113</v>
      </c>
      <c r="B117" s="1" t="s">
        <v>499</v>
      </c>
      <c r="C117" s="11" t="s">
        <v>500</v>
      </c>
      <c r="D117" s="2" t="s">
        <v>501</v>
      </c>
      <c r="E117" s="3" t="s">
        <v>2336</v>
      </c>
      <c r="F117" s="25" t="s">
        <v>1963</v>
      </c>
      <c r="G117" s="3" t="s">
        <v>1791</v>
      </c>
      <c r="H117" s="3" t="s">
        <v>60</v>
      </c>
      <c r="I117" s="24">
        <f>'11-20'!AC118</f>
        <v>11</v>
      </c>
      <c r="J117" s="30" t="s">
        <v>2383</v>
      </c>
      <c r="K117" s="29"/>
      <c r="L117" s="28">
        <v>10</v>
      </c>
      <c r="M117" s="28">
        <v>50</v>
      </c>
      <c r="N117" s="28" t="b">
        <f t="shared" si="3"/>
        <v>0</v>
      </c>
      <c r="O117" s="28"/>
      <c r="P117" s="35"/>
    </row>
    <row r="118" spans="1:16" ht="45" hidden="1" customHeight="1">
      <c r="A118" s="24">
        <v>114</v>
      </c>
      <c r="B118" s="1" t="s">
        <v>496</v>
      </c>
      <c r="C118" s="11" t="s">
        <v>497</v>
      </c>
      <c r="D118" s="2" t="s">
        <v>498</v>
      </c>
      <c r="E118" s="3" t="s">
        <v>2337</v>
      </c>
      <c r="F118" s="25" t="s">
        <v>1941</v>
      </c>
      <c r="G118" s="3" t="s">
        <v>1791</v>
      </c>
      <c r="H118" s="3" t="s">
        <v>60</v>
      </c>
      <c r="I118" s="24">
        <f>'11-20'!AC119</f>
        <v>101</v>
      </c>
      <c r="J118" s="30" t="s">
        <v>2384</v>
      </c>
      <c r="K118" s="29"/>
      <c r="L118" s="28">
        <v>40</v>
      </c>
      <c r="M118" s="28">
        <v>100</v>
      </c>
      <c r="N118" s="28" t="b">
        <f t="shared" si="3"/>
        <v>0</v>
      </c>
      <c r="O118" s="28"/>
      <c r="P118" s="35"/>
    </row>
    <row r="119" spans="1:16" ht="45" hidden="1" customHeight="1">
      <c r="A119" s="24">
        <v>115</v>
      </c>
      <c r="B119" s="1" t="s">
        <v>493</v>
      </c>
      <c r="C119" s="11" t="s">
        <v>494</v>
      </c>
      <c r="D119" s="2" t="s">
        <v>495</v>
      </c>
      <c r="E119" s="3" t="s">
        <v>2338</v>
      </c>
      <c r="F119" s="25" t="s">
        <v>1964</v>
      </c>
      <c r="G119" s="3" t="s">
        <v>1793</v>
      </c>
      <c r="H119" s="3" t="s">
        <v>60</v>
      </c>
      <c r="I119" s="24">
        <f>'11-20'!AC120</f>
        <v>11</v>
      </c>
      <c r="J119" s="30" t="s">
        <v>2385</v>
      </c>
      <c r="K119" s="29"/>
      <c r="L119" s="28">
        <v>30</v>
      </c>
      <c r="M119" s="28">
        <v>100</v>
      </c>
      <c r="N119" s="28" t="b">
        <f t="shared" si="3"/>
        <v>1</v>
      </c>
      <c r="O119" s="28" t="s">
        <v>2939</v>
      </c>
      <c r="P119" s="35">
        <v>20</v>
      </c>
    </row>
    <row r="120" spans="1:16" ht="45" hidden="1" customHeight="1">
      <c r="A120" s="24">
        <v>116</v>
      </c>
      <c r="B120" s="1" t="s">
        <v>483</v>
      </c>
      <c r="C120" s="11" t="s">
        <v>484</v>
      </c>
      <c r="D120" s="2" t="s">
        <v>485</v>
      </c>
      <c r="E120" s="3" t="s">
        <v>2339</v>
      </c>
      <c r="F120" s="25" t="s">
        <v>1964</v>
      </c>
      <c r="G120" s="3" t="s">
        <v>1785</v>
      </c>
      <c r="H120" s="3" t="s">
        <v>60</v>
      </c>
      <c r="I120" s="24">
        <f>'11-20'!AC121</f>
        <v>74</v>
      </c>
      <c r="J120" s="30" t="s">
        <v>2386</v>
      </c>
      <c r="K120" s="29"/>
      <c r="L120" s="28">
        <v>60</v>
      </c>
      <c r="M120" s="28">
        <v>100</v>
      </c>
      <c r="N120" s="28" t="b">
        <f t="shared" si="3"/>
        <v>0</v>
      </c>
      <c r="O120" s="28"/>
      <c r="P120" s="35"/>
    </row>
    <row r="121" spans="1:16" ht="45" hidden="1" customHeight="1">
      <c r="A121" s="24">
        <v>117</v>
      </c>
      <c r="B121" s="1" t="s">
        <v>486</v>
      </c>
      <c r="C121" s="11" t="s">
        <v>487</v>
      </c>
      <c r="D121" s="2" t="s">
        <v>488</v>
      </c>
      <c r="E121" s="3" t="s">
        <v>2340</v>
      </c>
      <c r="F121" s="25" t="s">
        <v>1964</v>
      </c>
      <c r="G121" s="3" t="s">
        <v>1792</v>
      </c>
      <c r="H121" s="3" t="s">
        <v>60</v>
      </c>
      <c r="I121" s="24">
        <f>'11-20'!AC122</f>
        <v>38</v>
      </c>
      <c r="J121" s="30" t="s">
        <v>2387</v>
      </c>
      <c r="K121" s="29"/>
      <c r="L121" s="28">
        <v>10</v>
      </c>
      <c r="M121" s="28">
        <v>50</v>
      </c>
      <c r="N121" s="28" t="b">
        <f t="shared" si="3"/>
        <v>0</v>
      </c>
      <c r="O121" s="28"/>
      <c r="P121" s="35"/>
    </row>
    <row r="122" spans="1:16" ht="45" hidden="1" customHeight="1">
      <c r="A122" s="24">
        <v>118</v>
      </c>
      <c r="B122" s="1" t="s">
        <v>490</v>
      </c>
      <c r="C122" s="11" t="s">
        <v>491</v>
      </c>
      <c r="D122" s="2" t="s">
        <v>492</v>
      </c>
      <c r="E122" s="3" t="s">
        <v>2341</v>
      </c>
      <c r="F122" s="25" t="s">
        <v>1965</v>
      </c>
      <c r="G122" s="3" t="s">
        <v>1788</v>
      </c>
      <c r="H122" s="3" t="s">
        <v>60</v>
      </c>
      <c r="I122" s="24">
        <f>'11-20'!AC123</f>
        <v>15</v>
      </c>
      <c r="J122" s="30" t="s">
        <v>2388</v>
      </c>
      <c r="K122" s="29"/>
      <c r="L122" s="28">
        <v>10</v>
      </c>
      <c r="M122" s="28">
        <v>50</v>
      </c>
      <c r="N122" s="28" t="b">
        <f t="shared" si="3"/>
        <v>0</v>
      </c>
      <c r="O122" s="28"/>
      <c r="P122" s="35"/>
    </row>
    <row r="123" spans="1:16" ht="45" hidden="1" customHeight="1">
      <c r="A123" s="24">
        <v>119</v>
      </c>
      <c r="B123" s="1" t="s">
        <v>480</v>
      </c>
      <c r="C123" s="11" t="s">
        <v>481</v>
      </c>
      <c r="D123" s="2" t="s">
        <v>482</v>
      </c>
      <c r="E123" s="3" t="s">
        <v>2342</v>
      </c>
      <c r="F123" s="25" t="s">
        <v>1966</v>
      </c>
      <c r="G123" s="3" t="s">
        <v>1791</v>
      </c>
      <c r="H123" s="3" t="s">
        <v>60</v>
      </c>
      <c r="I123" s="24">
        <f>'11-20'!AC124</f>
        <v>10</v>
      </c>
      <c r="J123" s="30" t="s">
        <v>2389</v>
      </c>
      <c r="K123" s="29"/>
      <c r="L123" s="28">
        <v>10</v>
      </c>
      <c r="M123" s="28">
        <v>50</v>
      </c>
      <c r="N123" s="28" t="b">
        <f t="shared" si="3"/>
        <v>0</v>
      </c>
      <c r="O123" s="28" t="s">
        <v>2939</v>
      </c>
      <c r="P123" s="35">
        <v>15</v>
      </c>
    </row>
    <row r="124" spans="1:16" ht="45" hidden="1" customHeight="1">
      <c r="A124" s="24">
        <v>120</v>
      </c>
      <c r="B124" s="1" t="s">
        <v>476</v>
      </c>
      <c r="C124" s="11" t="s">
        <v>477</v>
      </c>
      <c r="D124" s="2" t="s">
        <v>478</v>
      </c>
      <c r="E124" s="3" t="s">
        <v>2343</v>
      </c>
      <c r="F124" s="25" t="s">
        <v>1966</v>
      </c>
      <c r="G124" s="3" t="s">
        <v>1791</v>
      </c>
      <c r="H124" s="3" t="s">
        <v>298</v>
      </c>
      <c r="I124" s="24">
        <f>'11-20'!AC125</f>
        <v>7</v>
      </c>
      <c r="J124" s="30" t="s">
        <v>2390</v>
      </c>
      <c r="K124" s="29"/>
      <c r="L124" s="28">
        <v>10</v>
      </c>
      <c r="M124" s="28">
        <v>20</v>
      </c>
      <c r="N124" s="28" t="b">
        <f t="shared" si="3"/>
        <v>1</v>
      </c>
      <c r="O124" s="28" t="s">
        <v>2939</v>
      </c>
      <c r="P124" s="35">
        <v>0</v>
      </c>
    </row>
    <row r="125" spans="1:16" ht="45" hidden="1" customHeight="1">
      <c r="A125" s="24">
        <v>121</v>
      </c>
      <c r="B125" s="1" t="s">
        <v>474</v>
      </c>
      <c r="C125" s="11" t="s">
        <v>475</v>
      </c>
      <c r="D125" s="2" t="s">
        <v>445</v>
      </c>
      <c r="E125" s="3" t="s">
        <v>2344</v>
      </c>
      <c r="F125" s="25" t="s">
        <v>1967</v>
      </c>
      <c r="G125" s="3" t="s">
        <v>1790</v>
      </c>
      <c r="H125" s="3" t="s">
        <v>60</v>
      </c>
      <c r="I125" s="24">
        <f>'11-20'!AC126</f>
        <v>53</v>
      </c>
      <c r="J125" s="30" t="s">
        <v>2391</v>
      </c>
      <c r="K125" s="29"/>
      <c r="L125" s="28">
        <v>20</v>
      </c>
      <c r="M125" s="28">
        <v>50</v>
      </c>
      <c r="N125" s="28" t="b">
        <f t="shared" si="3"/>
        <v>0</v>
      </c>
      <c r="O125" s="28"/>
      <c r="P125" s="35"/>
    </row>
    <row r="126" spans="1:16" ht="45" hidden="1" customHeight="1">
      <c r="A126" s="24">
        <v>122</v>
      </c>
      <c r="B126" s="1" t="s">
        <v>470</v>
      </c>
      <c r="C126" s="11" t="s">
        <v>471</v>
      </c>
      <c r="D126" s="2" t="s">
        <v>472</v>
      </c>
      <c r="E126" s="3" t="s">
        <v>2345</v>
      </c>
      <c r="F126" s="25" t="s">
        <v>1941</v>
      </c>
      <c r="G126" s="3" t="s">
        <v>1790</v>
      </c>
      <c r="H126" s="3" t="s">
        <v>60</v>
      </c>
      <c r="I126" s="24">
        <f>'11-20'!AC127</f>
        <v>85</v>
      </c>
      <c r="J126" s="30" t="s">
        <v>2392</v>
      </c>
      <c r="K126" s="29"/>
      <c r="L126" s="28">
        <v>20</v>
      </c>
      <c r="M126" s="28">
        <v>50</v>
      </c>
      <c r="N126" s="28" t="b">
        <f t="shared" si="3"/>
        <v>0</v>
      </c>
      <c r="O126" s="28"/>
      <c r="P126" s="35"/>
    </row>
    <row r="127" spans="1:16" ht="45" hidden="1" customHeight="1">
      <c r="A127" s="24">
        <v>123</v>
      </c>
      <c r="B127" s="1" t="s">
        <v>466</v>
      </c>
      <c r="C127" s="11" t="s">
        <v>467</v>
      </c>
      <c r="D127" s="2" t="s">
        <v>468</v>
      </c>
      <c r="E127" s="3">
        <v>456009</v>
      </c>
      <c r="F127" s="25" t="s">
        <v>1968</v>
      </c>
      <c r="G127" s="3" t="s">
        <v>442</v>
      </c>
      <c r="H127" s="3" t="s">
        <v>60</v>
      </c>
      <c r="I127" s="24">
        <f>'11-20'!AC128</f>
        <v>16</v>
      </c>
      <c r="J127" s="30" t="s">
        <v>2393</v>
      </c>
      <c r="K127" s="29"/>
      <c r="L127" s="28">
        <v>20</v>
      </c>
      <c r="M127" s="28">
        <v>50</v>
      </c>
      <c r="N127" s="28" t="b">
        <f t="shared" si="3"/>
        <v>1</v>
      </c>
      <c r="O127" s="28" t="s">
        <v>2939</v>
      </c>
      <c r="P127" s="35">
        <v>0</v>
      </c>
    </row>
    <row r="128" spans="1:16" ht="45" hidden="1" customHeight="1">
      <c r="A128" s="24">
        <v>124</v>
      </c>
      <c r="B128" s="1" t="s">
        <v>462</v>
      </c>
      <c r="C128" s="11" t="s">
        <v>463</v>
      </c>
      <c r="D128" s="2" t="s">
        <v>464</v>
      </c>
      <c r="E128" s="3" t="s">
        <v>2346</v>
      </c>
      <c r="F128" s="25" t="s">
        <v>1969</v>
      </c>
      <c r="G128" s="3" t="s">
        <v>1789</v>
      </c>
      <c r="H128" s="3" t="s">
        <v>60</v>
      </c>
      <c r="I128" s="24">
        <f>'11-20'!AC129</f>
        <v>14</v>
      </c>
      <c r="J128" s="30" t="s">
        <v>2394</v>
      </c>
      <c r="K128" s="29"/>
      <c r="L128" s="28">
        <v>10</v>
      </c>
      <c r="M128" s="28">
        <v>20</v>
      </c>
      <c r="N128" s="28" t="b">
        <f t="shared" si="3"/>
        <v>0</v>
      </c>
      <c r="O128" s="28"/>
      <c r="P128" s="35"/>
    </row>
    <row r="129" spans="1:16" ht="45" hidden="1" customHeight="1">
      <c r="A129" s="24">
        <v>125</v>
      </c>
      <c r="B129" s="1" t="s">
        <v>458</v>
      </c>
      <c r="C129" s="11" t="s">
        <v>459</v>
      </c>
      <c r="D129" s="2" t="s">
        <v>460</v>
      </c>
      <c r="E129" s="3">
        <v>70500</v>
      </c>
      <c r="F129" s="25" t="s">
        <v>1970</v>
      </c>
      <c r="G129" s="3" t="s">
        <v>1788</v>
      </c>
      <c r="H129" s="3" t="s">
        <v>60</v>
      </c>
      <c r="I129" s="24">
        <f>'11-20'!AC130</f>
        <v>0</v>
      </c>
      <c r="J129" s="30" t="s">
        <v>2395</v>
      </c>
      <c r="K129" s="29"/>
      <c r="L129" s="28">
        <v>10</v>
      </c>
      <c r="M129" s="28">
        <v>20</v>
      </c>
      <c r="N129" s="28" t="b">
        <f t="shared" si="3"/>
        <v>1</v>
      </c>
      <c r="O129" s="28" t="s">
        <v>2939</v>
      </c>
      <c r="P129" s="35">
        <v>10</v>
      </c>
    </row>
    <row r="130" spans="1:16" ht="45" hidden="1" customHeight="1">
      <c r="A130" s="24">
        <v>126</v>
      </c>
      <c r="B130" s="1" t="s">
        <v>454</v>
      </c>
      <c r="C130" s="11" t="s">
        <v>455</v>
      </c>
      <c r="D130" s="2" t="s">
        <v>456</v>
      </c>
      <c r="E130" s="3">
        <v>15582</v>
      </c>
      <c r="F130" s="25" t="s">
        <v>1971</v>
      </c>
      <c r="G130" s="3" t="s">
        <v>1787</v>
      </c>
      <c r="H130" s="3" t="s">
        <v>60</v>
      </c>
      <c r="I130" s="24">
        <f>'11-20'!AC131</f>
        <v>343</v>
      </c>
      <c r="J130" s="30" t="s">
        <v>2396</v>
      </c>
      <c r="K130" s="29"/>
      <c r="L130" s="28">
        <v>50</v>
      </c>
      <c r="M130" s="28">
        <v>150</v>
      </c>
      <c r="N130" s="28" t="b">
        <f t="shared" si="3"/>
        <v>0</v>
      </c>
      <c r="O130" s="28"/>
      <c r="P130" s="35"/>
    </row>
    <row r="131" spans="1:16" ht="45" hidden="1" customHeight="1">
      <c r="A131" s="24">
        <v>127</v>
      </c>
      <c r="B131" s="1" t="s">
        <v>450</v>
      </c>
      <c r="C131" s="11" t="s">
        <v>451</v>
      </c>
      <c r="D131" s="2" t="s">
        <v>452</v>
      </c>
      <c r="E131" s="3" t="s">
        <v>2347</v>
      </c>
      <c r="F131" s="25" t="s">
        <v>1966</v>
      </c>
      <c r="G131" s="3" t="s">
        <v>1786</v>
      </c>
      <c r="H131" s="3" t="s">
        <v>60</v>
      </c>
      <c r="I131" s="24">
        <f>'11-20'!AC132</f>
        <v>33</v>
      </c>
      <c r="J131" s="30" t="s">
        <v>2397</v>
      </c>
      <c r="K131" s="29"/>
      <c r="L131" s="28">
        <v>20</v>
      </c>
      <c r="M131" s="28">
        <v>50</v>
      </c>
      <c r="N131" s="28" t="b">
        <f t="shared" si="3"/>
        <v>0</v>
      </c>
      <c r="O131" s="28"/>
      <c r="P131" s="35"/>
    </row>
    <row r="132" spans="1:16" ht="45" hidden="1" customHeight="1">
      <c r="A132" s="24">
        <v>128</v>
      </c>
      <c r="B132" s="1" t="s">
        <v>447</v>
      </c>
      <c r="C132" s="11" t="s">
        <v>448</v>
      </c>
      <c r="D132" s="2" t="s">
        <v>449</v>
      </c>
      <c r="E132" s="3" t="s">
        <v>2348</v>
      </c>
      <c r="F132" s="25" t="s">
        <v>1917</v>
      </c>
      <c r="G132" s="3" t="s">
        <v>204</v>
      </c>
      <c r="H132" s="3" t="s">
        <v>298</v>
      </c>
      <c r="I132" s="24">
        <f>'11-20'!AC133</f>
        <v>35</v>
      </c>
      <c r="J132" s="30" t="s">
        <v>2398</v>
      </c>
      <c r="K132" s="29"/>
      <c r="L132" s="28">
        <v>20</v>
      </c>
      <c r="M132" s="28">
        <v>50</v>
      </c>
      <c r="N132" s="28" t="b">
        <f t="shared" si="3"/>
        <v>0</v>
      </c>
      <c r="O132" s="28"/>
      <c r="P132" s="35"/>
    </row>
    <row r="133" spans="1:16" ht="45" hidden="1" customHeight="1">
      <c r="A133" s="24">
        <v>129</v>
      </c>
      <c r="B133" s="1" t="s">
        <v>443</v>
      </c>
      <c r="C133" s="11" t="s">
        <v>444</v>
      </c>
      <c r="D133" s="2" t="s">
        <v>445</v>
      </c>
      <c r="E133" s="3" t="s">
        <v>2349</v>
      </c>
      <c r="F133" s="25" t="s">
        <v>1941</v>
      </c>
      <c r="G133" s="3" t="s">
        <v>1785</v>
      </c>
      <c r="H133" s="3" t="s">
        <v>60</v>
      </c>
      <c r="I133" s="24">
        <f>'11-20'!AC134</f>
        <v>37</v>
      </c>
      <c r="J133" s="30" t="s">
        <v>2399</v>
      </c>
      <c r="K133" s="29"/>
      <c r="L133" s="28">
        <v>20</v>
      </c>
      <c r="M133" s="28">
        <v>50</v>
      </c>
      <c r="N133" s="28" t="b">
        <f t="shared" si="3"/>
        <v>0</v>
      </c>
      <c r="O133" s="28"/>
      <c r="P133" s="35"/>
    </row>
    <row r="134" spans="1:16" ht="45" hidden="1" customHeight="1">
      <c r="A134" s="24">
        <v>130</v>
      </c>
      <c r="B134" s="1" t="s">
        <v>439</v>
      </c>
      <c r="C134" s="11" t="s">
        <v>440</v>
      </c>
      <c r="D134" s="2" t="s">
        <v>441</v>
      </c>
      <c r="E134" s="3" t="s">
        <v>2350</v>
      </c>
      <c r="F134" s="25" t="s">
        <v>1972</v>
      </c>
      <c r="G134" s="3" t="s">
        <v>442</v>
      </c>
      <c r="H134" s="3" t="s">
        <v>60</v>
      </c>
      <c r="I134" s="24">
        <f>'11-20'!AC135</f>
        <v>57</v>
      </c>
      <c r="J134" s="30" t="s">
        <v>2400</v>
      </c>
      <c r="K134" s="29"/>
      <c r="L134" s="28">
        <v>20</v>
      </c>
      <c r="M134" s="28">
        <v>50</v>
      </c>
      <c r="N134" s="28" t="b">
        <f t="shared" ref="N134:N197" si="8">IF(L134&gt;I134,TRUE, FALSE)</f>
        <v>0</v>
      </c>
      <c r="O134" s="28"/>
      <c r="P134" s="35"/>
    </row>
    <row r="135" spans="1:16" ht="45" hidden="1" customHeight="1">
      <c r="A135" s="24">
        <v>131</v>
      </c>
      <c r="B135" s="1" t="s">
        <v>1608</v>
      </c>
      <c r="C135" s="11" t="s">
        <v>1609</v>
      </c>
      <c r="D135" s="2" t="s">
        <v>1610</v>
      </c>
      <c r="E135" s="3" t="s">
        <v>204</v>
      </c>
      <c r="F135" s="25" t="s">
        <v>1970</v>
      </c>
      <c r="G135" s="3" t="s">
        <v>1611</v>
      </c>
      <c r="H135" s="3" t="s">
        <v>1612</v>
      </c>
      <c r="I135" s="24">
        <f>'11-20'!AC136</f>
        <v>3</v>
      </c>
      <c r="J135" s="30" t="s">
        <v>2401</v>
      </c>
      <c r="K135" s="29"/>
      <c r="L135" s="28">
        <v>10</v>
      </c>
      <c r="M135" s="28">
        <v>20</v>
      </c>
      <c r="N135" s="28" t="b">
        <f t="shared" si="8"/>
        <v>1</v>
      </c>
      <c r="O135" s="28" t="s">
        <v>2939</v>
      </c>
      <c r="P135" s="35">
        <v>10</v>
      </c>
    </row>
    <row r="136" spans="1:16" ht="45" hidden="1" customHeight="1">
      <c r="A136" s="24">
        <v>132</v>
      </c>
      <c r="B136" s="1" t="s">
        <v>1412</v>
      </c>
      <c r="C136" s="11" t="s">
        <v>1413</v>
      </c>
      <c r="D136" s="2" t="s">
        <v>1414</v>
      </c>
      <c r="E136" s="3">
        <v>11689</v>
      </c>
      <c r="F136" s="25" t="s">
        <v>1973</v>
      </c>
      <c r="G136" s="3" t="s">
        <v>962</v>
      </c>
      <c r="H136" s="3" t="s">
        <v>60</v>
      </c>
      <c r="I136" s="24">
        <f>'11-20'!AC137</f>
        <v>33</v>
      </c>
      <c r="J136" s="30" t="s">
        <v>2402</v>
      </c>
      <c r="K136" s="29"/>
      <c r="L136" s="28">
        <v>50</v>
      </c>
      <c r="M136" s="28">
        <v>100</v>
      </c>
      <c r="N136" s="28" t="b">
        <f t="shared" si="8"/>
        <v>1</v>
      </c>
      <c r="O136" s="28" t="s">
        <v>2939</v>
      </c>
      <c r="P136" s="35">
        <f t="shared" ref="P136" si="9">M136-I136</f>
        <v>67</v>
      </c>
    </row>
    <row r="137" spans="1:16" ht="45" hidden="1" customHeight="1">
      <c r="A137" s="24">
        <v>133</v>
      </c>
      <c r="B137" s="1" t="s">
        <v>1564</v>
      </c>
      <c r="C137" s="11" t="s">
        <v>1565</v>
      </c>
      <c r="D137" s="2" t="s">
        <v>1566</v>
      </c>
      <c r="E137" s="3" t="s">
        <v>2351</v>
      </c>
      <c r="F137" s="25" t="s">
        <v>315</v>
      </c>
      <c r="G137" s="3" t="s">
        <v>1567</v>
      </c>
      <c r="H137" s="3" t="s">
        <v>60</v>
      </c>
      <c r="I137" s="24">
        <f>'11-20'!AC138</f>
        <v>301</v>
      </c>
      <c r="J137" s="30" t="s">
        <v>2403</v>
      </c>
      <c r="K137" s="29"/>
      <c r="L137" s="28">
        <v>20</v>
      </c>
      <c r="M137" s="28">
        <v>50</v>
      </c>
      <c r="N137" s="28" t="b">
        <f t="shared" si="8"/>
        <v>0</v>
      </c>
      <c r="O137" s="28"/>
      <c r="P137" s="35"/>
    </row>
    <row r="138" spans="1:16" ht="45" hidden="1" customHeight="1">
      <c r="A138" s="24">
        <v>134</v>
      </c>
      <c r="B138" s="1" t="s">
        <v>1695</v>
      </c>
      <c r="C138" s="11" t="s">
        <v>1696</v>
      </c>
      <c r="D138" s="2" t="s">
        <v>1697</v>
      </c>
      <c r="E138" s="3" t="s">
        <v>2404</v>
      </c>
      <c r="F138" s="25" t="s">
        <v>1974</v>
      </c>
      <c r="G138" s="3" t="s">
        <v>1799</v>
      </c>
      <c r="H138" s="3" t="s">
        <v>1612</v>
      </c>
      <c r="I138" s="24">
        <f>'11-20'!AC139</f>
        <v>0</v>
      </c>
      <c r="J138" s="30" t="s">
        <v>2407</v>
      </c>
      <c r="K138" s="29"/>
      <c r="L138" s="28">
        <v>10</v>
      </c>
      <c r="M138" s="28">
        <v>20</v>
      </c>
      <c r="N138" s="28" t="b">
        <f t="shared" si="8"/>
        <v>1</v>
      </c>
      <c r="O138" s="28" t="s">
        <v>2939</v>
      </c>
      <c r="P138" s="35">
        <v>5</v>
      </c>
    </row>
    <row r="139" spans="1:16" ht="45" hidden="1" customHeight="1">
      <c r="A139" s="24">
        <v>135</v>
      </c>
      <c r="B139" s="1" t="s">
        <v>404</v>
      </c>
      <c r="C139" s="11" t="s">
        <v>405</v>
      </c>
      <c r="D139" s="2" t="s">
        <v>406</v>
      </c>
      <c r="E139" s="3" t="s">
        <v>2405</v>
      </c>
      <c r="F139" s="25" t="s">
        <v>1975</v>
      </c>
      <c r="G139" s="3" t="s">
        <v>1784</v>
      </c>
      <c r="H139" s="3" t="s">
        <v>298</v>
      </c>
      <c r="I139" s="24">
        <f>'11-20'!AC140</f>
        <v>10</v>
      </c>
      <c r="J139" s="30" t="s">
        <v>2408</v>
      </c>
      <c r="K139" s="29"/>
      <c r="L139" s="28">
        <v>20</v>
      </c>
      <c r="M139" s="28">
        <v>50</v>
      </c>
      <c r="N139" s="28" t="b">
        <f t="shared" si="8"/>
        <v>1</v>
      </c>
      <c r="O139" s="28" t="s">
        <v>2939</v>
      </c>
      <c r="P139" s="35">
        <v>10</v>
      </c>
    </row>
    <row r="140" spans="1:16" ht="45" hidden="1" customHeight="1">
      <c r="A140" s="24">
        <v>136</v>
      </c>
      <c r="B140" s="1" t="s">
        <v>423</v>
      </c>
      <c r="C140" s="11" t="s">
        <v>424</v>
      </c>
      <c r="D140" s="2" t="s">
        <v>425</v>
      </c>
      <c r="E140" s="3" t="s">
        <v>2406</v>
      </c>
      <c r="F140" s="25" t="s">
        <v>426</v>
      </c>
      <c r="G140" s="3" t="s">
        <v>427</v>
      </c>
      <c r="H140" s="3" t="s">
        <v>298</v>
      </c>
      <c r="I140" s="24">
        <f>'11-20'!AC141</f>
        <v>23</v>
      </c>
      <c r="J140" s="30" t="s">
        <v>2409</v>
      </c>
      <c r="K140" s="29"/>
      <c r="L140" s="28">
        <v>20</v>
      </c>
      <c r="M140" s="28">
        <v>50</v>
      </c>
      <c r="N140" s="28" t="b">
        <f t="shared" si="8"/>
        <v>0</v>
      </c>
      <c r="O140" s="28"/>
      <c r="P140" s="35"/>
    </row>
    <row r="141" spans="1:16" ht="45" hidden="1" customHeight="1">
      <c r="A141" s="24">
        <v>137</v>
      </c>
      <c r="B141" s="1" t="s">
        <v>420</v>
      </c>
      <c r="C141" s="11" t="s">
        <v>421</v>
      </c>
      <c r="D141" s="2" t="s">
        <v>418</v>
      </c>
      <c r="E141" s="3" t="s">
        <v>2410</v>
      </c>
      <c r="F141" s="25" t="s">
        <v>1976</v>
      </c>
      <c r="G141" s="3" t="s">
        <v>422</v>
      </c>
      <c r="H141" s="3" t="s">
        <v>298</v>
      </c>
      <c r="I141" s="24">
        <f>'11-20'!AC142</f>
        <v>25</v>
      </c>
      <c r="J141" s="30" t="s">
        <v>2429</v>
      </c>
      <c r="K141" s="29"/>
      <c r="L141" s="28">
        <v>20</v>
      </c>
      <c r="M141" s="28">
        <v>50</v>
      </c>
      <c r="N141" s="28" t="b">
        <f t="shared" si="8"/>
        <v>0</v>
      </c>
      <c r="O141" s="28"/>
      <c r="P141" s="35"/>
    </row>
    <row r="142" spans="1:16" ht="45" hidden="1" customHeight="1">
      <c r="A142" s="24">
        <v>138</v>
      </c>
      <c r="B142" s="1" t="s">
        <v>416</v>
      </c>
      <c r="C142" s="11" t="s">
        <v>417</v>
      </c>
      <c r="D142" s="2" t="s">
        <v>418</v>
      </c>
      <c r="E142" s="3" t="s">
        <v>2411</v>
      </c>
      <c r="F142" s="25" t="s">
        <v>1977</v>
      </c>
      <c r="G142" s="3" t="s">
        <v>419</v>
      </c>
      <c r="H142" s="3" t="s">
        <v>298</v>
      </c>
      <c r="I142" s="24">
        <f>'11-20'!AC143</f>
        <v>7</v>
      </c>
      <c r="J142" s="30" t="s">
        <v>2430</v>
      </c>
      <c r="K142" s="29"/>
      <c r="L142" s="28">
        <v>20</v>
      </c>
      <c r="M142" s="28">
        <v>50</v>
      </c>
      <c r="N142" s="28" t="b">
        <f t="shared" si="8"/>
        <v>1</v>
      </c>
      <c r="O142" s="28" t="s">
        <v>2939</v>
      </c>
      <c r="P142" s="35">
        <v>0</v>
      </c>
    </row>
    <row r="143" spans="1:16" ht="45" hidden="1" customHeight="1">
      <c r="A143" s="24">
        <v>139</v>
      </c>
      <c r="B143" s="1" t="s">
        <v>413</v>
      </c>
      <c r="C143" s="11" t="s">
        <v>414</v>
      </c>
      <c r="D143" s="2" t="s">
        <v>412</v>
      </c>
      <c r="E143" s="3" t="s">
        <v>2412</v>
      </c>
      <c r="F143" s="25" t="s">
        <v>1976</v>
      </c>
      <c r="G143" s="3" t="s">
        <v>415</v>
      </c>
      <c r="H143" s="3" t="s">
        <v>60</v>
      </c>
      <c r="I143" s="24">
        <f>'11-20'!AC144</f>
        <v>17</v>
      </c>
      <c r="J143" s="30" t="s">
        <v>2431</v>
      </c>
      <c r="K143" s="29"/>
      <c r="L143" s="28">
        <v>20</v>
      </c>
      <c r="M143" s="28">
        <v>50</v>
      </c>
      <c r="N143" s="28" t="b">
        <f t="shared" si="8"/>
        <v>1</v>
      </c>
      <c r="O143" s="28"/>
      <c r="P143" s="35"/>
    </row>
    <row r="144" spans="1:16" ht="45" hidden="1" customHeight="1">
      <c r="A144" s="24">
        <v>140</v>
      </c>
      <c r="B144" s="1" t="s">
        <v>410</v>
      </c>
      <c r="C144" s="11" t="s">
        <v>411</v>
      </c>
      <c r="D144" s="2" t="s">
        <v>412</v>
      </c>
      <c r="E144" s="3" t="s">
        <v>2413</v>
      </c>
      <c r="F144" s="25" t="s">
        <v>1977</v>
      </c>
      <c r="G144" s="3" t="s">
        <v>403</v>
      </c>
      <c r="H144" s="3" t="s">
        <v>60</v>
      </c>
      <c r="I144" s="24">
        <f>'11-20'!AC145</f>
        <v>7</v>
      </c>
      <c r="J144" s="30" t="s">
        <v>2432</v>
      </c>
      <c r="K144" s="29"/>
      <c r="L144" s="28">
        <v>20</v>
      </c>
      <c r="M144" s="28">
        <v>50</v>
      </c>
      <c r="N144" s="28" t="b">
        <f t="shared" si="8"/>
        <v>1</v>
      </c>
      <c r="O144" s="28" t="s">
        <v>2939</v>
      </c>
      <c r="P144" s="35">
        <v>0</v>
      </c>
    </row>
    <row r="145" spans="1:16" ht="45" hidden="1" customHeight="1">
      <c r="A145" s="24">
        <v>141</v>
      </c>
      <c r="B145" s="1" t="s">
        <v>400</v>
      </c>
      <c r="C145" s="11" t="s">
        <v>401</v>
      </c>
      <c r="D145" s="2" t="s">
        <v>402</v>
      </c>
      <c r="E145" s="3">
        <v>13891</v>
      </c>
      <c r="F145" s="25" t="s">
        <v>1975</v>
      </c>
      <c r="G145" s="3" t="s">
        <v>403</v>
      </c>
      <c r="H145" s="3" t="s">
        <v>60</v>
      </c>
      <c r="I145" s="24">
        <f>'11-20'!AC146</f>
        <v>18</v>
      </c>
      <c r="J145" s="30" t="s">
        <v>2433</v>
      </c>
      <c r="K145" s="29"/>
      <c r="L145" s="28">
        <v>20</v>
      </c>
      <c r="M145" s="28">
        <v>50</v>
      </c>
      <c r="N145" s="28" t="b">
        <f t="shared" si="8"/>
        <v>1</v>
      </c>
      <c r="O145" s="28" t="s">
        <v>2939</v>
      </c>
      <c r="P145" s="35">
        <v>0</v>
      </c>
    </row>
    <row r="146" spans="1:16" ht="45" hidden="1" customHeight="1">
      <c r="A146" s="24">
        <v>142</v>
      </c>
      <c r="B146" s="1" t="s">
        <v>408</v>
      </c>
      <c r="C146" s="11" t="s">
        <v>409</v>
      </c>
      <c r="D146" s="2" t="s">
        <v>402</v>
      </c>
      <c r="E146" s="3" t="s">
        <v>2414</v>
      </c>
      <c r="F146" s="25" t="s">
        <v>1978</v>
      </c>
      <c r="G146" s="3" t="s">
        <v>403</v>
      </c>
      <c r="H146" s="3" t="s">
        <v>60</v>
      </c>
      <c r="I146" s="24">
        <f>'11-20'!AC147</f>
        <v>12</v>
      </c>
      <c r="J146" s="30" t="s">
        <v>2434</v>
      </c>
      <c r="K146" s="29"/>
      <c r="L146" s="28">
        <v>20</v>
      </c>
      <c r="M146" s="28">
        <v>50</v>
      </c>
      <c r="N146" s="28" t="b">
        <f t="shared" si="8"/>
        <v>1</v>
      </c>
      <c r="O146" s="28" t="s">
        <v>2939</v>
      </c>
      <c r="P146" s="35">
        <v>0</v>
      </c>
    </row>
    <row r="147" spans="1:16" ht="45" hidden="1" customHeight="1">
      <c r="A147" s="24">
        <v>143</v>
      </c>
      <c r="B147" s="1" t="s">
        <v>435</v>
      </c>
      <c r="C147" s="11" t="s">
        <v>436</v>
      </c>
      <c r="D147" s="2" t="s">
        <v>437</v>
      </c>
      <c r="E147" s="3" t="s">
        <v>2415</v>
      </c>
      <c r="F147" s="25" t="s">
        <v>1970</v>
      </c>
      <c r="G147" s="3" t="s">
        <v>438</v>
      </c>
      <c r="H147" s="3" t="s">
        <v>16</v>
      </c>
      <c r="I147" s="24">
        <f>'11-20'!AC148</f>
        <v>6</v>
      </c>
      <c r="J147" s="30" t="s">
        <v>2435</v>
      </c>
      <c r="K147" s="29"/>
      <c r="L147" s="28">
        <v>10</v>
      </c>
      <c r="M147" s="28">
        <v>20</v>
      </c>
      <c r="N147" s="28" t="b">
        <f t="shared" si="8"/>
        <v>1</v>
      </c>
      <c r="O147" s="28" t="s">
        <v>2939</v>
      </c>
      <c r="P147" s="35">
        <v>0</v>
      </c>
    </row>
    <row r="148" spans="1:16" ht="45" hidden="1" customHeight="1">
      <c r="A148" s="24">
        <v>144</v>
      </c>
      <c r="B148" s="1" t="s">
        <v>428</v>
      </c>
      <c r="C148" s="11" t="s">
        <v>429</v>
      </c>
      <c r="D148" s="2" t="s">
        <v>430</v>
      </c>
      <c r="E148" s="3" t="s">
        <v>2416</v>
      </c>
      <c r="F148" s="25" t="s">
        <v>1970</v>
      </c>
      <c r="G148" s="3" t="s">
        <v>431</v>
      </c>
      <c r="H148" s="3" t="s">
        <v>16</v>
      </c>
      <c r="I148" s="24">
        <f>'11-20'!AC149</f>
        <v>49</v>
      </c>
      <c r="J148" s="30" t="s">
        <v>2436</v>
      </c>
      <c r="K148" s="29"/>
      <c r="L148" s="28">
        <v>20</v>
      </c>
      <c r="M148" s="28">
        <v>50</v>
      </c>
      <c r="N148" s="28" t="b">
        <f t="shared" si="8"/>
        <v>0</v>
      </c>
      <c r="O148" s="28"/>
      <c r="P148" s="35"/>
    </row>
    <row r="149" spans="1:16" ht="45" hidden="1" customHeight="1">
      <c r="A149" s="24">
        <v>145</v>
      </c>
      <c r="B149" s="1" t="s">
        <v>392</v>
      </c>
      <c r="C149" s="11" t="s">
        <v>393</v>
      </c>
      <c r="D149" s="2" t="s">
        <v>394</v>
      </c>
      <c r="E149" s="3" t="s">
        <v>2417</v>
      </c>
      <c r="F149" s="25" t="s">
        <v>1970</v>
      </c>
      <c r="G149" s="3" t="s">
        <v>395</v>
      </c>
      <c r="H149" s="3" t="s">
        <v>16</v>
      </c>
      <c r="I149" s="24">
        <f>'11-20'!AC150</f>
        <v>40</v>
      </c>
      <c r="J149" s="30" t="s">
        <v>2437</v>
      </c>
      <c r="K149" s="29"/>
      <c r="L149" s="28">
        <v>20</v>
      </c>
      <c r="M149" s="28">
        <v>50</v>
      </c>
      <c r="N149" s="28" t="b">
        <f t="shared" si="8"/>
        <v>0</v>
      </c>
      <c r="O149" s="28"/>
      <c r="P149" s="35"/>
    </row>
    <row r="150" spans="1:16" ht="45" hidden="1" customHeight="1">
      <c r="A150" s="24">
        <v>146</v>
      </c>
      <c r="B150" s="1" t="s">
        <v>432</v>
      </c>
      <c r="C150" s="11" t="s">
        <v>433</v>
      </c>
      <c r="D150" s="2" t="s">
        <v>434</v>
      </c>
      <c r="E150" s="3" t="s">
        <v>2418</v>
      </c>
      <c r="F150" s="25" t="s">
        <v>1970</v>
      </c>
      <c r="G150" s="3" t="s">
        <v>431</v>
      </c>
      <c r="H150" s="3" t="s">
        <v>16</v>
      </c>
      <c r="I150" s="24">
        <f>'11-20'!AC151</f>
        <v>61</v>
      </c>
      <c r="J150" s="30" t="s">
        <v>2438</v>
      </c>
      <c r="K150" s="29"/>
      <c r="L150" s="28">
        <v>20</v>
      </c>
      <c r="M150" s="28">
        <v>50</v>
      </c>
      <c r="N150" s="28" t="b">
        <f t="shared" si="8"/>
        <v>0</v>
      </c>
      <c r="O150" s="28"/>
      <c r="P150" s="35"/>
    </row>
    <row r="151" spans="1:16" ht="45" hidden="1" customHeight="1">
      <c r="A151" s="24">
        <v>147</v>
      </c>
      <c r="B151" s="1" t="s">
        <v>1545</v>
      </c>
      <c r="C151" s="11" t="s">
        <v>1546</v>
      </c>
      <c r="D151" s="2" t="s">
        <v>1547</v>
      </c>
      <c r="E151" s="3" t="s">
        <v>2419</v>
      </c>
      <c r="F151" s="25" t="s">
        <v>1979</v>
      </c>
      <c r="G151" s="3" t="s">
        <v>1548</v>
      </c>
      <c r="H151" s="3" t="s">
        <v>16</v>
      </c>
      <c r="I151" s="24">
        <f>'11-20'!AC152</f>
        <v>8</v>
      </c>
      <c r="J151" s="30" t="s">
        <v>2439</v>
      </c>
      <c r="K151" s="29"/>
      <c r="L151" s="28">
        <v>10</v>
      </c>
      <c r="M151" s="28">
        <v>30</v>
      </c>
      <c r="N151" s="28" t="b">
        <f t="shared" si="8"/>
        <v>1</v>
      </c>
      <c r="O151" s="28" t="s">
        <v>2939</v>
      </c>
      <c r="P151" s="35">
        <v>0</v>
      </c>
    </row>
    <row r="152" spans="1:16" ht="45" hidden="1" customHeight="1">
      <c r="A152" s="24">
        <v>148</v>
      </c>
      <c r="B152" s="1" t="s">
        <v>396</v>
      </c>
      <c r="C152" s="11" t="s">
        <v>397</v>
      </c>
      <c r="D152" s="2" t="s">
        <v>398</v>
      </c>
      <c r="E152" s="3">
        <v>43654</v>
      </c>
      <c r="F152" s="25" t="s">
        <v>1980</v>
      </c>
      <c r="G152" s="3" t="s">
        <v>399</v>
      </c>
      <c r="H152" s="3" t="s">
        <v>60</v>
      </c>
      <c r="I152" s="24">
        <f>'11-20'!AC153</f>
        <v>2</v>
      </c>
      <c r="J152" s="30" t="s">
        <v>2440</v>
      </c>
      <c r="K152" s="29"/>
      <c r="L152" s="28">
        <v>5</v>
      </c>
      <c r="M152" s="28">
        <v>10</v>
      </c>
      <c r="N152" s="28" t="b">
        <f t="shared" si="8"/>
        <v>1</v>
      </c>
      <c r="O152" s="28" t="s">
        <v>2936</v>
      </c>
      <c r="P152" s="35">
        <v>4</v>
      </c>
    </row>
    <row r="153" spans="1:16" ht="45" hidden="1" customHeight="1">
      <c r="A153" s="24">
        <v>149</v>
      </c>
      <c r="B153" s="1" t="s">
        <v>556</v>
      </c>
      <c r="C153" s="11" t="s">
        <v>397</v>
      </c>
      <c r="D153" s="2" t="s">
        <v>557</v>
      </c>
      <c r="E153" s="3" t="s">
        <v>2420</v>
      </c>
      <c r="F153" s="25" t="s">
        <v>1966</v>
      </c>
      <c r="G153" s="3" t="s">
        <v>1798</v>
      </c>
      <c r="H153" s="3" t="s">
        <v>60</v>
      </c>
      <c r="I153" s="24">
        <f>'11-20'!AC154</f>
        <v>1</v>
      </c>
      <c r="J153" s="30" t="s">
        <v>2441</v>
      </c>
      <c r="K153" s="29"/>
      <c r="L153" s="28">
        <v>5</v>
      </c>
      <c r="M153" s="28">
        <v>10</v>
      </c>
      <c r="N153" s="28" t="b">
        <f t="shared" si="8"/>
        <v>1</v>
      </c>
      <c r="O153" s="28" t="s">
        <v>2939</v>
      </c>
      <c r="P153" s="35">
        <v>0</v>
      </c>
    </row>
    <row r="154" spans="1:16" ht="45" hidden="1" customHeight="1">
      <c r="A154" s="24">
        <v>150</v>
      </c>
      <c r="B154" s="1" t="s">
        <v>388</v>
      </c>
      <c r="C154" s="11" t="s">
        <v>389</v>
      </c>
      <c r="D154" s="2" t="s">
        <v>390</v>
      </c>
      <c r="E154" s="3" t="s">
        <v>2421</v>
      </c>
      <c r="F154" s="25" t="s">
        <v>1981</v>
      </c>
      <c r="G154" s="3" t="s">
        <v>391</v>
      </c>
      <c r="H154" s="3" t="s">
        <v>60</v>
      </c>
      <c r="I154" s="24">
        <f>'11-20'!AC155</f>
        <v>14</v>
      </c>
      <c r="J154" s="30" t="s">
        <v>2442</v>
      </c>
      <c r="K154" s="29"/>
      <c r="L154" s="28">
        <v>20</v>
      </c>
      <c r="M154" s="28">
        <v>50</v>
      </c>
      <c r="N154" s="28" t="b">
        <f t="shared" si="8"/>
        <v>1</v>
      </c>
      <c r="O154" s="28" t="s">
        <v>2939</v>
      </c>
      <c r="P154" s="35">
        <v>0</v>
      </c>
    </row>
    <row r="155" spans="1:16" ht="45" hidden="1" customHeight="1">
      <c r="A155" s="24">
        <v>151</v>
      </c>
      <c r="B155" s="1" t="s">
        <v>1542</v>
      </c>
      <c r="C155" s="11" t="s">
        <v>1543</v>
      </c>
      <c r="D155" s="2" t="s">
        <v>1544</v>
      </c>
      <c r="E155" s="3">
        <v>7510</v>
      </c>
      <c r="F155" s="25"/>
      <c r="G155" s="3" t="s">
        <v>1234</v>
      </c>
      <c r="H155" s="3" t="s">
        <v>60</v>
      </c>
      <c r="I155" s="24">
        <f>'11-20'!AC156</f>
        <v>10</v>
      </c>
      <c r="J155" s="30" t="s">
        <v>2443</v>
      </c>
      <c r="K155" s="29"/>
      <c r="L155" s="28">
        <v>5</v>
      </c>
      <c r="M155" s="28">
        <v>10</v>
      </c>
      <c r="N155" s="28" t="b">
        <f t="shared" si="8"/>
        <v>0</v>
      </c>
      <c r="O155" s="28"/>
      <c r="P155" s="35"/>
    </row>
    <row r="156" spans="1:16" ht="45" hidden="1" customHeight="1">
      <c r="A156" s="24">
        <v>152</v>
      </c>
      <c r="B156" s="1" t="s">
        <v>384</v>
      </c>
      <c r="C156" s="11" t="s">
        <v>385</v>
      </c>
      <c r="D156" s="2" t="s">
        <v>386</v>
      </c>
      <c r="E156" s="3" t="s">
        <v>2422</v>
      </c>
      <c r="F156" s="25" t="s">
        <v>1976</v>
      </c>
      <c r="G156" s="3" t="s">
        <v>387</v>
      </c>
      <c r="H156" s="3" t="s">
        <v>298</v>
      </c>
      <c r="I156" s="24">
        <f>'11-20'!AC157</f>
        <v>16</v>
      </c>
      <c r="J156" s="30" t="s">
        <v>2444</v>
      </c>
      <c r="K156" s="29"/>
      <c r="L156" s="28">
        <v>20</v>
      </c>
      <c r="M156" s="28">
        <v>50</v>
      </c>
      <c r="N156" s="28" t="b">
        <f t="shared" si="8"/>
        <v>1</v>
      </c>
      <c r="O156" s="28"/>
      <c r="P156" s="35"/>
    </row>
    <row r="157" spans="1:16" ht="45" hidden="1" customHeight="1">
      <c r="A157" s="24">
        <v>153</v>
      </c>
      <c r="B157" s="1" t="s">
        <v>549</v>
      </c>
      <c r="C157" s="11" t="s">
        <v>550</v>
      </c>
      <c r="D157" s="2" t="s">
        <v>551</v>
      </c>
      <c r="E157" s="3" t="s">
        <v>2423</v>
      </c>
      <c r="F157" s="25" t="s">
        <v>1982</v>
      </c>
      <c r="G157" s="3" t="s">
        <v>1797</v>
      </c>
      <c r="H157" s="3" t="s">
        <v>298</v>
      </c>
      <c r="I157" s="24">
        <f>'11-20'!AC158</f>
        <v>5</v>
      </c>
      <c r="J157" s="30" t="s">
        <v>2445</v>
      </c>
      <c r="K157" s="29"/>
      <c r="L157" s="28">
        <v>5</v>
      </c>
      <c r="M157" s="28">
        <v>10</v>
      </c>
      <c r="N157" s="28" t="b">
        <f t="shared" si="8"/>
        <v>0</v>
      </c>
      <c r="O157" s="28"/>
      <c r="P157" s="35"/>
    </row>
    <row r="158" spans="1:16" ht="45" hidden="1" customHeight="1">
      <c r="A158" s="24">
        <v>154</v>
      </c>
      <c r="B158" s="1" t="s">
        <v>1470</v>
      </c>
      <c r="C158" s="11" t="s">
        <v>1471</v>
      </c>
      <c r="D158" s="2" t="s">
        <v>1472</v>
      </c>
      <c r="E158" s="3">
        <v>41620</v>
      </c>
      <c r="F158" s="25" t="s">
        <v>1983</v>
      </c>
      <c r="G158" s="3" t="s">
        <v>204</v>
      </c>
      <c r="H158" s="3" t="s">
        <v>176</v>
      </c>
      <c r="I158" s="24">
        <f>'11-20'!AC159</f>
        <v>1</v>
      </c>
      <c r="J158" s="30" t="s">
        <v>2446</v>
      </c>
      <c r="K158" s="29"/>
      <c r="L158" s="28">
        <v>1</v>
      </c>
      <c r="M158" s="28">
        <v>5</v>
      </c>
      <c r="N158" s="28" t="b">
        <f t="shared" si="8"/>
        <v>0</v>
      </c>
      <c r="O158" s="28"/>
      <c r="P158" s="35"/>
    </row>
    <row r="159" spans="1:16" ht="45" hidden="1" customHeight="1">
      <c r="A159" s="24">
        <v>155</v>
      </c>
      <c r="B159" s="1" t="s">
        <v>1473</v>
      </c>
      <c r="C159" s="11" t="s">
        <v>1474</v>
      </c>
      <c r="D159" s="2" t="s">
        <v>1475</v>
      </c>
      <c r="E159" s="3" t="s">
        <v>2424</v>
      </c>
      <c r="F159" s="25" t="s">
        <v>1984</v>
      </c>
      <c r="G159" s="3" t="s">
        <v>584</v>
      </c>
      <c r="H159" s="3" t="s">
        <v>60</v>
      </c>
      <c r="I159" s="24">
        <f>'11-20'!AC160</f>
        <v>1</v>
      </c>
      <c r="J159" s="30" t="s">
        <v>2447</v>
      </c>
      <c r="K159" s="29"/>
      <c r="L159" s="28">
        <v>1</v>
      </c>
      <c r="M159" s="28">
        <v>5</v>
      </c>
      <c r="N159" s="28" t="b">
        <f t="shared" si="8"/>
        <v>0</v>
      </c>
      <c r="O159" s="28"/>
      <c r="P159" s="35"/>
    </row>
    <row r="160" spans="1:16" ht="45" hidden="1" customHeight="1">
      <c r="A160" s="24">
        <v>156</v>
      </c>
      <c r="B160" s="1" t="s">
        <v>1476</v>
      </c>
      <c r="C160" s="11" t="s">
        <v>1477</v>
      </c>
      <c r="D160" s="2" t="s">
        <v>1478</v>
      </c>
      <c r="E160" s="3" t="s">
        <v>2425</v>
      </c>
      <c r="F160" s="25" t="s">
        <v>1984</v>
      </c>
      <c r="G160" s="3" t="s">
        <v>584</v>
      </c>
      <c r="H160" s="3" t="s">
        <v>60</v>
      </c>
      <c r="I160" s="24">
        <f>'11-20'!AC161</f>
        <v>1</v>
      </c>
      <c r="J160" s="30" t="s">
        <v>2448</v>
      </c>
      <c r="K160" s="29"/>
      <c r="L160" s="28">
        <v>1</v>
      </c>
      <c r="M160" s="28">
        <v>5</v>
      </c>
      <c r="N160" s="28" t="b">
        <f t="shared" si="8"/>
        <v>0</v>
      </c>
      <c r="O160" s="28"/>
      <c r="P160" s="35"/>
    </row>
    <row r="161" spans="1:16" ht="45" hidden="1" customHeight="1">
      <c r="A161" s="24">
        <v>157</v>
      </c>
      <c r="B161" s="1" t="s">
        <v>1479</v>
      </c>
      <c r="C161" s="11" t="s">
        <v>1480</v>
      </c>
      <c r="D161" s="2" t="s">
        <v>1481</v>
      </c>
      <c r="E161" s="3" t="s">
        <v>2426</v>
      </c>
      <c r="F161" s="25" t="s">
        <v>1984</v>
      </c>
      <c r="G161" s="3" t="s">
        <v>1796</v>
      </c>
      <c r="H161" s="3" t="s">
        <v>60</v>
      </c>
      <c r="I161" s="24">
        <f>'11-20'!AC162</f>
        <v>8</v>
      </c>
      <c r="J161" s="30" t="s">
        <v>2449</v>
      </c>
      <c r="K161" s="29"/>
      <c r="L161" s="28">
        <v>5</v>
      </c>
      <c r="M161" s="28">
        <v>10</v>
      </c>
      <c r="N161" s="28" t="b">
        <f t="shared" si="8"/>
        <v>0</v>
      </c>
      <c r="O161" s="28"/>
      <c r="P161" s="35"/>
    </row>
    <row r="162" spans="1:16" ht="45" hidden="1" customHeight="1">
      <c r="A162" s="24">
        <v>158</v>
      </c>
      <c r="B162" s="1" t="s">
        <v>1482</v>
      </c>
      <c r="C162" s="11" t="s">
        <v>1483</v>
      </c>
      <c r="D162" s="2" t="s">
        <v>1484</v>
      </c>
      <c r="E162" s="3">
        <v>27241</v>
      </c>
      <c r="F162" s="25" t="s">
        <v>1985</v>
      </c>
      <c r="G162" s="3" t="s">
        <v>426</v>
      </c>
      <c r="H162" s="3" t="s">
        <v>60</v>
      </c>
      <c r="I162" s="24">
        <f>'11-20'!AC163</f>
        <v>13</v>
      </c>
      <c r="J162" s="30" t="s">
        <v>2450</v>
      </c>
      <c r="K162" s="29"/>
      <c r="L162" s="28">
        <v>10</v>
      </c>
      <c r="M162" s="28">
        <v>20</v>
      </c>
      <c r="N162" s="28" t="b">
        <f t="shared" si="8"/>
        <v>0</v>
      </c>
      <c r="O162" s="28"/>
      <c r="P162" s="35"/>
    </row>
    <row r="163" spans="1:16" ht="45" hidden="1" customHeight="1">
      <c r="A163" s="24">
        <v>159</v>
      </c>
      <c r="B163" s="1" t="s">
        <v>1485</v>
      </c>
      <c r="C163" s="11" t="s">
        <v>1486</v>
      </c>
      <c r="D163" s="2" t="s">
        <v>1484</v>
      </c>
      <c r="E163" s="3" t="s">
        <v>2427</v>
      </c>
      <c r="F163" s="25" t="s">
        <v>1986</v>
      </c>
      <c r="G163" s="3" t="s">
        <v>426</v>
      </c>
      <c r="H163" s="3" t="s">
        <v>60</v>
      </c>
      <c r="I163" s="24">
        <f>'11-20'!AC164</f>
        <v>14</v>
      </c>
      <c r="J163" s="30" t="s">
        <v>2451</v>
      </c>
      <c r="K163" s="29"/>
      <c r="L163" s="28">
        <v>10</v>
      </c>
      <c r="M163" s="28">
        <v>20</v>
      </c>
      <c r="N163" s="28" t="b">
        <f t="shared" si="8"/>
        <v>0</v>
      </c>
      <c r="O163" s="28"/>
      <c r="P163" s="35"/>
    </row>
    <row r="164" spans="1:16" ht="45" hidden="1" customHeight="1">
      <c r="A164" s="24">
        <v>160</v>
      </c>
      <c r="B164" s="1" t="s">
        <v>1487</v>
      </c>
      <c r="C164" s="11" t="s">
        <v>1488</v>
      </c>
      <c r="D164" s="2" t="s">
        <v>1489</v>
      </c>
      <c r="E164" s="3">
        <v>27081</v>
      </c>
      <c r="F164" s="25" t="s">
        <v>1987</v>
      </c>
      <c r="G164" s="3" t="s">
        <v>426</v>
      </c>
      <c r="H164" s="3" t="s">
        <v>60</v>
      </c>
      <c r="I164" s="24">
        <f>'11-20'!AC165</f>
        <v>0</v>
      </c>
      <c r="J164" s="30" t="s">
        <v>2452</v>
      </c>
      <c r="K164" s="29"/>
      <c r="L164" s="28">
        <v>10</v>
      </c>
      <c r="M164" s="28">
        <v>20</v>
      </c>
      <c r="N164" s="28" t="b">
        <f t="shared" si="8"/>
        <v>1</v>
      </c>
      <c r="O164" s="28" t="s">
        <v>2939</v>
      </c>
      <c r="P164" s="35">
        <v>14</v>
      </c>
    </row>
    <row r="165" spans="1:16" ht="45" hidden="1" customHeight="1">
      <c r="A165" s="24">
        <v>161</v>
      </c>
      <c r="B165" s="1" t="s">
        <v>1490</v>
      </c>
      <c r="C165" s="11" t="s">
        <v>1491</v>
      </c>
      <c r="D165" s="2" t="s">
        <v>1492</v>
      </c>
      <c r="E165" s="3" t="s">
        <v>2428</v>
      </c>
      <c r="F165" s="25" t="s">
        <v>1984</v>
      </c>
      <c r="G165" s="3" t="s">
        <v>1493</v>
      </c>
      <c r="H165" s="3" t="s">
        <v>60</v>
      </c>
      <c r="I165" s="24">
        <f>'11-20'!AC166</f>
        <v>8</v>
      </c>
      <c r="J165" s="30" t="s">
        <v>2453</v>
      </c>
      <c r="K165" s="29"/>
      <c r="L165" s="28">
        <v>5</v>
      </c>
      <c r="M165" s="28">
        <v>20</v>
      </c>
      <c r="N165" s="28" t="b">
        <f t="shared" si="8"/>
        <v>0</v>
      </c>
      <c r="O165" s="28"/>
      <c r="P165" s="35"/>
    </row>
    <row r="166" spans="1:16" ht="45" hidden="1" customHeight="1">
      <c r="A166" s="24">
        <v>162</v>
      </c>
      <c r="B166" s="1" t="s">
        <v>1494</v>
      </c>
      <c r="C166" s="11" t="s">
        <v>1495</v>
      </c>
      <c r="D166" s="2" t="s">
        <v>1492</v>
      </c>
      <c r="E166" s="3" t="s">
        <v>2428</v>
      </c>
      <c r="F166" s="25" t="s">
        <v>1984</v>
      </c>
      <c r="G166" s="3" t="s">
        <v>1496</v>
      </c>
      <c r="H166" s="3" t="s">
        <v>60</v>
      </c>
      <c r="I166" s="24">
        <f>'11-20'!AC167</f>
        <v>4</v>
      </c>
      <c r="J166" s="30" t="s">
        <v>2453</v>
      </c>
      <c r="K166" s="29"/>
      <c r="L166" s="28">
        <v>5</v>
      </c>
      <c r="M166" s="28">
        <v>20</v>
      </c>
      <c r="N166" s="28" t="b">
        <f t="shared" si="8"/>
        <v>1</v>
      </c>
      <c r="O166" s="28" t="s">
        <v>2939</v>
      </c>
      <c r="P166" s="35">
        <v>6</v>
      </c>
    </row>
    <row r="167" spans="1:16" ht="45" hidden="1" customHeight="1">
      <c r="A167" s="24">
        <v>163</v>
      </c>
      <c r="B167" s="1" t="s">
        <v>1497</v>
      </c>
      <c r="C167" s="11" t="s">
        <v>1498</v>
      </c>
      <c r="D167" s="2" t="s">
        <v>1499</v>
      </c>
      <c r="E167" s="3" t="s">
        <v>2454</v>
      </c>
      <c r="F167" s="25" t="s">
        <v>1984</v>
      </c>
      <c r="G167" s="3" t="s">
        <v>1500</v>
      </c>
      <c r="H167" s="3" t="s">
        <v>60</v>
      </c>
      <c r="I167" s="24">
        <f>'11-20'!AC168</f>
        <v>2</v>
      </c>
      <c r="J167" s="30" t="s">
        <v>2458</v>
      </c>
      <c r="K167" s="29"/>
      <c r="L167" s="28">
        <v>5</v>
      </c>
      <c r="M167" s="28">
        <v>10</v>
      </c>
      <c r="N167" s="28" t="b">
        <f t="shared" si="8"/>
        <v>1</v>
      </c>
      <c r="O167" s="28" t="s">
        <v>2939</v>
      </c>
      <c r="P167" s="35">
        <v>8</v>
      </c>
    </row>
    <row r="168" spans="1:16" ht="45" hidden="1" customHeight="1">
      <c r="A168" s="24">
        <v>164</v>
      </c>
      <c r="B168" s="1" t="s">
        <v>1501</v>
      </c>
      <c r="C168" s="11" t="s">
        <v>1502</v>
      </c>
      <c r="D168" s="2" t="s">
        <v>1503</v>
      </c>
      <c r="E168" s="3" t="s">
        <v>2455</v>
      </c>
      <c r="F168" s="25" t="s">
        <v>1984</v>
      </c>
      <c r="G168" s="3" t="s">
        <v>426</v>
      </c>
      <c r="H168" s="3" t="s">
        <v>60</v>
      </c>
      <c r="I168" s="24">
        <f>'11-20'!AC169</f>
        <v>1</v>
      </c>
      <c r="J168" s="30" t="s">
        <v>2459</v>
      </c>
      <c r="K168" s="29"/>
      <c r="L168" s="28">
        <v>5</v>
      </c>
      <c r="M168" s="28">
        <v>10</v>
      </c>
      <c r="N168" s="28" t="b">
        <f t="shared" si="8"/>
        <v>1</v>
      </c>
      <c r="O168" s="28" t="s">
        <v>2939</v>
      </c>
      <c r="P168" s="35">
        <f t="shared" ref="P168" si="10">M168-I168</f>
        <v>9</v>
      </c>
    </row>
    <row r="169" spans="1:16" ht="45" hidden="1" customHeight="1">
      <c r="A169" s="24">
        <v>165</v>
      </c>
      <c r="B169" s="1" t="s">
        <v>1504</v>
      </c>
      <c r="C169" s="11" t="s">
        <v>1505</v>
      </c>
      <c r="D169" s="2" t="s">
        <v>1506</v>
      </c>
      <c r="E169" s="3">
        <v>48034</v>
      </c>
      <c r="F169" s="25" t="s">
        <v>1507</v>
      </c>
      <c r="G169" s="3" t="s">
        <v>1508</v>
      </c>
      <c r="H169" s="3" t="s">
        <v>899</v>
      </c>
      <c r="I169" s="24">
        <f>'11-20'!AC170</f>
        <v>3</v>
      </c>
      <c r="J169" s="30" t="s">
        <v>2460</v>
      </c>
      <c r="K169" s="29"/>
      <c r="L169" s="28">
        <v>3</v>
      </c>
      <c r="M169" s="28">
        <v>6</v>
      </c>
      <c r="N169" s="28" t="b">
        <f t="shared" si="8"/>
        <v>0</v>
      </c>
      <c r="O169" s="28"/>
      <c r="P169" s="35"/>
    </row>
    <row r="170" spans="1:16" ht="45" hidden="1" customHeight="1">
      <c r="A170" s="24">
        <v>166</v>
      </c>
      <c r="B170" s="1" t="s">
        <v>1570</v>
      </c>
      <c r="C170" s="11" t="s">
        <v>1505</v>
      </c>
      <c r="D170" s="2" t="s">
        <v>1571</v>
      </c>
      <c r="E170" s="3">
        <v>31540</v>
      </c>
      <c r="F170" s="25" t="s">
        <v>204</v>
      </c>
      <c r="G170" s="3" t="s">
        <v>1507</v>
      </c>
      <c r="H170" s="3" t="s">
        <v>60</v>
      </c>
      <c r="I170" s="24">
        <f>'11-20'!AC171</f>
        <v>4</v>
      </c>
      <c r="J170" s="30" t="s">
        <v>2461</v>
      </c>
      <c r="K170" s="29"/>
      <c r="L170" s="28">
        <v>3</v>
      </c>
      <c r="M170" s="28">
        <v>6</v>
      </c>
      <c r="N170" s="28" t="b">
        <f t="shared" si="8"/>
        <v>0</v>
      </c>
      <c r="O170" s="28"/>
      <c r="P170" s="35"/>
    </row>
    <row r="171" spans="1:16" ht="45" hidden="1" customHeight="1">
      <c r="A171" s="24">
        <v>167</v>
      </c>
      <c r="B171" s="1" t="s">
        <v>1509</v>
      </c>
      <c r="C171" s="11" t="s">
        <v>1510</v>
      </c>
      <c r="D171" s="2" t="s">
        <v>1511</v>
      </c>
      <c r="E171" s="3" t="s">
        <v>2090</v>
      </c>
      <c r="F171" s="25" t="s">
        <v>1988</v>
      </c>
      <c r="G171" s="3" t="s">
        <v>1830</v>
      </c>
      <c r="H171" s="3" t="s">
        <v>60</v>
      </c>
      <c r="I171" s="24">
        <f>'11-20'!AC172</f>
        <v>1</v>
      </c>
      <c r="J171" s="30" t="s">
        <v>2462</v>
      </c>
      <c r="K171" s="29"/>
      <c r="L171" s="28">
        <v>1</v>
      </c>
      <c r="M171" s="28">
        <v>10</v>
      </c>
      <c r="N171" s="28" t="b">
        <f t="shared" si="8"/>
        <v>0</v>
      </c>
      <c r="O171" s="28"/>
      <c r="P171" s="35"/>
    </row>
    <row r="172" spans="1:16" ht="45" hidden="1" customHeight="1">
      <c r="A172" s="24">
        <v>168</v>
      </c>
      <c r="B172" s="1" t="s">
        <v>1513</v>
      </c>
      <c r="C172" s="11" t="s">
        <v>1514</v>
      </c>
      <c r="D172" s="2" t="s">
        <v>1515</v>
      </c>
      <c r="E172" s="3" t="s">
        <v>2456</v>
      </c>
      <c r="F172" s="25" t="s">
        <v>1988</v>
      </c>
      <c r="G172" s="3" t="s">
        <v>1516</v>
      </c>
      <c r="H172" s="3" t="s">
        <v>60</v>
      </c>
      <c r="I172" s="24">
        <f>'11-20'!AC173</f>
        <v>11</v>
      </c>
      <c r="J172" s="30" t="s">
        <v>2463</v>
      </c>
      <c r="K172" s="29"/>
      <c r="L172" s="28">
        <v>1</v>
      </c>
      <c r="M172" s="28">
        <v>10</v>
      </c>
      <c r="N172" s="28" t="b">
        <f t="shared" si="8"/>
        <v>0</v>
      </c>
      <c r="O172" s="28"/>
      <c r="P172" s="35"/>
    </row>
    <row r="173" spans="1:16" ht="45" hidden="1" customHeight="1">
      <c r="A173" s="24">
        <v>169</v>
      </c>
      <c r="B173" s="1" t="s">
        <v>1539</v>
      </c>
      <c r="C173" s="11" t="s">
        <v>1540</v>
      </c>
      <c r="D173" s="2" t="s">
        <v>1541</v>
      </c>
      <c r="E173" s="3" t="s">
        <v>2457</v>
      </c>
      <c r="F173" s="25" t="s">
        <v>1988</v>
      </c>
      <c r="G173" s="3" t="s">
        <v>1531</v>
      </c>
      <c r="H173" s="3" t="s">
        <v>60</v>
      </c>
      <c r="I173" s="24">
        <f>'11-20'!AC174</f>
        <v>1</v>
      </c>
      <c r="J173" s="30" t="s">
        <v>2464</v>
      </c>
      <c r="K173" s="29"/>
      <c r="L173" s="28">
        <v>1</v>
      </c>
      <c r="M173" s="28">
        <v>10</v>
      </c>
      <c r="N173" s="28" t="b">
        <f t="shared" si="8"/>
        <v>0</v>
      </c>
      <c r="O173" s="28"/>
      <c r="P173" s="35"/>
    </row>
    <row r="174" spans="1:16" ht="45" hidden="1" customHeight="1">
      <c r="A174" s="24">
        <v>170</v>
      </c>
      <c r="B174" s="1" t="s">
        <v>1517</v>
      </c>
      <c r="C174" s="11" t="s">
        <v>1518</v>
      </c>
      <c r="D174" s="2" t="s">
        <v>1519</v>
      </c>
      <c r="E174" s="3">
        <v>1425446</v>
      </c>
      <c r="F174" s="25" t="s">
        <v>1988</v>
      </c>
      <c r="G174" s="3" t="s">
        <v>962</v>
      </c>
      <c r="H174" s="3" t="s">
        <v>60</v>
      </c>
      <c r="I174" s="24">
        <f>'11-20'!AC175</f>
        <v>10</v>
      </c>
      <c r="J174" s="30" t="s">
        <v>2465</v>
      </c>
      <c r="K174" s="29"/>
      <c r="L174" s="28">
        <v>1</v>
      </c>
      <c r="M174" s="28">
        <v>10</v>
      </c>
      <c r="N174" s="28" t="b">
        <f t="shared" si="8"/>
        <v>0</v>
      </c>
      <c r="O174" s="28"/>
      <c r="P174" s="35"/>
    </row>
    <row r="175" spans="1:16" ht="45" hidden="1" customHeight="1">
      <c r="A175" s="24">
        <v>171</v>
      </c>
      <c r="B175" s="1" t="s">
        <v>1520</v>
      </c>
      <c r="C175" s="11" t="s">
        <v>1521</v>
      </c>
      <c r="D175" s="2" t="s">
        <v>1522</v>
      </c>
      <c r="E175" s="3">
        <v>550871</v>
      </c>
      <c r="F175" s="25" t="s">
        <v>1989</v>
      </c>
      <c r="G175" s="3" t="s">
        <v>962</v>
      </c>
      <c r="H175" s="3" t="s">
        <v>60</v>
      </c>
      <c r="I175" s="24">
        <f>'11-20'!AC176</f>
        <v>10</v>
      </c>
      <c r="J175" s="30" t="s">
        <v>2466</v>
      </c>
      <c r="K175" s="29"/>
      <c r="L175" s="28">
        <v>1</v>
      </c>
      <c r="M175" s="28">
        <v>10</v>
      </c>
      <c r="N175" s="28" t="b">
        <f t="shared" si="8"/>
        <v>0</v>
      </c>
      <c r="O175" s="28"/>
      <c r="P175" s="35"/>
    </row>
    <row r="176" spans="1:16" ht="45" hidden="1" customHeight="1">
      <c r="A176" s="24">
        <v>172</v>
      </c>
      <c r="B176" s="1" t="s">
        <v>1523</v>
      </c>
      <c r="C176" s="11" t="s">
        <v>1524</v>
      </c>
      <c r="D176" s="2" t="s">
        <v>1525</v>
      </c>
      <c r="E176" s="3">
        <v>1441104</v>
      </c>
      <c r="F176" s="25" t="s">
        <v>1990</v>
      </c>
      <c r="G176" s="3" t="s">
        <v>962</v>
      </c>
      <c r="H176" s="3" t="s">
        <v>60</v>
      </c>
      <c r="I176" s="24">
        <f>'11-20'!AC177</f>
        <v>10</v>
      </c>
      <c r="J176" s="30" t="s">
        <v>2467</v>
      </c>
      <c r="K176" s="29"/>
      <c r="L176" s="28">
        <v>1</v>
      </c>
      <c r="M176" s="28">
        <v>10</v>
      </c>
      <c r="N176" s="28" t="b">
        <f t="shared" si="8"/>
        <v>0</v>
      </c>
      <c r="O176" s="28"/>
      <c r="P176" s="35"/>
    </row>
    <row r="177" spans="1:16" ht="45" hidden="1" customHeight="1">
      <c r="A177" s="24">
        <v>173</v>
      </c>
      <c r="B177" s="1" t="s">
        <v>1526</v>
      </c>
      <c r="C177" s="11" t="s">
        <v>1527</v>
      </c>
      <c r="D177" s="2" t="s">
        <v>1528</v>
      </c>
      <c r="E177" s="3" t="s">
        <v>2468</v>
      </c>
      <c r="F177" s="25" t="s">
        <v>1988</v>
      </c>
      <c r="G177" s="3" t="s">
        <v>962</v>
      </c>
      <c r="H177" s="3" t="s">
        <v>60</v>
      </c>
      <c r="I177" s="24">
        <f>'11-20'!AC178</f>
        <v>1</v>
      </c>
      <c r="J177" s="30" t="s">
        <v>2587</v>
      </c>
      <c r="K177" s="29"/>
      <c r="L177" s="28">
        <v>1</v>
      </c>
      <c r="M177" s="28">
        <v>10</v>
      </c>
      <c r="N177" s="28" t="b">
        <f t="shared" si="8"/>
        <v>0</v>
      </c>
      <c r="O177" s="28"/>
      <c r="P177" s="35"/>
    </row>
    <row r="178" spans="1:16" ht="45" hidden="1" customHeight="1">
      <c r="A178" s="24">
        <v>174</v>
      </c>
      <c r="B178" s="1" t="s">
        <v>1529</v>
      </c>
      <c r="C178" s="11" t="s">
        <v>1530</v>
      </c>
      <c r="D178" s="2" t="s">
        <v>1519</v>
      </c>
      <c r="E178" s="3">
        <v>1443464</v>
      </c>
      <c r="F178" s="25" t="s">
        <v>1988</v>
      </c>
      <c r="G178" s="3" t="s">
        <v>1531</v>
      </c>
      <c r="H178" s="3" t="s">
        <v>60</v>
      </c>
      <c r="I178" s="24">
        <f>'11-20'!AC179</f>
        <v>10</v>
      </c>
      <c r="J178" s="30" t="s">
        <v>2588</v>
      </c>
      <c r="K178" s="29"/>
      <c r="L178" s="28">
        <v>1</v>
      </c>
      <c r="M178" s="28">
        <v>10</v>
      </c>
      <c r="N178" s="28" t="b">
        <f t="shared" si="8"/>
        <v>0</v>
      </c>
      <c r="O178" s="28"/>
      <c r="P178" s="35"/>
    </row>
    <row r="179" spans="1:16" ht="45" hidden="1" customHeight="1">
      <c r="A179" s="24">
        <v>175</v>
      </c>
      <c r="B179" s="1" t="s">
        <v>1532</v>
      </c>
      <c r="C179" s="11" t="s">
        <v>1533</v>
      </c>
      <c r="D179" s="2" t="s">
        <v>1528</v>
      </c>
      <c r="E179" s="3" t="s">
        <v>2468</v>
      </c>
      <c r="F179" s="25" t="s">
        <v>1988</v>
      </c>
      <c r="G179" s="3" t="s">
        <v>990</v>
      </c>
      <c r="H179" s="3" t="s">
        <v>60</v>
      </c>
      <c r="I179" s="24">
        <f>'11-20'!AC180</f>
        <v>1</v>
      </c>
      <c r="J179" s="30" t="s">
        <v>2587</v>
      </c>
      <c r="K179" s="29"/>
      <c r="L179" s="28">
        <v>1</v>
      </c>
      <c r="M179" s="28">
        <v>10</v>
      </c>
      <c r="N179" s="28" t="b">
        <f t="shared" si="8"/>
        <v>0</v>
      </c>
      <c r="O179" s="28"/>
      <c r="P179" s="35"/>
    </row>
    <row r="180" spans="1:16" ht="45" hidden="1" customHeight="1">
      <c r="A180" s="24">
        <v>176</v>
      </c>
      <c r="B180" s="1" t="s">
        <v>1534</v>
      </c>
      <c r="C180" s="11" t="s">
        <v>1535</v>
      </c>
      <c r="D180" s="2" t="s">
        <v>1536</v>
      </c>
      <c r="E180" s="3">
        <v>1470044</v>
      </c>
      <c r="F180" s="25" t="s">
        <v>1988</v>
      </c>
      <c r="G180" s="3" t="s">
        <v>962</v>
      </c>
      <c r="H180" s="3" t="s">
        <v>60</v>
      </c>
      <c r="I180" s="24">
        <f>'11-20'!AC181</f>
        <v>100</v>
      </c>
      <c r="J180" s="30" t="s">
        <v>2589</v>
      </c>
      <c r="K180" s="29"/>
      <c r="L180" s="28">
        <v>10</v>
      </c>
      <c r="M180" s="28">
        <v>50</v>
      </c>
      <c r="N180" s="28" t="b">
        <f t="shared" si="8"/>
        <v>0</v>
      </c>
      <c r="O180" s="28"/>
      <c r="P180" s="35"/>
    </row>
    <row r="181" spans="1:16" ht="45" hidden="1" customHeight="1">
      <c r="A181" s="24">
        <v>177</v>
      </c>
      <c r="B181" s="1" t="s">
        <v>1537</v>
      </c>
      <c r="C181" s="11" t="s">
        <v>1538</v>
      </c>
      <c r="D181" s="2" t="s">
        <v>1536</v>
      </c>
      <c r="E181" s="3">
        <v>1470066</v>
      </c>
      <c r="F181" s="25" t="s">
        <v>1988</v>
      </c>
      <c r="G181" s="3" t="s">
        <v>990</v>
      </c>
      <c r="H181" s="3" t="s">
        <v>60</v>
      </c>
      <c r="I181" s="24">
        <f>'11-20'!AC182</f>
        <v>5</v>
      </c>
      <c r="J181" s="30" t="s">
        <v>2590</v>
      </c>
      <c r="K181" s="29"/>
      <c r="L181" s="28">
        <v>10</v>
      </c>
      <c r="M181" s="28">
        <v>50</v>
      </c>
      <c r="N181" s="28" t="b">
        <f t="shared" si="8"/>
        <v>1</v>
      </c>
      <c r="O181" s="28" t="s">
        <v>2939</v>
      </c>
      <c r="P181" s="35">
        <v>0</v>
      </c>
    </row>
    <row r="182" spans="1:16" ht="45" hidden="1" customHeight="1">
      <c r="A182" s="24">
        <v>178</v>
      </c>
      <c r="B182" s="1" t="s">
        <v>1624</v>
      </c>
      <c r="C182" s="11" t="s">
        <v>1625</v>
      </c>
      <c r="D182" s="2" t="s">
        <v>1626</v>
      </c>
      <c r="E182" s="3">
        <v>27341</v>
      </c>
      <c r="F182" s="25" t="s">
        <v>1984</v>
      </c>
      <c r="G182" s="3" t="s">
        <v>426</v>
      </c>
      <c r="H182" s="3" t="s">
        <v>60</v>
      </c>
      <c r="I182" s="24">
        <f>'11-20'!AC183</f>
        <v>8</v>
      </c>
      <c r="J182" s="30" t="s">
        <v>2591</v>
      </c>
      <c r="K182" s="29"/>
      <c r="L182" s="28">
        <v>1</v>
      </c>
      <c r="M182" s="28">
        <v>10</v>
      </c>
      <c r="N182" s="28" t="b">
        <f t="shared" si="8"/>
        <v>0</v>
      </c>
      <c r="O182" s="28"/>
      <c r="P182" s="35"/>
    </row>
    <row r="183" spans="1:16" ht="45" hidden="1" customHeight="1">
      <c r="A183" s="24">
        <v>179</v>
      </c>
      <c r="B183" s="1" t="s">
        <v>1627</v>
      </c>
      <c r="C183" s="11" t="s">
        <v>1628</v>
      </c>
      <c r="D183" s="2" t="s">
        <v>1629</v>
      </c>
      <c r="E183" s="3">
        <v>27984</v>
      </c>
      <c r="F183" s="25" t="s">
        <v>1991</v>
      </c>
      <c r="G183" s="3" t="s">
        <v>426</v>
      </c>
      <c r="H183" s="3" t="s">
        <v>60</v>
      </c>
      <c r="I183" s="24">
        <f>'11-20'!AC184</f>
        <v>8</v>
      </c>
      <c r="J183" s="30" t="s">
        <v>2592</v>
      </c>
      <c r="K183" s="29"/>
      <c r="L183" s="28">
        <v>1</v>
      </c>
      <c r="M183" s="28">
        <v>10</v>
      </c>
      <c r="N183" s="28" t="b">
        <f t="shared" si="8"/>
        <v>0</v>
      </c>
      <c r="O183" s="28"/>
      <c r="P183" s="35"/>
    </row>
    <row r="184" spans="1:16" ht="45" hidden="1" customHeight="1">
      <c r="A184" s="24">
        <v>180</v>
      </c>
      <c r="B184" s="1" t="s">
        <v>377</v>
      </c>
      <c r="C184" s="11" t="s">
        <v>378</v>
      </c>
      <c r="D184" s="2" t="s">
        <v>379</v>
      </c>
      <c r="E184" s="3" t="s">
        <v>2469</v>
      </c>
      <c r="F184" s="25" t="s">
        <v>1992</v>
      </c>
      <c r="G184" s="3" t="s">
        <v>1831</v>
      </c>
      <c r="H184" s="3" t="s">
        <v>60</v>
      </c>
      <c r="I184" s="24">
        <f>'11-20'!AC185</f>
        <v>1</v>
      </c>
      <c r="J184" s="30" t="s">
        <v>2593</v>
      </c>
      <c r="K184" s="29"/>
      <c r="L184" s="28">
        <v>1</v>
      </c>
      <c r="M184" s="28">
        <v>5</v>
      </c>
      <c r="N184" s="28" t="b">
        <f t="shared" si="8"/>
        <v>0</v>
      </c>
      <c r="O184" s="28"/>
      <c r="P184" s="35"/>
    </row>
    <row r="185" spans="1:16" ht="45" hidden="1" customHeight="1">
      <c r="A185" s="24">
        <v>181</v>
      </c>
      <c r="B185" s="1" t="s">
        <v>381</v>
      </c>
      <c r="C185" s="11" t="s">
        <v>382</v>
      </c>
      <c r="D185" s="2" t="s">
        <v>379</v>
      </c>
      <c r="E185" s="3" t="s">
        <v>2470</v>
      </c>
      <c r="F185" s="25" t="s">
        <v>1993</v>
      </c>
      <c r="G185" s="3" t="s">
        <v>383</v>
      </c>
      <c r="H185" s="3" t="s">
        <v>60</v>
      </c>
      <c r="I185" s="24">
        <f>'11-20'!AC186</f>
        <v>1</v>
      </c>
      <c r="J185" s="30" t="s">
        <v>2594</v>
      </c>
      <c r="K185" s="29"/>
      <c r="L185" s="28">
        <v>1</v>
      </c>
      <c r="M185" s="28">
        <v>5</v>
      </c>
      <c r="N185" s="28" t="b">
        <f t="shared" si="8"/>
        <v>0</v>
      </c>
      <c r="O185" s="28"/>
      <c r="P185" s="35"/>
    </row>
    <row r="186" spans="1:16" ht="45" hidden="1" customHeight="1">
      <c r="A186" s="24">
        <v>182</v>
      </c>
      <c r="B186" s="1" t="s">
        <v>373</v>
      </c>
      <c r="C186" s="11" t="s">
        <v>374</v>
      </c>
      <c r="D186" s="2" t="s">
        <v>375</v>
      </c>
      <c r="E186" s="3" t="s">
        <v>2471</v>
      </c>
      <c r="F186" s="25" t="s">
        <v>1975</v>
      </c>
      <c r="G186" s="3" t="s">
        <v>376</v>
      </c>
      <c r="H186" s="3" t="s">
        <v>60</v>
      </c>
      <c r="I186" s="24">
        <f>'11-20'!AC187</f>
        <v>6</v>
      </c>
      <c r="J186" s="30" t="s">
        <v>2595</v>
      </c>
      <c r="K186" s="29"/>
      <c r="L186" s="28">
        <v>1</v>
      </c>
      <c r="M186" s="28">
        <v>5</v>
      </c>
      <c r="N186" s="28" t="b">
        <f t="shared" si="8"/>
        <v>0</v>
      </c>
      <c r="O186" s="28"/>
      <c r="P186" s="35"/>
    </row>
    <row r="187" spans="1:16" ht="45" hidden="1" customHeight="1">
      <c r="A187" s="24">
        <v>183</v>
      </c>
      <c r="B187" s="1" t="s">
        <v>369</v>
      </c>
      <c r="C187" s="11" t="s">
        <v>370</v>
      </c>
      <c r="D187" s="2" t="s">
        <v>371</v>
      </c>
      <c r="E187" s="3" t="s">
        <v>2472</v>
      </c>
      <c r="F187" s="25" t="s">
        <v>1978</v>
      </c>
      <c r="G187" s="3" t="s">
        <v>372</v>
      </c>
      <c r="H187" s="3" t="s">
        <v>60</v>
      </c>
      <c r="I187" s="24">
        <f>'11-20'!AC188</f>
        <v>2</v>
      </c>
      <c r="J187" s="30" t="s">
        <v>2596</v>
      </c>
      <c r="K187" s="29"/>
      <c r="L187" s="28">
        <v>1</v>
      </c>
      <c r="M187" s="28">
        <v>5</v>
      </c>
      <c r="N187" s="28" t="b">
        <f t="shared" si="8"/>
        <v>0</v>
      </c>
      <c r="O187" s="28"/>
      <c r="P187" s="35"/>
    </row>
    <row r="188" spans="1:16" ht="45" hidden="1" customHeight="1">
      <c r="A188" s="24">
        <v>184</v>
      </c>
      <c r="B188" s="1" t="s">
        <v>362</v>
      </c>
      <c r="C188" s="11" t="s">
        <v>363</v>
      </c>
      <c r="D188" s="2" t="s">
        <v>364</v>
      </c>
      <c r="E188" s="3">
        <v>346403.02</v>
      </c>
      <c r="F188" s="25" t="s">
        <v>1994</v>
      </c>
      <c r="G188" s="3" t="s">
        <v>315</v>
      </c>
      <c r="H188" s="3" t="s">
        <v>60</v>
      </c>
      <c r="I188" s="24">
        <f>'11-20'!AC189</f>
        <v>0</v>
      </c>
      <c r="J188" s="30" t="s">
        <v>2597</v>
      </c>
      <c r="K188" s="29"/>
      <c r="L188" s="28">
        <v>1</v>
      </c>
      <c r="M188" s="28">
        <v>5</v>
      </c>
      <c r="N188" s="28" t="b">
        <f t="shared" si="8"/>
        <v>1</v>
      </c>
      <c r="O188" s="28" t="s">
        <v>2939</v>
      </c>
      <c r="P188" s="35">
        <v>0</v>
      </c>
    </row>
    <row r="189" spans="1:16" ht="45" hidden="1" customHeight="1">
      <c r="A189" s="24">
        <v>185</v>
      </c>
      <c r="B189" s="1" t="s">
        <v>365</v>
      </c>
      <c r="C189" s="11" t="s">
        <v>366</v>
      </c>
      <c r="D189" s="2" t="s">
        <v>367</v>
      </c>
      <c r="E189" s="3" t="s">
        <v>2473</v>
      </c>
      <c r="F189" s="25" t="s">
        <v>1995</v>
      </c>
      <c r="G189" s="3" t="s">
        <v>368</v>
      </c>
      <c r="H189" s="3" t="s">
        <v>298</v>
      </c>
      <c r="I189" s="24">
        <f>'11-20'!AC190</f>
        <v>5</v>
      </c>
      <c r="J189" s="30" t="s">
        <v>2598</v>
      </c>
      <c r="K189" s="29"/>
      <c r="L189" s="28">
        <v>1</v>
      </c>
      <c r="M189" s="28">
        <v>5</v>
      </c>
      <c r="N189" s="28" t="b">
        <f t="shared" si="8"/>
        <v>0</v>
      </c>
      <c r="O189" s="28"/>
      <c r="P189" s="35"/>
    </row>
    <row r="190" spans="1:16" ht="45" hidden="1" customHeight="1">
      <c r="A190" s="24">
        <v>186</v>
      </c>
      <c r="B190" s="1" t="s">
        <v>351</v>
      </c>
      <c r="C190" s="11" t="s">
        <v>352</v>
      </c>
      <c r="D190" s="2" t="s">
        <v>353</v>
      </c>
      <c r="E190" s="3" t="s">
        <v>2474</v>
      </c>
      <c r="F190" s="25" t="s">
        <v>1996</v>
      </c>
      <c r="G190" s="3" t="s">
        <v>354</v>
      </c>
      <c r="H190" s="3" t="s">
        <v>60</v>
      </c>
      <c r="I190" s="24">
        <f>'11-20'!AC191</f>
        <v>7</v>
      </c>
      <c r="J190" s="30" t="s">
        <v>2599</v>
      </c>
      <c r="K190" s="29"/>
      <c r="L190" s="28">
        <v>10</v>
      </c>
      <c r="M190" s="28">
        <v>30</v>
      </c>
      <c r="N190" s="28" t="b">
        <f t="shared" si="8"/>
        <v>1</v>
      </c>
      <c r="O190" s="28" t="s">
        <v>2939</v>
      </c>
      <c r="P190" s="35">
        <v>0</v>
      </c>
    </row>
    <row r="191" spans="1:16" ht="45" hidden="1" customHeight="1">
      <c r="A191" s="24">
        <v>187</v>
      </c>
      <c r="B191" s="1" t="s">
        <v>355</v>
      </c>
      <c r="C191" s="11" t="s">
        <v>356</v>
      </c>
      <c r="D191" s="2" t="s">
        <v>357</v>
      </c>
      <c r="E191" s="3" t="s">
        <v>2475</v>
      </c>
      <c r="F191" s="25" t="s">
        <v>1997</v>
      </c>
      <c r="G191" s="3" t="s">
        <v>358</v>
      </c>
      <c r="H191" s="3" t="s">
        <v>60</v>
      </c>
      <c r="I191" s="24">
        <f>'11-20'!AC192</f>
        <v>17</v>
      </c>
      <c r="J191" s="30" t="s">
        <v>2600</v>
      </c>
      <c r="K191" s="29"/>
      <c r="L191" s="28">
        <v>10</v>
      </c>
      <c r="M191" s="28">
        <v>30</v>
      </c>
      <c r="N191" s="28" t="b">
        <f t="shared" si="8"/>
        <v>0</v>
      </c>
      <c r="O191" s="28"/>
      <c r="P191" s="35"/>
    </row>
    <row r="192" spans="1:16" ht="45" hidden="1" customHeight="1">
      <c r="A192" s="24">
        <v>188</v>
      </c>
      <c r="B192" s="1" t="s">
        <v>347</v>
      </c>
      <c r="C192" s="11" t="s">
        <v>348</v>
      </c>
      <c r="D192" s="2" t="s">
        <v>349</v>
      </c>
      <c r="E192" s="3" t="s">
        <v>2475</v>
      </c>
      <c r="F192" s="25" t="s">
        <v>1998</v>
      </c>
      <c r="G192" s="3" t="s">
        <v>350</v>
      </c>
      <c r="H192" s="3" t="s">
        <v>60</v>
      </c>
      <c r="I192" s="24">
        <f>'11-20'!AC193</f>
        <v>56</v>
      </c>
      <c r="J192" s="30" t="s">
        <v>2601</v>
      </c>
      <c r="K192" s="29"/>
      <c r="L192" s="28">
        <v>10</v>
      </c>
      <c r="M192" s="28">
        <v>30</v>
      </c>
      <c r="N192" s="28" t="b">
        <f t="shared" si="8"/>
        <v>0</v>
      </c>
      <c r="O192" s="28"/>
      <c r="P192" s="35"/>
    </row>
    <row r="193" spans="1:16" ht="45" hidden="1" customHeight="1">
      <c r="A193" s="24">
        <v>189</v>
      </c>
      <c r="B193" s="1" t="s">
        <v>339</v>
      </c>
      <c r="C193" s="11" t="s">
        <v>340</v>
      </c>
      <c r="D193" s="2" t="s">
        <v>338</v>
      </c>
      <c r="E193" s="3" t="s">
        <v>2476</v>
      </c>
      <c r="F193" s="25" t="s">
        <v>1892</v>
      </c>
      <c r="G193" s="3" t="s">
        <v>341</v>
      </c>
      <c r="H193" s="3" t="s">
        <v>60</v>
      </c>
      <c r="I193" s="24">
        <f>'11-20'!AC194</f>
        <v>3</v>
      </c>
      <c r="J193" s="30" t="s">
        <v>2602</v>
      </c>
      <c r="K193" s="29"/>
      <c r="L193" s="28">
        <v>3</v>
      </c>
      <c r="M193" s="28">
        <v>10</v>
      </c>
      <c r="N193" s="28" t="b">
        <f t="shared" si="8"/>
        <v>0</v>
      </c>
      <c r="O193" s="28"/>
      <c r="P193" s="35"/>
    </row>
    <row r="194" spans="1:16" ht="45" hidden="1" customHeight="1">
      <c r="A194" s="24">
        <v>190</v>
      </c>
      <c r="B194" s="1" t="s">
        <v>336</v>
      </c>
      <c r="C194" s="11" t="s">
        <v>337</v>
      </c>
      <c r="D194" s="2" t="s">
        <v>338</v>
      </c>
      <c r="E194" s="3" t="s">
        <v>2476</v>
      </c>
      <c r="F194" s="25" t="s">
        <v>1892</v>
      </c>
      <c r="G194" s="3" t="s">
        <v>327</v>
      </c>
      <c r="H194" s="3" t="s">
        <v>60</v>
      </c>
      <c r="I194" s="24">
        <f>'11-20'!AC195</f>
        <v>12</v>
      </c>
      <c r="J194" s="30" t="s">
        <v>2603</v>
      </c>
      <c r="K194" s="29"/>
      <c r="L194" s="28">
        <v>3</v>
      </c>
      <c r="M194" s="28">
        <v>10</v>
      </c>
      <c r="N194" s="28" t="b">
        <f t="shared" si="8"/>
        <v>0</v>
      </c>
      <c r="O194" s="28"/>
      <c r="P194" s="35"/>
    </row>
    <row r="195" spans="1:16" ht="45" hidden="1" customHeight="1">
      <c r="A195" s="24">
        <v>191</v>
      </c>
      <c r="B195" s="1" t="s">
        <v>538</v>
      </c>
      <c r="C195" s="11" t="s">
        <v>539</v>
      </c>
      <c r="D195" s="2" t="s">
        <v>540</v>
      </c>
      <c r="E195" s="3" t="s">
        <v>2477</v>
      </c>
      <c r="F195" s="25" t="s">
        <v>1999</v>
      </c>
      <c r="G195" s="3" t="s">
        <v>1832</v>
      </c>
      <c r="H195" s="3" t="s">
        <v>60</v>
      </c>
      <c r="I195" s="24">
        <f>'11-20'!AC196</f>
        <v>7</v>
      </c>
      <c r="J195" s="30" t="s">
        <v>2604</v>
      </c>
      <c r="K195" s="29"/>
      <c r="L195" s="28">
        <v>10</v>
      </c>
      <c r="M195" s="28">
        <v>20</v>
      </c>
      <c r="N195" s="28" t="b">
        <f t="shared" si="8"/>
        <v>1</v>
      </c>
      <c r="O195" s="28" t="s">
        <v>2942</v>
      </c>
      <c r="P195" s="35">
        <v>0</v>
      </c>
    </row>
    <row r="196" spans="1:16" ht="45" hidden="1" customHeight="1">
      <c r="A196" s="24">
        <v>192</v>
      </c>
      <c r="B196" s="1" t="s">
        <v>323</v>
      </c>
      <c r="C196" s="11" t="s">
        <v>324</v>
      </c>
      <c r="D196" s="2" t="s">
        <v>321</v>
      </c>
      <c r="E196" s="3" t="s">
        <v>2478</v>
      </c>
      <c r="F196" s="25" t="s">
        <v>1892</v>
      </c>
      <c r="G196" s="3" t="s">
        <v>325</v>
      </c>
      <c r="H196" s="3" t="s">
        <v>60</v>
      </c>
      <c r="I196" s="24">
        <f>'11-20'!AC197</f>
        <v>21</v>
      </c>
      <c r="J196" s="30" t="s">
        <v>2605</v>
      </c>
      <c r="K196" s="29"/>
      <c r="L196" s="28">
        <v>10</v>
      </c>
      <c r="M196" s="28">
        <v>20</v>
      </c>
      <c r="N196" s="28" t="b">
        <f t="shared" si="8"/>
        <v>0</v>
      </c>
      <c r="O196" s="28"/>
      <c r="P196" s="35"/>
    </row>
    <row r="197" spans="1:16" ht="45" hidden="1" customHeight="1">
      <c r="A197" s="24">
        <v>193</v>
      </c>
      <c r="B197" s="1" t="s">
        <v>333</v>
      </c>
      <c r="C197" s="11" t="s">
        <v>334</v>
      </c>
      <c r="D197" s="2" t="s">
        <v>321</v>
      </c>
      <c r="E197" s="3" t="s">
        <v>2479</v>
      </c>
      <c r="F197" s="25" t="s">
        <v>1995</v>
      </c>
      <c r="G197" s="3" t="s">
        <v>335</v>
      </c>
      <c r="H197" s="3" t="s">
        <v>60</v>
      </c>
      <c r="I197" s="24">
        <f>'11-20'!AC198</f>
        <v>28</v>
      </c>
      <c r="J197" s="30" t="s">
        <v>2606</v>
      </c>
      <c r="K197" s="29"/>
      <c r="L197" s="28">
        <v>10</v>
      </c>
      <c r="M197" s="28">
        <v>20</v>
      </c>
      <c r="N197" s="28" t="b">
        <f t="shared" si="8"/>
        <v>0</v>
      </c>
      <c r="O197" s="28"/>
      <c r="P197" s="35"/>
    </row>
    <row r="198" spans="1:16" ht="45" hidden="1" customHeight="1">
      <c r="A198" s="24">
        <v>194</v>
      </c>
      <c r="B198" s="1" t="s">
        <v>299</v>
      </c>
      <c r="C198" s="11" t="s">
        <v>300</v>
      </c>
      <c r="D198" s="2" t="s">
        <v>301</v>
      </c>
      <c r="E198" s="3" t="s">
        <v>2480</v>
      </c>
      <c r="F198" s="25" t="s">
        <v>1892</v>
      </c>
      <c r="G198" s="3" t="s">
        <v>302</v>
      </c>
      <c r="H198" s="3" t="s">
        <v>60</v>
      </c>
      <c r="I198" s="24">
        <f>'11-20'!AC199</f>
        <v>67</v>
      </c>
      <c r="J198" s="30" t="s">
        <v>2607</v>
      </c>
      <c r="K198" s="29"/>
      <c r="L198" s="28">
        <v>20</v>
      </c>
      <c r="M198" s="28">
        <v>100</v>
      </c>
      <c r="N198" s="28" t="b">
        <f t="shared" ref="N198:N261" si="11">IF(L198&gt;I198,TRUE, FALSE)</f>
        <v>0</v>
      </c>
      <c r="O198" s="28"/>
      <c r="P198" s="35"/>
    </row>
    <row r="199" spans="1:16" ht="45" hidden="1" customHeight="1">
      <c r="A199" s="24">
        <v>195</v>
      </c>
      <c r="B199" s="1" t="s">
        <v>303</v>
      </c>
      <c r="C199" s="11" t="s">
        <v>304</v>
      </c>
      <c r="D199" s="2" t="s">
        <v>301</v>
      </c>
      <c r="E199" s="3" t="s">
        <v>2481</v>
      </c>
      <c r="F199" s="25" t="s">
        <v>1892</v>
      </c>
      <c r="G199" s="3" t="s">
        <v>305</v>
      </c>
      <c r="H199" s="3" t="s">
        <v>60</v>
      </c>
      <c r="I199" s="24">
        <f>'11-20'!AC200</f>
        <v>224</v>
      </c>
      <c r="J199" s="30" t="s">
        <v>2608</v>
      </c>
      <c r="K199" s="29"/>
      <c r="L199" s="28">
        <v>10</v>
      </c>
      <c r="M199" s="28">
        <v>50</v>
      </c>
      <c r="N199" s="28" t="b">
        <f t="shared" si="11"/>
        <v>0</v>
      </c>
      <c r="O199" s="28"/>
      <c r="P199" s="35"/>
    </row>
    <row r="200" spans="1:16" ht="45" hidden="1" customHeight="1">
      <c r="A200" s="24">
        <v>196</v>
      </c>
      <c r="B200" s="1" t="s">
        <v>316</v>
      </c>
      <c r="C200" s="11" t="s">
        <v>317</v>
      </c>
      <c r="D200" s="2" t="s">
        <v>318</v>
      </c>
      <c r="E200" s="3" t="s">
        <v>2482</v>
      </c>
      <c r="F200" s="25" t="s">
        <v>2000</v>
      </c>
      <c r="G200" s="3" t="s">
        <v>319</v>
      </c>
      <c r="H200" s="3" t="s">
        <v>298</v>
      </c>
      <c r="I200" s="24">
        <f>'11-20'!AC201</f>
        <v>10</v>
      </c>
      <c r="J200" s="30" t="s">
        <v>2609</v>
      </c>
      <c r="K200" s="29"/>
      <c r="L200" s="28">
        <v>5</v>
      </c>
      <c r="M200" s="28">
        <v>20</v>
      </c>
      <c r="N200" s="28" t="b">
        <f t="shared" si="11"/>
        <v>0</v>
      </c>
      <c r="O200" s="28"/>
      <c r="P200" s="35"/>
    </row>
    <row r="201" spans="1:16" ht="45" hidden="1" customHeight="1">
      <c r="A201" s="24">
        <v>197</v>
      </c>
      <c r="B201" s="1" t="s">
        <v>313</v>
      </c>
      <c r="C201" s="11" t="s">
        <v>314</v>
      </c>
      <c r="D201" s="2" t="s">
        <v>308</v>
      </c>
      <c r="E201" s="3" t="s">
        <v>2483</v>
      </c>
      <c r="F201" s="25" t="s">
        <v>2001</v>
      </c>
      <c r="G201" s="3" t="s">
        <v>315</v>
      </c>
      <c r="H201" s="3" t="s">
        <v>60</v>
      </c>
      <c r="I201" s="24">
        <f>'11-20'!AC202</f>
        <v>2</v>
      </c>
      <c r="J201" s="30" t="s">
        <v>2610</v>
      </c>
      <c r="K201" s="29"/>
      <c r="L201" s="28">
        <v>3</v>
      </c>
      <c r="M201" s="28">
        <v>6</v>
      </c>
      <c r="N201" s="28" t="b">
        <f t="shared" si="11"/>
        <v>1</v>
      </c>
      <c r="O201" s="28"/>
      <c r="P201" s="35"/>
    </row>
    <row r="202" spans="1:16" ht="45" hidden="1" customHeight="1">
      <c r="A202" s="24">
        <v>198</v>
      </c>
      <c r="B202" s="1" t="s">
        <v>306</v>
      </c>
      <c r="C202" s="11" t="s">
        <v>307</v>
      </c>
      <c r="D202" s="2" t="s">
        <v>308</v>
      </c>
      <c r="E202" s="3">
        <v>7425</v>
      </c>
      <c r="F202" s="25" t="s">
        <v>2002</v>
      </c>
      <c r="G202" s="3" t="s">
        <v>302</v>
      </c>
      <c r="H202" s="3" t="s">
        <v>60</v>
      </c>
      <c r="I202" s="24">
        <f>'11-20'!AC203</f>
        <v>11</v>
      </c>
      <c r="J202" s="30" t="s">
        <v>2611</v>
      </c>
      <c r="K202" s="29"/>
      <c r="L202" s="28">
        <v>3</v>
      </c>
      <c r="M202" s="28">
        <v>6</v>
      </c>
      <c r="N202" s="28" t="b">
        <f t="shared" si="11"/>
        <v>0</v>
      </c>
      <c r="O202" s="28"/>
      <c r="P202" s="35"/>
    </row>
    <row r="203" spans="1:16" ht="45" hidden="1" customHeight="1">
      <c r="A203" s="24">
        <v>199</v>
      </c>
      <c r="B203" s="1" t="s">
        <v>279</v>
      </c>
      <c r="C203" s="11" t="s">
        <v>280</v>
      </c>
      <c r="D203" s="2" t="s">
        <v>281</v>
      </c>
      <c r="E203" s="3" t="s">
        <v>2484</v>
      </c>
      <c r="F203" s="25" t="s">
        <v>2003</v>
      </c>
      <c r="G203" s="3" t="s">
        <v>282</v>
      </c>
      <c r="H203" s="3" t="s">
        <v>60</v>
      </c>
      <c r="I203" s="24">
        <f>'11-20'!AC204</f>
        <v>64</v>
      </c>
      <c r="J203" s="30" t="s">
        <v>2612</v>
      </c>
      <c r="K203" s="29"/>
      <c r="L203" s="28">
        <v>20</v>
      </c>
      <c r="M203" s="28">
        <v>100</v>
      </c>
      <c r="N203" s="28" t="b">
        <f t="shared" si="11"/>
        <v>0</v>
      </c>
      <c r="O203" s="28"/>
      <c r="P203" s="35"/>
    </row>
    <row r="204" spans="1:16" ht="45" hidden="1" customHeight="1">
      <c r="A204" s="24">
        <v>200</v>
      </c>
      <c r="B204" s="1" t="s">
        <v>1741</v>
      </c>
      <c r="C204" s="11" t="s">
        <v>1742</v>
      </c>
      <c r="D204" s="2" t="s">
        <v>1743</v>
      </c>
      <c r="E204" s="3" t="s">
        <v>2485</v>
      </c>
      <c r="F204" s="25"/>
      <c r="G204" s="3" t="s">
        <v>1833</v>
      </c>
      <c r="H204" s="3" t="s">
        <v>1612</v>
      </c>
      <c r="I204" s="24">
        <f>'11-20'!AC205</f>
        <v>11</v>
      </c>
      <c r="J204" s="30" t="s">
        <v>2613</v>
      </c>
      <c r="K204" s="29"/>
      <c r="L204" s="28">
        <v>20</v>
      </c>
      <c r="M204" s="28">
        <v>100</v>
      </c>
      <c r="N204" s="28" t="b">
        <f t="shared" si="11"/>
        <v>1</v>
      </c>
      <c r="O204" s="28" t="s">
        <v>2942</v>
      </c>
      <c r="P204" s="35">
        <v>0</v>
      </c>
    </row>
    <row r="205" spans="1:16" ht="45" hidden="1" customHeight="1">
      <c r="A205" s="24">
        <v>201</v>
      </c>
      <c r="B205" s="1" t="s">
        <v>1661</v>
      </c>
      <c r="C205" s="11" t="s">
        <v>1662</v>
      </c>
      <c r="D205" s="2" t="s">
        <v>1663</v>
      </c>
      <c r="E205" s="3">
        <v>2064</v>
      </c>
      <c r="F205" s="25" t="s">
        <v>2004</v>
      </c>
      <c r="G205" s="3" t="s">
        <v>1834</v>
      </c>
      <c r="H205" s="3" t="s">
        <v>60</v>
      </c>
      <c r="I205" s="24">
        <f>'11-20'!AC206</f>
        <v>0</v>
      </c>
      <c r="J205" s="30" t="s">
        <v>2614</v>
      </c>
      <c r="K205" s="29"/>
      <c r="L205" s="28">
        <v>10</v>
      </c>
      <c r="M205" s="28">
        <v>20</v>
      </c>
      <c r="N205" s="28" t="b">
        <f t="shared" si="11"/>
        <v>1</v>
      </c>
      <c r="O205" s="28" t="s">
        <v>2942</v>
      </c>
      <c r="P205" s="35">
        <v>0</v>
      </c>
    </row>
    <row r="206" spans="1:16" ht="45" hidden="1" customHeight="1">
      <c r="A206" s="24">
        <v>202</v>
      </c>
      <c r="B206" s="1" t="s">
        <v>1657</v>
      </c>
      <c r="C206" s="11" t="s">
        <v>1658</v>
      </c>
      <c r="D206" s="2" t="s">
        <v>1659</v>
      </c>
      <c r="E206" s="3">
        <v>2063</v>
      </c>
      <c r="F206" s="25" t="s">
        <v>2005</v>
      </c>
      <c r="G206" s="3" t="s">
        <v>1835</v>
      </c>
      <c r="H206" s="3" t="s">
        <v>60</v>
      </c>
      <c r="I206" s="24">
        <f>'11-20'!AC207</f>
        <v>10</v>
      </c>
      <c r="J206" s="30" t="s">
        <v>2615</v>
      </c>
      <c r="K206" s="29"/>
      <c r="L206" s="28">
        <v>20</v>
      </c>
      <c r="M206" s="28">
        <v>30</v>
      </c>
      <c r="N206" s="28" t="b">
        <f t="shared" si="11"/>
        <v>1</v>
      </c>
      <c r="O206" s="28" t="s">
        <v>2942</v>
      </c>
      <c r="P206" s="35">
        <v>0</v>
      </c>
    </row>
    <row r="207" spans="1:16" ht="45" hidden="1" customHeight="1">
      <c r="A207" s="24">
        <v>203</v>
      </c>
      <c r="B207" s="1" t="s">
        <v>1738</v>
      </c>
      <c r="C207" s="11" t="s">
        <v>1739</v>
      </c>
      <c r="D207" s="2" t="s">
        <v>1740</v>
      </c>
      <c r="E207" s="3" t="s">
        <v>2486</v>
      </c>
      <c r="F207" s="25" t="s">
        <v>1977</v>
      </c>
      <c r="G207" s="3" t="s">
        <v>387</v>
      </c>
      <c r="H207" s="3" t="s">
        <v>1612</v>
      </c>
      <c r="I207" s="24">
        <f>'11-20'!AC208</f>
        <v>40</v>
      </c>
      <c r="J207" s="30" t="s">
        <v>2616</v>
      </c>
      <c r="K207" s="29"/>
      <c r="L207" s="28">
        <v>20</v>
      </c>
      <c r="M207" s="28">
        <v>50</v>
      </c>
      <c r="N207" s="28" t="b">
        <f t="shared" si="11"/>
        <v>0</v>
      </c>
      <c r="O207" s="28"/>
      <c r="P207" s="35"/>
    </row>
    <row r="208" spans="1:16" ht="45" hidden="1" customHeight="1">
      <c r="A208" s="24">
        <v>204</v>
      </c>
      <c r="B208" s="1" t="s">
        <v>291</v>
      </c>
      <c r="C208" s="11" t="s">
        <v>292</v>
      </c>
      <c r="D208" s="2" t="s">
        <v>289</v>
      </c>
      <c r="E208" s="3" t="s">
        <v>2487</v>
      </c>
      <c r="F208" s="25" t="s">
        <v>1892</v>
      </c>
      <c r="G208" s="3" t="s">
        <v>1836</v>
      </c>
      <c r="H208" s="3" t="s">
        <v>30</v>
      </c>
      <c r="I208" s="24">
        <f>'11-20'!AC209</f>
        <v>13</v>
      </c>
      <c r="J208" s="30" t="s">
        <v>2617</v>
      </c>
      <c r="K208" s="29"/>
      <c r="L208" s="28">
        <v>20</v>
      </c>
      <c r="M208" s="28">
        <v>50</v>
      </c>
      <c r="N208" s="28" t="b">
        <f t="shared" si="11"/>
        <v>1</v>
      </c>
      <c r="O208" s="28" t="s">
        <v>2942</v>
      </c>
      <c r="P208" s="35">
        <v>0</v>
      </c>
    </row>
    <row r="209" spans="1:16" ht="45" hidden="1" customHeight="1">
      <c r="A209" s="24">
        <v>205</v>
      </c>
      <c r="B209" s="1" t="s">
        <v>287</v>
      </c>
      <c r="C209" s="11" t="s">
        <v>288</v>
      </c>
      <c r="D209" s="2" t="s">
        <v>289</v>
      </c>
      <c r="E209" s="3" t="s">
        <v>2488</v>
      </c>
      <c r="F209" s="25" t="s">
        <v>1892</v>
      </c>
      <c r="G209" s="3" t="s">
        <v>1837</v>
      </c>
      <c r="H209" s="3" t="s">
        <v>30</v>
      </c>
      <c r="I209" s="24">
        <f>'11-20'!AC210</f>
        <v>6</v>
      </c>
      <c r="J209" s="30" t="s">
        <v>2618</v>
      </c>
      <c r="K209" s="29"/>
      <c r="L209" s="28">
        <v>20</v>
      </c>
      <c r="M209" s="28">
        <v>50</v>
      </c>
      <c r="N209" s="28" t="b">
        <f t="shared" si="11"/>
        <v>1</v>
      </c>
      <c r="O209" s="28" t="s">
        <v>2942</v>
      </c>
      <c r="P209" s="35">
        <v>0</v>
      </c>
    </row>
    <row r="210" spans="1:16" ht="45" hidden="1" customHeight="1">
      <c r="A210" s="24">
        <v>206</v>
      </c>
      <c r="B210" s="1" t="s">
        <v>283</v>
      </c>
      <c r="C210" s="11" t="s">
        <v>284</v>
      </c>
      <c r="D210" s="2" t="s">
        <v>285</v>
      </c>
      <c r="E210" s="3" t="s">
        <v>2489</v>
      </c>
      <c r="F210" s="25" t="s">
        <v>2006</v>
      </c>
      <c r="G210" s="3" t="s">
        <v>286</v>
      </c>
      <c r="H210" s="3" t="s">
        <v>30</v>
      </c>
      <c r="I210" s="24">
        <f>'11-20'!AC211</f>
        <v>1</v>
      </c>
      <c r="J210" s="30" t="s">
        <v>2619</v>
      </c>
      <c r="K210" s="29"/>
      <c r="L210" s="28">
        <v>3</v>
      </c>
      <c r="M210" s="28">
        <v>10</v>
      </c>
      <c r="N210" s="28" t="b">
        <f t="shared" si="11"/>
        <v>1</v>
      </c>
      <c r="O210" s="28" t="s">
        <v>2942</v>
      </c>
      <c r="P210" s="35">
        <v>0</v>
      </c>
    </row>
    <row r="211" spans="1:16" ht="45" hidden="1" customHeight="1">
      <c r="A211" s="24">
        <v>207</v>
      </c>
      <c r="B211" s="1" t="s">
        <v>275</v>
      </c>
      <c r="C211" s="11" t="s">
        <v>276</v>
      </c>
      <c r="D211" s="2" t="s">
        <v>277</v>
      </c>
      <c r="E211" s="3" t="s">
        <v>2490</v>
      </c>
      <c r="F211" s="25" t="s">
        <v>2007</v>
      </c>
      <c r="G211" s="3" t="s">
        <v>1838</v>
      </c>
      <c r="H211" s="3" t="s">
        <v>60</v>
      </c>
      <c r="I211" s="24">
        <f>'11-20'!AC212</f>
        <v>7</v>
      </c>
      <c r="J211" s="30" t="s">
        <v>2620</v>
      </c>
      <c r="K211" s="29"/>
      <c r="L211" s="28">
        <v>3</v>
      </c>
      <c r="M211" s="28">
        <v>6</v>
      </c>
      <c r="N211" s="28" t="b">
        <f t="shared" si="11"/>
        <v>0</v>
      </c>
      <c r="O211" s="28"/>
      <c r="P211" s="35"/>
    </row>
    <row r="212" spans="1:16" ht="45" hidden="1" customHeight="1">
      <c r="A212" s="24">
        <v>208</v>
      </c>
      <c r="B212" s="1" t="s">
        <v>294</v>
      </c>
      <c r="C212" s="11" t="s">
        <v>295</v>
      </c>
      <c r="D212" s="2" t="s">
        <v>296</v>
      </c>
      <c r="E212" s="3" t="s">
        <v>2491</v>
      </c>
      <c r="F212" s="25" t="s">
        <v>2008</v>
      </c>
      <c r="G212" s="3" t="s">
        <v>297</v>
      </c>
      <c r="H212" s="3" t="s">
        <v>298</v>
      </c>
      <c r="I212" s="24">
        <f>'11-20'!AC213</f>
        <v>1</v>
      </c>
      <c r="J212" s="30" t="s">
        <v>2621</v>
      </c>
      <c r="K212" s="29"/>
      <c r="L212" s="28">
        <v>1</v>
      </c>
      <c r="M212" s="28">
        <v>5</v>
      </c>
      <c r="N212" s="28" t="b">
        <f t="shared" si="11"/>
        <v>0</v>
      </c>
      <c r="O212" s="28"/>
      <c r="P212" s="35"/>
    </row>
    <row r="213" spans="1:16" ht="45" hidden="1" customHeight="1">
      <c r="A213" s="24">
        <v>209</v>
      </c>
      <c r="B213" s="1" t="s">
        <v>309</v>
      </c>
      <c r="C213" s="11" t="s">
        <v>310</v>
      </c>
      <c r="D213" s="2" t="s">
        <v>308</v>
      </c>
      <c r="E213" s="3">
        <v>4175300.0019999999</v>
      </c>
      <c r="F213" s="25" t="s">
        <v>2009</v>
      </c>
      <c r="G213" s="3" t="s">
        <v>312</v>
      </c>
      <c r="H213" s="3" t="s">
        <v>60</v>
      </c>
      <c r="I213" s="24">
        <f>'11-20'!AC214</f>
        <v>2</v>
      </c>
      <c r="J213" s="30" t="s">
        <v>2622</v>
      </c>
      <c r="K213" s="29"/>
      <c r="L213" s="28">
        <v>3</v>
      </c>
      <c r="M213" s="28">
        <v>6</v>
      </c>
      <c r="N213" s="28" t="b">
        <f t="shared" si="11"/>
        <v>1</v>
      </c>
      <c r="O213" s="28" t="s">
        <v>2939</v>
      </c>
      <c r="P213" s="35">
        <v>0</v>
      </c>
    </row>
    <row r="214" spans="1:16" ht="45" hidden="1" customHeight="1">
      <c r="A214" s="24">
        <v>210</v>
      </c>
      <c r="B214" s="1" t="s">
        <v>534</v>
      </c>
      <c r="C214" s="11" t="s">
        <v>535</v>
      </c>
      <c r="D214" s="2" t="s">
        <v>536</v>
      </c>
      <c r="E214" s="3" t="s">
        <v>2492</v>
      </c>
      <c r="F214" s="25" t="s">
        <v>2010</v>
      </c>
      <c r="G214" s="3" t="s">
        <v>1839</v>
      </c>
      <c r="H214" s="3" t="s">
        <v>60</v>
      </c>
      <c r="I214" s="24">
        <f>'11-20'!AC215</f>
        <v>4</v>
      </c>
      <c r="J214" s="30" t="s">
        <v>2623</v>
      </c>
      <c r="K214" s="29"/>
      <c r="L214" s="28">
        <v>2</v>
      </c>
      <c r="M214" s="28">
        <v>5</v>
      </c>
      <c r="N214" s="28" t="b">
        <f t="shared" si="11"/>
        <v>0</v>
      </c>
      <c r="O214" s="28"/>
      <c r="P214" s="35"/>
    </row>
    <row r="215" spans="1:16" ht="45" hidden="1" customHeight="1">
      <c r="A215" s="24">
        <v>211</v>
      </c>
      <c r="B215" s="1" t="s">
        <v>272</v>
      </c>
      <c r="C215" s="11" t="s">
        <v>273</v>
      </c>
      <c r="D215" s="2" t="s">
        <v>274</v>
      </c>
      <c r="E215" s="3">
        <v>74084</v>
      </c>
      <c r="F215" s="25" t="s">
        <v>2011</v>
      </c>
      <c r="G215" s="3" t="s">
        <v>258</v>
      </c>
      <c r="H215" s="3" t="s">
        <v>259</v>
      </c>
      <c r="I215" s="24">
        <f>'11-20'!AC216</f>
        <v>66</v>
      </c>
      <c r="J215" s="30" t="s">
        <v>2624</v>
      </c>
      <c r="K215" s="29"/>
      <c r="L215" s="28">
        <v>20</v>
      </c>
      <c r="M215" s="28">
        <v>50</v>
      </c>
      <c r="N215" s="28" t="b">
        <f t="shared" si="11"/>
        <v>0</v>
      </c>
      <c r="O215" s="28"/>
      <c r="P215" s="35"/>
    </row>
    <row r="216" spans="1:16" ht="45" hidden="1" customHeight="1">
      <c r="A216" s="24">
        <v>212</v>
      </c>
      <c r="B216" s="1" t="s">
        <v>266</v>
      </c>
      <c r="C216" s="11" t="s">
        <v>267</v>
      </c>
      <c r="D216" s="2" t="s">
        <v>262</v>
      </c>
      <c r="E216" s="3" t="s">
        <v>2493</v>
      </c>
      <c r="F216" s="25" t="s">
        <v>2012</v>
      </c>
      <c r="G216" s="3" t="s">
        <v>258</v>
      </c>
      <c r="H216" s="3" t="s">
        <v>259</v>
      </c>
      <c r="I216" s="24">
        <f>'11-20'!AC217</f>
        <v>56</v>
      </c>
      <c r="J216" s="30" t="s">
        <v>2625</v>
      </c>
      <c r="K216" s="29"/>
      <c r="L216" s="28">
        <v>10</v>
      </c>
      <c r="M216" s="28">
        <v>20</v>
      </c>
      <c r="N216" s="28" t="b">
        <f t="shared" si="11"/>
        <v>0</v>
      </c>
      <c r="O216" s="28"/>
      <c r="P216" s="35"/>
    </row>
    <row r="217" spans="1:16" ht="45" hidden="1" customHeight="1">
      <c r="A217" s="24">
        <v>213</v>
      </c>
      <c r="B217" s="1" t="s">
        <v>264</v>
      </c>
      <c r="C217" s="11" t="s">
        <v>265</v>
      </c>
      <c r="D217" s="2" t="s">
        <v>262</v>
      </c>
      <c r="E217" s="3" t="s">
        <v>2494</v>
      </c>
      <c r="F217" s="25" t="s">
        <v>2013</v>
      </c>
      <c r="G217" s="3" t="s">
        <v>263</v>
      </c>
      <c r="H217" s="3" t="s">
        <v>259</v>
      </c>
      <c r="I217" s="24">
        <f>'11-20'!AC218</f>
        <v>47</v>
      </c>
      <c r="J217" s="30" t="s">
        <v>2626</v>
      </c>
      <c r="K217" s="29"/>
      <c r="L217" s="28">
        <v>10</v>
      </c>
      <c r="M217" s="28">
        <v>20</v>
      </c>
      <c r="N217" s="28" t="b">
        <f t="shared" si="11"/>
        <v>0</v>
      </c>
      <c r="O217" s="28"/>
      <c r="P217" s="35"/>
    </row>
    <row r="218" spans="1:16" ht="45" hidden="1" customHeight="1">
      <c r="A218" s="24">
        <v>214</v>
      </c>
      <c r="B218" s="1" t="s">
        <v>260</v>
      </c>
      <c r="C218" s="11" t="s">
        <v>261</v>
      </c>
      <c r="D218" s="2" t="s">
        <v>262</v>
      </c>
      <c r="E218" s="3" t="s">
        <v>2495</v>
      </c>
      <c r="F218" s="25" t="s">
        <v>2011</v>
      </c>
      <c r="G218" s="3" t="s">
        <v>263</v>
      </c>
      <c r="H218" s="3" t="s">
        <v>259</v>
      </c>
      <c r="I218" s="24">
        <f>'11-20'!AC219</f>
        <v>53</v>
      </c>
      <c r="J218" s="30" t="s">
        <v>2627</v>
      </c>
      <c r="K218" s="29"/>
      <c r="L218" s="28">
        <v>10</v>
      </c>
      <c r="M218" s="28">
        <v>20</v>
      </c>
      <c r="N218" s="28" t="b">
        <f t="shared" si="11"/>
        <v>0</v>
      </c>
      <c r="O218" s="28"/>
      <c r="P218" s="35"/>
    </row>
    <row r="219" spans="1:16" ht="45" hidden="1" customHeight="1">
      <c r="A219" s="24">
        <v>215</v>
      </c>
      <c r="B219" s="1" t="s">
        <v>255</v>
      </c>
      <c r="C219" s="11" t="s">
        <v>256</v>
      </c>
      <c r="D219" s="2" t="s">
        <v>257</v>
      </c>
      <c r="E219" s="3" t="s">
        <v>2496</v>
      </c>
      <c r="F219" s="25" t="s">
        <v>2014</v>
      </c>
      <c r="G219" s="3" t="s">
        <v>258</v>
      </c>
      <c r="H219" s="3" t="s">
        <v>259</v>
      </c>
      <c r="I219" s="24">
        <f>'11-20'!AC220</f>
        <v>24</v>
      </c>
      <c r="J219" s="30" t="s">
        <v>2628</v>
      </c>
      <c r="K219" s="29"/>
      <c r="L219" s="28">
        <v>10</v>
      </c>
      <c r="M219" s="28">
        <v>20</v>
      </c>
      <c r="N219" s="28" t="b">
        <f t="shared" si="11"/>
        <v>0</v>
      </c>
      <c r="O219" s="28"/>
      <c r="P219" s="35"/>
    </row>
    <row r="220" spans="1:16" ht="45" hidden="1" customHeight="1">
      <c r="A220" s="24">
        <v>216</v>
      </c>
      <c r="B220" s="1" t="s">
        <v>268</v>
      </c>
      <c r="C220" s="11" t="s">
        <v>269</v>
      </c>
      <c r="D220" s="2" t="s">
        <v>270</v>
      </c>
      <c r="E220" s="3">
        <v>966854</v>
      </c>
      <c r="F220" s="25" t="s">
        <v>2015</v>
      </c>
      <c r="G220" s="3" t="s">
        <v>1840</v>
      </c>
      <c r="H220" s="3" t="s">
        <v>60</v>
      </c>
      <c r="I220" s="24">
        <f>'11-20'!AC221</f>
        <v>2</v>
      </c>
      <c r="J220" s="30" t="s">
        <v>2625</v>
      </c>
      <c r="K220" s="29"/>
      <c r="L220" s="28">
        <v>1</v>
      </c>
      <c r="M220" s="28">
        <v>10</v>
      </c>
      <c r="N220" s="28" t="b">
        <f t="shared" si="11"/>
        <v>0</v>
      </c>
      <c r="O220" s="28"/>
      <c r="P220" s="35"/>
    </row>
    <row r="221" spans="1:16" ht="45" hidden="1" customHeight="1">
      <c r="A221" s="24">
        <v>217</v>
      </c>
      <c r="B221" s="1" t="s">
        <v>1572</v>
      </c>
      <c r="C221" s="11" t="s">
        <v>1573</v>
      </c>
      <c r="D221" s="2" t="s">
        <v>1574</v>
      </c>
      <c r="E221" s="3">
        <v>22718444</v>
      </c>
      <c r="F221" s="25" t="s">
        <v>2016</v>
      </c>
      <c r="G221" s="3" t="s">
        <v>1841</v>
      </c>
      <c r="H221" s="3" t="s">
        <v>611</v>
      </c>
      <c r="I221" s="24">
        <f>'11-20'!AC222</f>
        <v>7</v>
      </c>
      <c r="J221" s="30" t="s">
        <v>2629</v>
      </c>
      <c r="K221" s="29"/>
      <c r="L221" s="28">
        <v>2</v>
      </c>
      <c r="M221" s="28">
        <v>5</v>
      </c>
      <c r="N221" s="28" t="b">
        <f t="shared" si="11"/>
        <v>0</v>
      </c>
      <c r="O221" s="28"/>
      <c r="P221" s="35"/>
    </row>
    <row r="222" spans="1:16" ht="45" hidden="1" customHeight="1">
      <c r="A222" s="24">
        <v>218</v>
      </c>
      <c r="B222" s="1" t="s">
        <v>1576</v>
      </c>
      <c r="C222" s="11" t="s">
        <v>1577</v>
      </c>
      <c r="D222" s="2" t="s">
        <v>1578</v>
      </c>
      <c r="E222" s="3">
        <v>31001</v>
      </c>
      <c r="F222" s="25" t="s">
        <v>2017</v>
      </c>
      <c r="G222" s="3" t="s">
        <v>1842</v>
      </c>
      <c r="H222" s="3" t="s">
        <v>611</v>
      </c>
      <c r="I222" s="24">
        <f>'11-20'!AC223</f>
        <v>4</v>
      </c>
      <c r="J222" s="30" t="s">
        <v>2630</v>
      </c>
      <c r="K222" s="29"/>
      <c r="L222" s="28">
        <v>2</v>
      </c>
      <c r="M222" s="28">
        <v>5</v>
      </c>
      <c r="N222" s="28" t="b">
        <f t="shared" si="11"/>
        <v>0</v>
      </c>
      <c r="O222" s="28"/>
      <c r="P222" s="35"/>
    </row>
    <row r="223" spans="1:16" ht="45" hidden="1" customHeight="1">
      <c r="A223" s="24">
        <v>219</v>
      </c>
      <c r="B223" s="1" t="s">
        <v>1580</v>
      </c>
      <c r="C223" s="11" t="s">
        <v>1581</v>
      </c>
      <c r="D223" s="2" t="s">
        <v>1582</v>
      </c>
      <c r="E223" s="3" t="s">
        <v>2497</v>
      </c>
      <c r="F223" s="25" t="s">
        <v>204</v>
      </c>
      <c r="G223" s="3" t="s">
        <v>1583</v>
      </c>
      <c r="H223" s="3" t="s">
        <v>60</v>
      </c>
      <c r="I223" s="24">
        <f>'11-20'!AC224</f>
        <v>19</v>
      </c>
      <c r="J223" s="30" t="s">
        <v>2631</v>
      </c>
      <c r="K223" s="29"/>
      <c r="L223" s="28">
        <v>10</v>
      </c>
      <c r="M223" s="28">
        <v>30</v>
      </c>
      <c r="N223" s="28" t="b">
        <f t="shared" si="11"/>
        <v>0</v>
      </c>
      <c r="O223" s="28"/>
      <c r="P223" s="35"/>
    </row>
    <row r="224" spans="1:16" ht="45" hidden="1" customHeight="1">
      <c r="A224" s="24">
        <v>220</v>
      </c>
      <c r="B224" s="1" t="s">
        <v>1584</v>
      </c>
      <c r="C224" s="11" t="s">
        <v>1585</v>
      </c>
      <c r="D224" s="2" t="s">
        <v>1586</v>
      </c>
      <c r="E224" s="3" t="s">
        <v>2498</v>
      </c>
      <c r="F224" s="25" t="s">
        <v>204</v>
      </c>
      <c r="G224" s="3" t="s">
        <v>1587</v>
      </c>
      <c r="H224" s="3" t="s">
        <v>899</v>
      </c>
      <c r="I224" s="24">
        <f>'11-20'!AC225</f>
        <v>3</v>
      </c>
      <c r="J224" s="30" t="s">
        <v>2632</v>
      </c>
      <c r="K224" s="29"/>
      <c r="L224" s="28">
        <v>3</v>
      </c>
      <c r="M224" s="28">
        <v>6</v>
      </c>
      <c r="N224" s="28" t="b">
        <f t="shared" si="11"/>
        <v>0</v>
      </c>
      <c r="O224" s="28" t="s">
        <v>2953</v>
      </c>
      <c r="P224" s="35">
        <v>2</v>
      </c>
    </row>
    <row r="225" spans="1:16" ht="45" hidden="1" customHeight="1">
      <c r="A225" s="24">
        <v>221</v>
      </c>
      <c r="B225" s="1" t="s">
        <v>1588</v>
      </c>
      <c r="C225" s="11" t="s">
        <v>1589</v>
      </c>
      <c r="D225" s="2" t="s">
        <v>1590</v>
      </c>
      <c r="E225" s="3" t="s">
        <v>2499</v>
      </c>
      <c r="F225" s="25" t="s">
        <v>204</v>
      </c>
      <c r="G225" s="3" t="s">
        <v>1591</v>
      </c>
      <c r="H225" s="3" t="s">
        <v>899</v>
      </c>
      <c r="I225" s="24">
        <f>'11-20'!AC226</f>
        <v>3</v>
      </c>
      <c r="J225" s="30" t="s">
        <v>2633</v>
      </c>
      <c r="K225" s="29"/>
      <c r="L225" s="28">
        <v>2</v>
      </c>
      <c r="M225" s="28">
        <v>5</v>
      </c>
      <c r="N225" s="28" t="b">
        <f t="shared" si="11"/>
        <v>0</v>
      </c>
      <c r="O225" s="28"/>
      <c r="P225" s="35"/>
    </row>
    <row r="226" spans="1:16" ht="45" hidden="1" customHeight="1">
      <c r="A226" s="24">
        <v>222</v>
      </c>
      <c r="B226" s="1" t="s">
        <v>1592</v>
      </c>
      <c r="C226" s="11" t="s">
        <v>1593</v>
      </c>
      <c r="D226" s="2" t="s">
        <v>1594</v>
      </c>
      <c r="E226" s="3">
        <v>1319983</v>
      </c>
      <c r="F226" s="25" t="s">
        <v>2018</v>
      </c>
      <c r="G226" s="3" t="s">
        <v>1596</v>
      </c>
      <c r="H226" s="3" t="s">
        <v>1597</v>
      </c>
      <c r="I226" s="24">
        <f>'11-20'!AC227</f>
        <v>4</v>
      </c>
      <c r="J226" s="30" t="s">
        <v>2634</v>
      </c>
      <c r="K226" s="29"/>
      <c r="L226" s="28">
        <v>5</v>
      </c>
      <c r="M226" s="28">
        <v>20</v>
      </c>
      <c r="N226" s="28" t="b">
        <f t="shared" si="11"/>
        <v>1</v>
      </c>
      <c r="O226" s="28"/>
      <c r="P226" s="35"/>
    </row>
    <row r="227" spans="1:16" ht="45" hidden="1" customHeight="1">
      <c r="A227" s="24">
        <v>223</v>
      </c>
      <c r="B227" s="1" t="s">
        <v>585</v>
      </c>
      <c r="C227" s="11" t="s">
        <v>586</v>
      </c>
      <c r="D227" s="2" t="s">
        <v>587</v>
      </c>
      <c r="E227" s="3">
        <v>667410</v>
      </c>
      <c r="F227" s="25" t="s">
        <v>2019</v>
      </c>
      <c r="G227" s="3" t="s">
        <v>1843</v>
      </c>
      <c r="H227" s="3" t="s">
        <v>153</v>
      </c>
      <c r="I227" s="24">
        <f>'11-20'!AC228</f>
        <v>16</v>
      </c>
      <c r="J227" s="30" t="s">
        <v>2635</v>
      </c>
      <c r="K227" s="29"/>
      <c r="L227" s="28">
        <v>10</v>
      </c>
      <c r="M227" s="28">
        <v>30</v>
      </c>
      <c r="N227" s="28" t="b">
        <f t="shared" si="11"/>
        <v>0</v>
      </c>
      <c r="O227" s="28" t="s">
        <v>2940</v>
      </c>
      <c r="P227" s="35">
        <f>M227-I227</f>
        <v>14</v>
      </c>
    </row>
    <row r="228" spans="1:16" ht="45" hidden="1" customHeight="1">
      <c r="A228" s="24">
        <v>224</v>
      </c>
      <c r="B228" s="1" t="s">
        <v>1732</v>
      </c>
      <c r="C228" s="11" t="s">
        <v>1733</v>
      </c>
      <c r="D228" s="2" t="s">
        <v>1734</v>
      </c>
      <c r="E228" s="3" t="s">
        <v>2500</v>
      </c>
      <c r="F228" s="25"/>
      <c r="G228" s="3" t="s">
        <v>1735</v>
      </c>
      <c r="H228" s="3" t="s">
        <v>899</v>
      </c>
      <c r="I228" s="24">
        <f>'11-20'!AC229</f>
        <v>1</v>
      </c>
      <c r="J228" s="30" t="s">
        <v>2636</v>
      </c>
      <c r="K228" s="29"/>
      <c r="L228" s="28">
        <v>1</v>
      </c>
      <c r="M228" s="28">
        <v>5</v>
      </c>
      <c r="N228" s="28" t="b">
        <f t="shared" si="11"/>
        <v>0</v>
      </c>
      <c r="O228" s="28"/>
      <c r="P228" s="35"/>
    </row>
    <row r="229" spans="1:16" ht="45" hidden="1" customHeight="1">
      <c r="A229" s="24">
        <v>225</v>
      </c>
      <c r="B229" s="1" t="s">
        <v>247</v>
      </c>
      <c r="C229" s="11" t="s">
        <v>248</v>
      </c>
      <c r="D229" s="2" t="s">
        <v>249</v>
      </c>
      <c r="E229" s="3">
        <v>500</v>
      </c>
      <c r="F229" s="25" t="s">
        <v>2020</v>
      </c>
      <c r="G229" s="3" t="s">
        <v>250</v>
      </c>
      <c r="H229" s="3" t="s">
        <v>176</v>
      </c>
      <c r="I229" s="24">
        <f>'11-20'!AC230</f>
        <v>27.5</v>
      </c>
      <c r="J229" s="30" t="s">
        <v>2637</v>
      </c>
      <c r="K229" s="29"/>
      <c r="L229" s="28">
        <v>10</v>
      </c>
      <c r="M229" s="28">
        <v>30</v>
      </c>
      <c r="N229" s="28" t="b">
        <f t="shared" si="11"/>
        <v>0</v>
      </c>
      <c r="O229" s="28"/>
      <c r="P229" s="35"/>
    </row>
    <row r="230" spans="1:16" ht="45" hidden="1" customHeight="1">
      <c r="A230" s="24">
        <v>226</v>
      </c>
      <c r="B230" s="1" t="s">
        <v>251</v>
      </c>
      <c r="C230" s="11" t="s">
        <v>252</v>
      </c>
      <c r="D230" s="2" t="s">
        <v>253</v>
      </c>
      <c r="E230" s="3">
        <v>600</v>
      </c>
      <c r="F230" s="25" t="s">
        <v>2021</v>
      </c>
      <c r="G230" s="3" t="s">
        <v>254</v>
      </c>
      <c r="H230" s="3" t="s">
        <v>176</v>
      </c>
      <c r="I230" s="24">
        <f>'11-20'!AC231</f>
        <v>16.5</v>
      </c>
      <c r="J230" s="30" t="s">
        <v>2638</v>
      </c>
      <c r="K230" s="29"/>
      <c r="L230" s="28">
        <v>10</v>
      </c>
      <c r="M230" s="28">
        <v>30</v>
      </c>
      <c r="N230" s="28" t="b">
        <f t="shared" si="11"/>
        <v>0</v>
      </c>
      <c r="O230" s="28"/>
      <c r="P230" s="35"/>
    </row>
    <row r="231" spans="1:16" ht="45" hidden="1" customHeight="1">
      <c r="A231" s="24">
        <v>227</v>
      </c>
      <c r="B231" s="1" t="s">
        <v>243</v>
      </c>
      <c r="C231" s="11" t="s">
        <v>244</v>
      </c>
      <c r="D231" s="2" t="s">
        <v>245</v>
      </c>
      <c r="E231" s="3" t="s">
        <v>2501</v>
      </c>
      <c r="F231" s="25" t="s">
        <v>2022</v>
      </c>
      <c r="G231" s="3" t="s">
        <v>246</v>
      </c>
      <c r="H231" s="3" t="s">
        <v>181</v>
      </c>
      <c r="I231" s="24">
        <f>'11-20'!AC232</f>
        <v>29</v>
      </c>
      <c r="J231" s="30" t="s">
        <v>2639</v>
      </c>
      <c r="K231" s="29"/>
      <c r="L231" s="28">
        <v>10</v>
      </c>
      <c r="M231" s="28">
        <v>30</v>
      </c>
      <c r="N231" s="28" t="b">
        <f t="shared" si="11"/>
        <v>0</v>
      </c>
      <c r="O231" s="28"/>
      <c r="P231" s="35"/>
    </row>
    <row r="232" spans="1:16" ht="45" hidden="1" customHeight="1">
      <c r="A232" s="24">
        <v>228</v>
      </c>
      <c r="B232" s="1" t="s">
        <v>220</v>
      </c>
      <c r="C232" s="11" t="s">
        <v>221</v>
      </c>
      <c r="D232" s="2" t="s">
        <v>215</v>
      </c>
      <c r="E232" s="3" t="s">
        <v>2502</v>
      </c>
      <c r="F232" s="25" t="s">
        <v>2023</v>
      </c>
      <c r="G232" s="3" t="s">
        <v>209</v>
      </c>
      <c r="H232" s="3" t="s">
        <v>219</v>
      </c>
      <c r="I232" s="24">
        <f>'11-20'!AC233</f>
        <v>874.5</v>
      </c>
      <c r="J232" s="30" t="s">
        <v>2640</v>
      </c>
      <c r="K232" s="29"/>
      <c r="L232" s="28">
        <v>200</v>
      </c>
      <c r="M232" s="28">
        <v>500</v>
      </c>
      <c r="N232" s="28" t="b">
        <f t="shared" si="11"/>
        <v>0</v>
      </c>
      <c r="O232" s="28"/>
      <c r="P232" s="35"/>
    </row>
    <row r="233" spans="1:16" ht="45" hidden="1" customHeight="1">
      <c r="A233" s="24">
        <v>229</v>
      </c>
      <c r="B233" s="1" t="s">
        <v>213</v>
      </c>
      <c r="C233" s="11" t="s">
        <v>214</v>
      </c>
      <c r="D233" s="2" t="s">
        <v>215</v>
      </c>
      <c r="E233" s="3" t="s">
        <v>2503</v>
      </c>
      <c r="F233" s="25" t="s">
        <v>2024</v>
      </c>
      <c r="G233" s="3" t="s">
        <v>209</v>
      </c>
      <c r="H233" s="3" t="s">
        <v>216</v>
      </c>
      <c r="I233" s="24">
        <f>'11-20'!AC234</f>
        <v>160.5</v>
      </c>
      <c r="J233" s="30" t="s">
        <v>2640</v>
      </c>
      <c r="K233" s="29"/>
      <c r="L233" s="28">
        <v>200</v>
      </c>
      <c r="M233" s="28">
        <v>500</v>
      </c>
      <c r="N233" s="28" t="b">
        <f t="shared" si="11"/>
        <v>1</v>
      </c>
      <c r="O233" s="28" t="s">
        <v>2943</v>
      </c>
      <c r="P233" s="35">
        <v>0</v>
      </c>
    </row>
    <row r="234" spans="1:16" ht="45" hidden="1" customHeight="1">
      <c r="A234" s="24">
        <v>230</v>
      </c>
      <c r="B234" s="1" t="s">
        <v>210</v>
      </c>
      <c r="C234" s="11" t="s">
        <v>211</v>
      </c>
      <c r="D234" s="2" t="s">
        <v>212</v>
      </c>
      <c r="E234" s="3">
        <v>20130752</v>
      </c>
      <c r="F234" s="25" t="s">
        <v>2025</v>
      </c>
      <c r="G234" s="3" t="s">
        <v>209</v>
      </c>
      <c r="H234" s="3" t="s">
        <v>137</v>
      </c>
      <c r="I234" s="24">
        <f>'11-20'!AC235</f>
        <v>342</v>
      </c>
      <c r="J234" s="30" t="s">
        <v>2641</v>
      </c>
      <c r="K234" s="29"/>
      <c r="L234" s="28">
        <v>50</v>
      </c>
      <c r="M234" s="28">
        <v>200</v>
      </c>
      <c r="N234" s="28" t="b">
        <f t="shared" si="11"/>
        <v>0</v>
      </c>
      <c r="O234" s="28"/>
      <c r="P234" s="35"/>
    </row>
    <row r="235" spans="1:16" ht="45" hidden="1" customHeight="1">
      <c r="A235" s="24">
        <v>231</v>
      </c>
      <c r="B235" s="1" t="s">
        <v>217</v>
      </c>
      <c r="C235" s="11" t="s">
        <v>218</v>
      </c>
      <c r="D235" s="2" t="s">
        <v>215</v>
      </c>
      <c r="E235" s="3" t="s">
        <v>2504</v>
      </c>
      <c r="F235" s="25" t="s">
        <v>2026</v>
      </c>
      <c r="G235" s="3" t="s">
        <v>209</v>
      </c>
      <c r="H235" s="3" t="s">
        <v>219</v>
      </c>
      <c r="I235" s="24">
        <f>'11-20'!AC236</f>
        <v>199</v>
      </c>
      <c r="J235" s="30" t="s">
        <v>2640</v>
      </c>
      <c r="K235" s="29"/>
      <c r="L235" s="28">
        <v>100</v>
      </c>
      <c r="M235" s="28">
        <v>300</v>
      </c>
      <c r="N235" s="28" t="b">
        <f t="shared" si="11"/>
        <v>0</v>
      </c>
      <c r="O235" s="28"/>
      <c r="P235" s="35"/>
    </row>
    <row r="236" spans="1:16" ht="45" hidden="1" customHeight="1">
      <c r="A236" s="24">
        <v>232</v>
      </c>
      <c r="B236" s="1" t="s">
        <v>206</v>
      </c>
      <c r="C236" s="11" t="s">
        <v>207</v>
      </c>
      <c r="D236" s="2" t="s">
        <v>208</v>
      </c>
      <c r="E236" s="3">
        <v>20120387</v>
      </c>
      <c r="F236" s="25" t="s">
        <v>2027</v>
      </c>
      <c r="G236" s="3" t="s">
        <v>209</v>
      </c>
      <c r="H236" s="3" t="s">
        <v>137</v>
      </c>
      <c r="I236" s="24">
        <f>'11-20'!AC237</f>
        <v>79</v>
      </c>
      <c r="J236" s="30" t="s">
        <v>2642</v>
      </c>
      <c r="K236" s="29"/>
      <c r="L236" s="28">
        <v>50</v>
      </c>
      <c r="M236" s="28">
        <v>200</v>
      </c>
      <c r="N236" s="28" t="b">
        <f t="shared" si="11"/>
        <v>0</v>
      </c>
      <c r="O236" s="28"/>
      <c r="P236" s="35"/>
    </row>
    <row r="237" spans="1:16" ht="45" hidden="1" customHeight="1">
      <c r="A237" s="24">
        <v>233</v>
      </c>
      <c r="B237" s="1" t="s">
        <v>222</v>
      </c>
      <c r="C237" s="11" t="s">
        <v>223</v>
      </c>
      <c r="D237" s="2" t="s">
        <v>215</v>
      </c>
      <c r="E237" s="3" t="s">
        <v>2505</v>
      </c>
      <c r="F237" s="25" t="s">
        <v>2028</v>
      </c>
      <c r="G237" s="3" t="s">
        <v>209</v>
      </c>
      <c r="H237" s="3" t="s">
        <v>219</v>
      </c>
      <c r="I237" s="24">
        <f>'11-20'!AC238</f>
        <v>473</v>
      </c>
      <c r="J237" s="30" t="s">
        <v>2643</v>
      </c>
      <c r="K237" s="29"/>
      <c r="L237" s="28">
        <v>100</v>
      </c>
      <c r="M237" s="28">
        <v>300</v>
      </c>
      <c r="N237" s="28" t="b">
        <f t="shared" si="11"/>
        <v>0</v>
      </c>
      <c r="O237" s="28"/>
      <c r="P237" s="35"/>
    </row>
    <row r="238" spans="1:16" ht="45" hidden="1" customHeight="1">
      <c r="A238" s="24">
        <v>234</v>
      </c>
      <c r="B238" s="1" t="s">
        <v>239</v>
      </c>
      <c r="C238" s="11" t="s">
        <v>240</v>
      </c>
      <c r="D238" s="2" t="s">
        <v>241</v>
      </c>
      <c r="E238" s="3">
        <v>8820</v>
      </c>
      <c r="F238" s="25" t="s">
        <v>2029</v>
      </c>
      <c r="G238" s="3" t="s">
        <v>242</v>
      </c>
      <c r="H238" s="3" t="s">
        <v>176</v>
      </c>
      <c r="I238" s="24">
        <f>'11-20'!AC239</f>
        <v>24.5</v>
      </c>
      <c r="J238" s="30" t="s">
        <v>2640</v>
      </c>
      <c r="K238" s="29"/>
      <c r="L238" s="28">
        <v>60</v>
      </c>
      <c r="M238" s="28">
        <v>100</v>
      </c>
      <c r="N238" s="28" t="b">
        <f t="shared" si="11"/>
        <v>1</v>
      </c>
      <c r="O238" s="28" t="s">
        <v>2941</v>
      </c>
      <c r="P238" s="35">
        <v>56</v>
      </c>
    </row>
    <row r="239" spans="1:16" ht="45" hidden="1" customHeight="1">
      <c r="A239" s="24">
        <v>235</v>
      </c>
      <c r="B239" s="1" t="s">
        <v>1756</v>
      </c>
      <c r="C239" s="11" t="s">
        <v>1598</v>
      </c>
      <c r="D239" s="2" t="s">
        <v>1599</v>
      </c>
      <c r="E239" s="3" t="s">
        <v>2506</v>
      </c>
      <c r="F239" s="25" t="s">
        <v>2030</v>
      </c>
      <c r="G239" s="3" t="s">
        <v>250</v>
      </c>
      <c r="H239" s="3" t="s">
        <v>1597</v>
      </c>
      <c r="I239" s="24">
        <f>'11-20'!AC240</f>
        <v>12</v>
      </c>
      <c r="J239" s="30" t="s">
        <v>2644</v>
      </c>
      <c r="K239" s="29"/>
      <c r="L239" s="28">
        <v>5</v>
      </c>
      <c r="M239" s="28">
        <v>15</v>
      </c>
      <c r="N239" s="28" t="b">
        <f t="shared" si="11"/>
        <v>0</v>
      </c>
      <c r="O239" s="28"/>
      <c r="P239" s="35"/>
    </row>
    <row r="240" spans="1:16" ht="45" hidden="1" customHeight="1">
      <c r="A240" s="24">
        <v>236</v>
      </c>
      <c r="B240" s="1" t="s">
        <v>1757</v>
      </c>
      <c r="C240" s="11" t="s">
        <v>1600</v>
      </c>
      <c r="D240" s="2" t="s">
        <v>1601</v>
      </c>
      <c r="E240" s="3">
        <v>8200</v>
      </c>
      <c r="F240" s="25" t="s">
        <v>2031</v>
      </c>
      <c r="G240" s="3" t="s">
        <v>254</v>
      </c>
      <c r="H240" s="3" t="s">
        <v>1597</v>
      </c>
      <c r="I240" s="24">
        <f>'11-20'!AC241</f>
        <v>22</v>
      </c>
      <c r="J240" s="30" t="s">
        <v>2645</v>
      </c>
      <c r="K240" s="29"/>
      <c r="L240" s="28">
        <v>10</v>
      </c>
      <c r="M240" s="28">
        <v>30</v>
      </c>
      <c r="N240" s="28" t="b">
        <f t="shared" si="11"/>
        <v>0</v>
      </c>
      <c r="O240" s="28"/>
      <c r="P240" s="35"/>
    </row>
    <row r="241" spans="1:16" ht="45" hidden="1" customHeight="1">
      <c r="A241" s="24">
        <v>237</v>
      </c>
      <c r="B241" s="1" t="s">
        <v>235</v>
      </c>
      <c r="C241" s="11" t="s">
        <v>236</v>
      </c>
      <c r="D241" s="2" t="s">
        <v>237</v>
      </c>
      <c r="E241" s="3">
        <v>64433</v>
      </c>
      <c r="F241" s="25" t="s">
        <v>2027</v>
      </c>
      <c r="G241" s="3" t="s">
        <v>238</v>
      </c>
      <c r="H241" s="3" t="s">
        <v>137</v>
      </c>
      <c r="I241" s="24">
        <f>'11-20'!AC242</f>
        <v>961.5</v>
      </c>
      <c r="J241" s="30" t="s">
        <v>2640</v>
      </c>
      <c r="K241" s="29"/>
      <c r="L241" s="28">
        <v>100</v>
      </c>
      <c r="M241" s="28">
        <v>300</v>
      </c>
      <c r="N241" s="28" t="b">
        <f t="shared" si="11"/>
        <v>0</v>
      </c>
      <c r="O241" s="28"/>
      <c r="P241" s="35"/>
    </row>
    <row r="242" spans="1:16" ht="45" hidden="1" customHeight="1">
      <c r="A242" s="24">
        <v>238</v>
      </c>
      <c r="B242" s="1" t="s">
        <v>228</v>
      </c>
      <c r="C242" s="11" t="s">
        <v>229</v>
      </c>
      <c r="D242" s="2" t="s">
        <v>230</v>
      </c>
      <c r="E242" s="3" t="s">
        <v>2507</v>
      </c>
      <c r="F242" s="25" t="s">
        <v>2032</v>
      </c>
      <c r="G242" s="3" t="s">
        <v>231</v>
      </c>
      <c r="H242" s="3" t="s">
        <v>137</v>
      </c>
      <c r="I242" s="24">
        <f>'11-20'!AC243</f>
        <v>272</v>
      </c>
      <c r="J242" s="30" t="s">
        <v>2646</v>
      </c>
      <c r="K242" s="29"/>
      <c r="L242" s="28">
        <v>200</v>
      </c>
      <c r="M242" s="28">
        <v>500</v>
      </c>
      <c r="N242" s="28" t="b">
        <f t="shared" si="11"/>
        <v>0</v>
      </c>
      <c r="O242" s="28"/>
      <c r="P242" s="35"/>
    </row>
    <row r="243" spans="1:16" ht="45" hidden="1" customHeight="1">
      <c r="A243" s="24">
        <v>239</v>
      </c>
      <c r="B243" s="1" t="s">
        <v>232</v>
      </c>
      <c r="C243" s="11" t="s">
        <v>233</v>
      </c>
      <c r="D243" s="2" t="s">
        <v>234</v>
      </c>
      <c r="E243" s="3" t="s">
        <v>2508</v>
      </c>
      <c r="F243" s="25" t="s">
        <v>2011</v>
      </c>
      <c r="G243" s="3" t="s">
        <v>231</v>
      </c>
      <c r="H243" s="3" t="s">
        <v>137</v>
      </c>
      <c r="I243" s="24">
        <f>'11-20'!AC244</f>
        <v>188</v>
      </c>
      <c r="J243" s="30" t="s">
        <v>2647</v>
      </c>
      <c r="K243" s="29"/>
      <c r="L243" s="28">
        <v>200</v>
      </c>
      <c r="M243" s="28">
        <v>500</v>
      </c>
      <c r="N243" s="28" t="b">
        <f t="shared" si="11"/>
        <v>1</v>
      </c>
      <c r="O243" s="28" t="s">
        <v>2943</v>
      </c>
      <c r="P243" s="35">
        <v>0</v>
      </c>
    </row>
    <row r="244" spans="1:16" ht="45" hidden="1" customHeight="1">
      <c r="A244" s="24">
        <v>240</v>
      </c>
      <c r="B244" s="1" t="s">
        <v>224</v>
      </c>
      <c r="C244" s="11" t="s">
        <v>225</v>
      </c>
      <c r="D244" s="2" t="s">
        <v>226</v>
      </c>
      <c r="E244" s="3" t="s">
        <v>2509</v>
      </c>
      <c r="F244" s="25" t="s">
        <v>2033</v>
      </c>
      <c r="G244" s="3" t="s">
        <v>227</v>
      </c>
      <c r="H244" s="3" t="s">
        <v>158</v>
      </c>
      <c r="I244" s="24">
        <f>'11-20'!AC245</f>
        <v>294</v>
      </c>
      <c r="J244" s="30"/>
      <c r="K244" s="29"/>
      <c r="L244" s="28">
        <v>100</v>
      </c>
      <c r="M244" s="28">
        <v>300</v>
      </c>
      <c r="N244" s="28" t="b">
        <f t="shared" si="11"/>
        <v>0</v>
      </c>
      <c r="O244" s="28"/>
      <c r="P244" s="35"/>
    </row>
    <row r="245" spans="1:16" ht="45" customHeight="1">
      <c r="A245" s="24">
        <v>241</v>
      </c>
      <c r="B245" s="1" t="s">
        <v>138</v>
      </c>
      <c r="C245" s="11" t="s">
        <v>139</v>
      </c>
      <c r="D245" s="2" t="s">
        <v>140</v>
      </c>
      <c r="E245" s="3" t="s">
        <v>2510</v>
      </c>
      <c r="F245" s="25" t="s">
        <v>2034</v>
      </c>
      <c r="G245" s="3" t="s">
        <v>141</v>
      </c>
      <c r="H245" s="3" t="s">
        <v>30</v>
      </c>
      <c r="I245" s="24">
        <f>'11-20'!AC246</f>
        <v>0</v>
      </c>
      <c r="J245" s="30"/>
      <c r="K245" s="29"/>
      <c r="L245" s="28">
        <v>0</v>
      </c>
      <c r="M245" s="28">
        <v>0</v>
      </c>
      <c r="N245" s="28" t="b">
        <f t="shared" si="11"/>
        <v>0</v>
      </c>
      <c r="O245" s="28"/>
      <c r="P245" s="35"/>
    </row>
    <row r="246" spans="1:16" ht="45" customHeight="1">
      <c r="A246" s="24">
        <v>242</v>
      </c>
      <c r="B246" s="1" t="s">
        <v>142</v>
      </c>
      <c r="C246" s="11" t="s">
        <v>143</v>
      </c>
      <c r="D246" s="2" t="s">
        <v>140</v>
      </c>
      <c r="E246" s="3" t="s">
        <v>2511</v>
      </c>
      <c r="F246" s="25" t="s">
        <v>2035</v>
      </c>
      <c r="G246" s="3" t="s">
        <v>141</v>
      </c>
      <c r="H246" s="3" t="s">
        <v>30</v>
      </c>
      <c r="I246" s="24">
        <f>'11-20'!AC247</f>
        <v>0</v>
      </c>
      <c r="J246" s="30" t="s">
        <v>2648</v>
      </c>
      <c r="K246" s="29"/>
      <c r="L246" s="28">
        <v>250</v>
      </c>
      <c r="M246" s="28">
        <v>500</v>
      </c>
      <c r="N246" s="28" t="b">
        <f t="shared" si="11"/>
        <v>1</v>
      </c>
      <c r="O246" s="28" t="s">
        <v>2955</v>
      </c>
      <c r="P246" s="35">
        <v>0</v>
      </c>
    </row>
    <row r="247" spans="1:16" ht="45" customHeight="1">
      <c r="A247" s="24">
        <v>243</v>
      </c>
      <c r="B247" s="1" t="s">
        <v>1602</v>
      </c>
      <c r="C247" s="11" t="s">
        <v>1603</v>
      </c>
      <c r="D247" s="2" t="s">
        <v>1604</v>
      </c>
      <c r="E247" s="3" t="s">
        <v>2512</v>
      </c>
      <c r="F247" s="25" t="s">
        <v>2035</v>
      </c>
      <c r="G247" s="3" t="s">
        <v>1605</v>
      </c>
      <c r="H247" s="3" t="s">
        <v>16</v>
      </c>
      <c r="I247" s="24">
        <f>'11-20'!AC248</f>
        <v>296.5</v>
      </c>
      <c r="J247" s="30" t="s">
        <v>2649</v>
      </c>
      <c r="K247" s="29"/>
      <c r="L247" s="28">
        <v>0</v>
      </c>
      <c r="M247" s="28">
        <v>0</v>
      </c>
      <c r="N247" s="28" t="b">
        <f t="shared" si="11"/>
        <v>0</v>
      </c>
      <c r="O247" s="28"/>
      <c r="P247" s="35"/>
    </row>
    <row r="248" spans="1:16" ht="45" hidden="1" customHeight="1">
      <c r="A248" s="24">
        <v>244</v>
      </c>
      <c r="B248" s="1" t="s">
        <v>133</v>
      </c>
      <c r="C248" s="11" t="s">
        <v>134</v>
      </c>
      <c r="D248" s="2" t="s">
        <v>135</v>
      </c>
      <c r="E248" s="3">
        <v>895641328</v>
      </c>
      <c r="F248" s="25" t="s">
        <v>2036</v>
      </c>
      <c r="G248" s="3" t="s">
        <v>136</v>
      </c>
      <c r="H248" s="3" t="s">
        <v>137</v>
      </c>
      <c r="I248" s="24">
        <f>'11-20'!AC249</f>
        <v>18</v>
      </c>
      <c r="J248" s="30" t="s">
        <v>2650</v>
      </c>
      <c r="K248" s="29"/>
      <c r="L248" s="28">
        <v>10</v>
      </c>
      <c r="M248" s="28">
        <v>30</v>
      </c>
      <c r="N248" s="28" t="b">
        <f t="shared" si="11"/>
        <v>0</v>
      </c>
      <c r="O248" s="28"/>
      <c r="P248" s="35"/>
    </row>
    <row r="249" spans="1:16" ht="45" customHeight="1">
      <c r="A249" s="24">
        <v>245</v>
      </c>
      <c r="B249" s="1" t="s">
        <v>193</v>
      </c>
      <c r="C249" s="11" t="s">
        <v>194</v>
      </c>
      <c r="D249" s="2" t="s">
        <v>179</v>
      </c>
      <c r="E249" s="3" t="s">
        <v>2513</v>
      </c>
      <c r="F249" s="25" t="s">
        <v>2037</v>
      </c>
      <c r="G249" s="3" t="s">
        <v>187</v>
      </c>
      <c r="H249" s="3" t="s">
        <v>181</v>
      </c>
      <c r="I249" s="24">
        <f>'11-20'!AC250</f>
        <v>17</v>
      </c>
      <c r="J249" s="30" t="s">
        <v>2651</v>
      </c>
      <c r="K249" s="29"/>
      <c r="L249" s="28">
        <v>5</v>
      </c>
      <c r="M249" s="28">
        <v>10</v>
      </c>
      <c r="N249" s="28" t="b">
        <f t="shared" si="11"/>
        <v>0</v>
      </c>
      <c r="O249" s="28"/>
      <c r="P249" s="35"/>
    </row>
    <row r="250" spans="1:16" ht="45" customHeight="1">
      <c r="A250" s="24">
        <v>246</v>
      </c>
      <c r="B250" s="1" t="s">
        <v>191</v>
      </c>
      <c r="C250" s="11" t="s">
        <v>192</v>
      </c>
      <c r="D250" s="2" t="s">
        <v>179</v>
      </c>
      <c r="E250" s="3" t="s">
        <v>2514</v>
      </c>
      <c r="F250" s="25" t="s">
        <v>2038</v>
      </c>
      <c r="G250" s="3" t="s">
        <v>187</v>
      </c>
      <c r="H250" s="3" t="s">
        <v>181</v>
      </c>
      <c r="I250" s="24">
        <f>'11-20'!AC251</f>
        <v>2</v>
      </c>
      <c r="J250" s="30" t="s">
        <v>2652</v>
      </c>
      <c r="K250" s="29"/>
      <c r="L250" s="28">
        <v>2</v>
      </c>
      <c r="M250" s="28">
        <v>5</v>
      </c>
      <c r="N250" s="28" t="b">
        <f t="shared" si="11"/>
        <v>0</v>
      </c>
      <c r="O250" s="28"/>
      <c r="P250" s="35"/>
    </row>
    <row r="251" spans="1:16" ht="45" customHeight="1">
      <c r="A251" s="24">
        <v>247</v>
      </c>
      <c r="B251" s="1" t="s">
        <v>195</v>
      </c>
      <c r="C251" s="11" t="s">
        <v>196</v>
      </c>
      <c r="D251" s="2" t="s">
        <v>197</v>
      </c>
      <c r="E251" s="3" t="s">
        <v>2515</v>
      </c>
      <c r="F251" s="25" t="s">
        <v>2039</v>
      </c>
      <c r="G251" s="3" t="s">
        <v>190</v>
      </c>
      <c r="H251" s="3" t="s">
        <v>181</v>
      </c>
      <c r="I251" s="24">
        <f>'11-20'!AC252</f>
        <v>13.5</v>
      </c>
      <c r="J251" s="30" t="s">
        <v>2653</v>
      </c>
      <c r="K251" s="29"/>
      <c r="L251" s="28">
        <v>5</v>
      </c>
      <c r="M251" s="28">
        <v>10</v>
      </c>
      <c r="N251" s="28" t="b">
        <f t="shared" si="11"/>
        <v>0</v>
      </c>
      <c r="O251" s="28"/>
      <c r="P251" s="35"/>
    </row>
    <row r="252" spans="1:16" ht="45" customHeight="1">
      <c r="A252" s="24">
        <v>248</v>
      </c>
      <c r="B252" s="1" t="s">
        <v>177</v>
      </c>
      <c r="C252" s="11" t="s">
        <v>178</v>
      </c>
      <c r="D252" s="2" t="s">
        <v>179</v>
      </c>
      <c r="E252" s="3">
        <v>59286</v>
      </c>
      <c r="F252" s="25" t="s">
        <v>2040</v>
      </c>
      <c r="G252" s="3" t="s">
        <v>180</v>
      </c>
      <c r="H252" s="3" t="s">
        <v>181</v>
      </c>
      <c r="I252" s="24">
        <f>'11-20'!AC253</f>
        <v>23</v>
      </c>
      <c r="J252" s="30" t="s">
        <v>2653</v>
      </c>
      <c r="K252" s="29"/>
      <c r="L252" s="28">
        <v>5</v>
      </c>
      <c r="M252" s="28">
        <v>10</v>
      </c>
      <c r="N252" s="28" t="b">
        <f t="shared" si="11"/>
        <v>0</v>
      </c>
      <c r="O252" s="28"/>
      <c r="P252" s="35"/>
    </row>
    <row r="253" spans="1:16" ht="45" customHeight="1">
      <c r="A253" s="24">
        <v>249</v>
      </c>
      <c r="B253" s="1" t="s">
        <v>185</v>
      </c>
      <c r="C253" s="11" t="s">
        <v>186</v>
      </c>
      <c r="D253" s="2" t="s">
        <v>179</v>
      </c>
      <c r="E253" s="3" t="s">
        <v>2514</v>
      </c>
      <c r="F253" s="25" t="s">
        <v>2041</v>
      </c>
      <c r="G253" s="3" t="s">
        <v>187</v>
      </c>
      <c r="H253" s="3" t="s">
        <v>181</v>
      </c>
      <c r="I253" s="24">
        <f>'11-20'!AC254</f>
        <v>4</v>
      </c>
      <c r="J253" s="30" t="s">
        <v>2653</v>
      </c>
      <c r="K253" s="29"/>
      <c r="L253" s="28">
        <v>3</v>
      </c>
      <c r="M253" s="28">
        <v>10</v>
      </c>
      <c r="N253" s="28" t="b">
        <f t="shared" si="11"/>
        <v>0</v>
      </c>
      <c r="O253" s="28"/>
      <c r="P253" s="35"/>
    </row>
    <row r="254" spans="1:16" ht="45" customHeight="1">
      <c r="A254" s="24">
        <v>250</v>
      </c>
      <c r="B254" s="1" t="s">
        <v>188</v>
      </c>
      <c r="C254" s="11" t="s">
        <v>189</v>
      </c>
      <c r="D254" s="2" t="s">
        <v>179</v>
      </c>
      <c r="E254" s="3" t="s">
        <v>2515</v>
      </c>
      <c r="F254" s="25" t="s">
        <v>2042</v>
      </c>
      <c r="G254" s="3" t="s">
        <v>190</v>
      </c>
      <c r="H254" s="3" t="s">
        <v>181</v>
      </c>
      <c r="I254" s="24">
        <f>'11-20'!AC255</f>
        <v>28.5</v>
      </c>
      <c r="J254" s="30" t="s">
        <v>2653</v>
      </c>
      <c r="K254" s="29"/>
      <c r="L254" s="28">
        <v>10</v>
      </c>
      <c r="M254" s="28">
        <v>30</v>
      </c>
      <c r="N254" s="28" t="b">
        <f t="shared" si="11"/>
        <v>0</v>
      </c>
      <c r="O254" s="28"/>
      <c r="P254" s="35"/>
    </row>
    <row r="255" spans="1:16" ht="45" customHeight="1">
      <c r="A255" s="24">
        <v>251</v>
      </c>
      <c r="B255" s="1" t="s">
        <v>182</v>
      </c>
      <c r="C255" s="11" t="s">
        <v>183</v>
      </c>
      <c r="D255" s="2" t="s">
        <v>179</v>
      </c>
      <c r="E255" s="3">
        <v>59288</v>
      </c>
      <c r="F255" s="25" t="s">
        <v>2043</v>
      </c>
      <c r="G255" s="3" t="s">
        <v>184</v>
      </c>
      <c r="H255" s="3" t="s">
        <v>181</v>
      </c>
      <c r="I255" s="24">
        <f>'11-20'!AC256</f>
        <v>27</v>
      </c>
      <c r="J255" s="30" t="s">
        <v>2653</v>
      </c>
      <c r="K255" s="29"/>
      <c r="L255" s="28">
        <v>10</v>
      </c>
      <c r="M255" s="28">
        <v>30</v>
      </c>
      <c r="N255" s="28" t="b">
        <f t="shared" si="11"/>
        <v>0</v>
      </c>
      <c r="O255" s="28"/>
      <c r="P255" s="35"/>
    </row>
    <row r="256" spans="1:16" ht="45" hidden="1" customHeight="1">
      <c r="A256" s="24">
        <v>252</v>
      </c>
      <c r="B256" s="1" t="s">
        <v>168</v>
      </c>
      <c r="C256" s="11" t="s">
        <v>169</v>
      </c>
      <c r="D256" s="2" t="s">
        <v>170</v>
      </c>
      <c r="E256" s="3">
        <v>380230</v>
      </c>
      <c r="F256" s="25" t="s">
        <v>2044</v>
      </c>
      <c r="G256" s="3" t="s">
        <v>171</v>
      </c>
      <c r="H256" s="3" t="s">
        <v>158</v>
      </c>
      <c r="I256" s="24">
        <f>'11-20'!AC257</f>
        <v>24</v>
      </c>
      <c r="J256" s="30" t="s">
        <v>2654</v>
      </c>
      <c r="K256" s="29"/>
      <c r="L256" s="28">
        <v>10</v>
      </c>
      <c r="M256" s="28">
        <v>30</v>
      </c>
      <c r="N256" s="28" t="b">
        <f t="shared" si="11"/>
        <v>0</v>
      </c>
      <c r="O256" s="28"/>
      <c r="P256" s="35"/>
    </row>
    <row r="257" spans="1:16" ht="45" hidden="1" customHeight="1">
      <c r="A257" s="24">
        <v>253</v>
      </c>
      <c r="B257" s="1" t="s">
        <v>172</v>
      </c>
      <c r="C257" s="11" t="s">
        <v>173</v>
      </c>
      <c r="D257" s="2" t="s">
        <v>174</v>
      </c>
      <c r="E257" s="3">
        <v>381108</v>
      </c>
      <c r="F257" s="25" t="s">
        <v>2045</v>
      </c>
      <c r="G257" s="3" t="s">
        <v>175</v>
      </c>
      <c r="H257" s="3" t="s">
        <v>176</v>
      </c>
      <c r="I257" s="24">
        <f>'11-20'!AC258</f>
        <v>92</v>
      </c>
      <c r="J257" s="30" t="s">
        <v>2655</v>
      </c>
      <c r="K257" s="29"/>
      <c r="L257" s="28">
        <v>60</v>
      </c>
      <c r="M257" s="28">
        <v>100</v>
      </c>
      <c r="N257" s="28" t="b">
        <f t="shared" si="11"/>
        <v>0</v>
      </c>
      <c r="O257" s="28"/>
      <c r="P257" s="35"/>
    </row>
    <row r="258" spans="1:16" ht="45" hidden="1" customHeight="1">
      <c r="A258" s="24">
        <v>254</v>
      </c>
      <c r="B258" s="1" t="s">
        <v>159</v>
      </c>
      <c r="C258" s="11" t="s">
        <v>160</v>
      </c>
      <c r="D258" s="2" t="s">
        <v>161</v>
      </c>
      <c r="E258" s="3">
        <v>149562</v>
      </c>
      <c r="F258" s="25" t="s">
        <v>2046</v>
      </c>
      <c r="G258" s="3" t="s">
        <v>162</v>
      </c>
      <c r="H258" s="3" t="s">
        <v>137</v>
      </c>
      <c r="I258" s="24">
        <f>'11-20'!AC259</f>
        <v>61.5</v>
      </c>
      <c r="J258" s="30" t="s">
        <v>2656</v>
      </c>
      <c r="K258" s="29"/>
      <c r="L258" s="28">
        <v>30</v>
      </c>
      <c r="M258" s="28">
        <v>100</v>
      </c>
      <c r="N258" s="28" t="b">
        <f t="shared" si="11"/>
        <v>0</v>
      </c>
      <c r="O258" s="28" t="s">
        <v>2940</v>
      </c>
      <c r="P258" s="35">
        <v>45</v>
      </c>
    </row>
    <row r="259" spans="1:16" ht="45" hidden="1" customHeight="1">
      <c r="A259" s="24">
        <v>255</v>
      </c>
      <c r="B259" s="1" t="s">
        <v>163</v>
      </c>
      <c r="C259" s="11" t="s">
        <v>164</v>
      </c>
      <c r="D259" s="2" t="s">
        <v>161</v>
      </c>
      <c r="E259" s="3">
        <v>141134</v>
      </c>
      <c r="F259" s="25" t="s">
        <v>2047</v>
      </c>
      <c r="G259" s="3" t="s">
        <v>162</v>
      </c>
      <c r="H259" s="3" t="s">
        <v>137</v>
      </c>
      <c r="I259" s="24">
        <f>'11-20'!AC260</f>
        <v>44</v>
      </c>
      <c r="J259" s="30" t="s">
        <v>2657</v>
      </c>
      <c r="K259" s="29"/>
      <c r="L259" s="28">
        <v>20</v>
      </c>
      <c r="M259" s="28">
        <v>50</v>
      </c>
      <c r="N259" s="28" t="b">
        <f t="shared" si="11"/>
        <v>0</v>
      </c>
      <c r="O259" s="28" t="s">
        <v>2940</v>
      </c>
      <c r="P259" s="35">
        <v>30</v>
      </c>
    </row>
    <row r="260" spans="1:16" ht="45" hidden="1" customHeight="1">
      <c r="A260" s="24">
        <v>256</v>
      </c>
      <c r="B260" s="1" t="s">
        <v>154</v>
      </c>
      <c r="C260" s="11" t="s">
        <v>155</v>
      </c>
      <c r="D260" s="2" t="s">
        <v>156</v>
      </c>
      <c r="E260" s="3" t="s">
        <v>2516</v>
      </c>
      <c r="F260" s="25" t="s">
        <v>2048</v>
      </c>
      <c r="G260" s="3" t="s">
        <v>157</v>
      </c>
      <c r="H260" s="3" t="s">
        <v>158</v>
      </c>
      <c r="I260" s="24">
        <f>'11-20'!AC261</f>
        <v>42</v>
      </c>
      <c r="J260" s="30" t="s">
        <v>2658</v>
      </c>
      <c r="K260" s="29"/>
      <c r="L260" s="28">
        <v>15</v>
      </c>
      <c r="M260" s="28">
        <v>50</v>
      </c>
      <c r="N260" s="28" t="b">
        <f t="shared" si="11"/>
        <v>0</v>
      </c>
      <c r="O260" s="28"/>
      <c r="P260" s="35"/>
    </row>
    <row r="261" spans="1:16" ht="45" hidden="1" customHeight="1">
      <c r="A261" s="24">
        <v>257</v>
      </c>
      <c r="B261" s="1" t="s">
        <v>1725</v>
      </c>
      <c r="C261" s="11" t="s">
        <v>1726</v>
      </c>
      <c r="D261" s="2" t="s">
        <v>1727</v>
      </c>
      <c r="E261" s="3"/>
      <c r="F261" s="25"/>
      <c r="G261" s="3" t="s">
        <v>1844</v>
      </c>
      <c r="H261" s="3" t="s">
        <v>153</v>
      </c>
      <c r="I261" s="24">
        <f>'11-20'!AC262</f>
        <v>1</v>
      </c>
      <c r="J261" s="30" t="s">
        <v>2659</v>
      </c>
      <c r="K261" s="29"/>
      <c r="L261" s="28">
        <v>3</v>
      </c>
      <c r="M261" s="28">
        <v>6</v>
      </c>
      <c r="N261" s="28" t="b">
        <f t="shared" si="11"/>
        <v>1</v>
      </c>
      <c r="O261" s="28"/>
      <c r="P261" s="35"/>
    </row>
    <row r="262" spans="1:16" ht="45" hidden="1" customHeight="1">
      <c r="A262" s="24">
        <v>258</v>
      </c>
      <c r="B262" s="1" t="s">
        <v>148</v>
      </c>
      <c r="C262" s="11" t="s">
        <v>149</v>
      </c>
      <c r="D262" s="2" t="s">
        <v>150</v>
      </c>
      <c r="E262" s="3" t="s">
        <v>2517</v>
      </c>
      <c r="F262" s="25" t="s">
        <v>2049</v>
      </c>
      <c r="G262" s="3" t="s">
        <v>152</v>
      </c>
      <c r="H262" s="3" t="s">
        <v>153</v>
      </c>
      <c r="I262" s="24">
        <f>'11-20'!AC263</f>
        <v>11</v>
      </c>
      <c r="J262" s="30" t="s">
        <v>2660</v>
      </c>
      <c r="K262" s="29"/>
      <c r="L262" s="28">
        <v>5</v>
      </c>
      <c r="M262" s="28">
        <v>10</v>
      </c>
      <c r="N262" s="28" t="b">
        <f t="shared" ref="N262:N325" si="12">IF(L262&gt;I262,TRUE, FALSE)</f>
        <v>0</v>
      </c>
      <c r="O262" s="28"/>
      <c r="P262" s="35"/>
    </row>
    <row r="263" spans="1:16" ht="45" hidden="1" customHeight="1">
      <c r="A263" s="24">
        <v>259</v>
      </c>
      <c r="B263" s="1" t="s">
        <v>1748</v>
      </c>
      <c r="C263" s="11" t="s">
        <v>1749</v>
      </c>
      <c r="D263" s="2" t="s">
        <v>1750</v>
      </c>
      <c r="E263" s="3">
        <v>110077</v>
      </c>
      <c r="F263" s="25" t="s">
        <v>2050</v>
      </c>
      <c r="G263" s="3" t="s">
        <v>1845</v>
      </c>
      <c r="H263" s="3" t="s">
        <v>718</v>
      </c>
      <c r="I263" s="24">
        <f>'11-20'!AC264</f>
        <v>2</v>
      </c>
      <c r="J263" s="30" t="s">
        <v>2661</v>
      </c>
      <c r="K263" s="29"/>
      <c r="L263" s="28">
        <v>2</v>
      </c>
      <c r="M263" s="28">
        <v>5</v>
      </c>
      <c r="N263" s="28" t="b">
        <f t="shared" si="12"/>
        <v>0</v>
      </c>
      <c r="O263" s="28"/>
      <c r="P263" s="35"/>
    </row>
    <row r="264" spans="1:16" ht="45" hidden="1" customHeight="1">
      <c r="A264" s="24">
        <v>260</v>
      </c>
      <c r="B264" s="1" t="s">
        <v>1745</v>
      </c>
      <c r="C264" s="11" t="s">
        <v>1746</v>
      </c>
      <c r="D264" s="2" t="s">
        <v>1074</v>
      </c>
      <c r="E264" s="3" t="s">
        <v>2518</v>
      </c>
      <c r="F264" s="25" t="s">
        <v>2051</v>
      </c>
      <c r="G264" s="3" t="s">
        <v>1846</v>
      </c>
      <c r="H264" s="3" t="s">
        <v>718</v>
      </c>
      <c r="I264" s="24">
        <f>'11-20'!AC265</f>
        <v>1</v>
      </c>
      <c r="J264" s="30" t="s">
        <v>2662</v>
      </c>
      <c r="K264" s="29"/>
      <c r="L264" s="28">
        <v>1</v>
      </c>
      <c r="M264" s="28">
        <v>5</v>
      </c>
      <c r="N264" s="28" t="b">
        <f t="shared" si="12"/>
        <v>0</v>
      </c>
      <c r="O264" s="28" t="s">
        <v>2940</v>
      </c>
      <c r="P264" s="35"/>
    </row>
    <row r="265" spans="1:16" ht="45" hidden="1" customHeight="1">
      <c r="A265" s="24">
        <v>261</v>
      </c>
      <c r="B265" s="1" t="s">
        <v>1081</v>
      </c>
      <c r="C265" s="11" t="s">
        <v>1082</v>
      </c>
      <c r="D265" s="2" t="s">
        <v>1080</v>
      </c>
      <c r="E265" s="3" t="s">
        <v>2519</v>
      </c>
      <c r="F265" s="25" t="s">
        <v>2052</v>
      </c>
      <c r="G265" s="3" t="s">
        <v>1083</v>
      </c>
      <c r="H265" s="3" t="s">
        <v>718</v>
      </c>
      <c r="I265" s="24">
        <f>'11-20'!AC266</f>
        <v>0</v>
      </c>
      <c r="J265" s="30" t="s">
        <v>2663</v>
      </c>
      <c r="K265" s="29"/>
      <c r="L265" s="28">
        <v>1</v>
      </c>
      <c r="M265" s="28">
        <v>5</v>
      </c>
      <c r="N265" s="28" t="b">
        <f t="shared" si="12"/>
        <v>1</v>
      </c>
      <c r="O265" s="28" t="s">
        <v>2935</v>
      </c>
      <c r="P265" s="35">
        <v>1</v>
      </c>
    </row>
    <row r="266" spans="1:16" ht="45" hidden="1" customHeight="1">
      <c r="A266" s="24">
        <v>262</v>
      </c>
      <c r="B266" s="1" t="s">
        <v>1078</v>
      </c>
      <c r="C266" s="11" t="s">
        <v>1079</v>
      </c>
      <c r="D266" s="2" t="s">
        <v>1080</v>
      </c>
      <c r="E266" s="3" t="s">
        <v>2520</v>
      </c>
      <c r="F266" s="25" t="s">
        <v>2052</v>
      </c>
      <c r="G266" s="3" t="s">
        <v>372</v>
      </c>
      <c r="H266" s="3" t="s">
        <v>718</v>
      </c>
      <c r="I266" s="24">
        <f>'11-20'!AC267</f>
        <v>0</v>
      </c>
      <c r="J266" s="30" t="s">
        <v>2664</v>
      </c>
      <c r="K266" s="29"/>
      <c r="L266" s="28">
        <v>1</v>
      </c>
      <c r="M266" s="28">
        <v>5</v>
      </c>
      <c r="N266" s="28" t="b">
        <f t="shared" si="12"/>
        <v>1</v>
      </c>
      <c r="O266" s="28" t="s">
        <v>2935</v>
      </c>
      <c r="P266" s="35">
        <v>1</v>
      </c>
    </row>
    <row r="267" spans="1:16" ht="45" hidden="1" customHeight="1">
      <c r="A267" s="24">
        <v>263</v>
      </c>
      <c r="B267" s="1" t="s">
        <v>1419</v>
      </c>
      <c r="C267" s="11" t="s">
        <v>1420</v>
      </c>
      <c r="D267" s="2" t="s">
        <v>1421</v>
      </c>
      <c r="E267" s="3" t="s">
        <v>204</v>
      </c>
      <c r="F267" s="25" t="s">
        <v>204</v>
      </c>
      <c r="G267" s="3" t="s">
        <v>1422</v>
      </c>
      <c r="H267" s="3" t="s">
        <v>60</v>
      </c>
      <c r="I267" s="24">
        <f>'11-20'!AC268</f>
        <v>0</v>
      </c>
      <c r="J267" s="30"/>
      <c r="K267" s="29"/>
      <c r="L267" s="28">
        <v>5</v>
      </c>
      <c r="M267" s="28">
        <v>10</v>
      </c>
      <c r="N267" s="28" t="b">
        <f t="shared" si="12"/>
        <v>1</v>
      </c>
      <c r="O267" s="28" t="s">
        <v>2936</v>
      </c>
      <c r="P267" s="35">
        <f t="shared" ref="P267" si="13">M267-I267</f>
        <v>10</v>
      </c>
    </row>
    <row r="268" spans="1:16" ht="45" hidden="1" customHeight="1">
      <c r="A268" s="24">
        <v>264</v>
      </c>
      <c r="B268" s="1" t="s">
        <v>1415</v>
      </c>
      <c r="C268" s="11" t="s">
        <v>1416</v>
      </c>
      <c r="D268" s="2" t="s">
        <v>1417</v>
      </c>
      <c r="E268" s="3" t="s">
        <v>204</v>
      </c>
      <c r="F268" s="25" t="s">
        <v>204</v>
      </c>
      <c r="G268" s="3" t="s">
        <v>1418</v>
      </c>
      <c r="H268" s="3" t="s">
        <v>60</v>
      </c>
      <c r="I268" s="24">
        <f>'11-20'!AC269</f>
        <v>16</v>
      </c>
      <c r="J268" s="30"/>
      <c r="K268" s="29"/>
      <c r="L268" s="28">
        <v>5</v>
      </c>
      <c r="M268" s="28">
        <v>10</v>
      </c>
      <c r="N268" s="28" t="b">
        <f t="shared" si="12"/>
        <v>0</v>
      </c>
      <c r="O268" s="28"/>
      <c r="P268" s="35"/>
    </row>
    <row r="269" spans="1:16" ht="45" hidden="1" customHeight="1">
      <c r="A269" s="24">
        <v>265</v>
      </c>
      <c r="B269" s="1" t="s">
        <v>1220</v>
      </c>
      <c r="C269" s="11" t="s">
        <v>1221</v>
      </c>
      <c r="D269" s="2" t="s">
        <v>1222</v>
      </c>
      <c r="E269" s="3" t="s">
        <v>2521</v>
      </c>
      <c r="F269" s="25" t="s">
        <v>2053</v>
      </c>
      <c r="G269" s="3" t="s">
        <v>1223</v>
      </c>
      <c r="H269" s="3" t="s">
        <v>904</v>
      </c>
      <c r="I269" s="24">
        <f>'11-20'!AC270</f>
        <v>0</v>
      </c>
      <c r="J269" s="30" t="s">
        <v>2665</v>
      </c>
      <c r="K269" s="29"/>
      <c r="L269" s="28">
        <v>0</v>
      </c>
      <c r="M269" s="28">
        <v>0</v>
      </c>
      <c r="N269" s="28" t="b">
        <f t="shared" si="12"/>
        <v>0</v>
      </c>
      <c r="O269" s="28"/>
      <c r="P269" s="35"/>
    </row>
    <row r="270" spans="1:16" ht="45" hidden="1" customHeight="1">
      <c r="A270" s="24">
        <v>266</v>
      </c>
      <c r="B270" s="1" t="s">
        <v>1209</v>
      </c>
      <c r="C270" s="11" t="s">
        <v>1210</v>
      </c>
      <c r="D270" s="2" t="s">
        <v>1211</v>
      </c>
      <c r="E270" s="3" t="s">
        <v>2522</v>
      </c>
      <c r="F270" s="25" t="s">
        <v>2054</v>
      </c>
      <c r="G270" s="3" t="s">
        <v>958</v>
      </c>
      <c r="H270" s="3" t="s">
        <v>904</v>
      </c>
      <c r="I270" s="24">
        <f>'11-20'!AC271</f>
        <v>1</v>
      </c>
      <c r="J270" s="30" t="s">
        <v>2666</v>
      </c>
      <c r="K270" s="29"/>
      <c r="L270" s="28">
        <v>1</v>
      </c>
      <c r="M270" s="28">
        <v>5</v>
      </c>
      <c r="N270" s="28" t="b">
        <f t="shared" si="12"/>
        <v>0</v>
      </c>
      <c r="O270" s="28"/>
      <c r="P270" s="35"/>
    </row>
    <row r="271" spans="1:16" ht="45" hidden="1" customHeight="1">
      <c r="A271" s="24">
        <v>267</v>
      </c>
      <c r="B271" s="1" t="s">
        <v>1156</v>
      </c>
      <c r="C271" s="11" t="s">
        <v>1157</v>
      </c>
      <c r="D271" s="2" t="s">
        <v>1158</v>
      </c>
      <c r="E271" s="3" t="s">
        <v>2523</v>
      </c>
      <c r="F271" s="25" t="s">
        <v>2055</v>
      </c>
      <c r="G271" s="3" t="s">
        <v>958</v>
      </c>
      <c r="H271" s="3" t="s">
        <v>904</v>
      </c>
      <c r="I271" s="24">
        <f>'11-20'!AC272</f>
        <v>0</v>
      </c>
      <c r="J271" s="30" t="s">
        <v>2667</v>
      </c>
      <c r="K271" s="29"/>
      <c r="L271" s="28">
        <v>1</v>
      </c>
      <c r="M271" s="28">
        <v>5</v>
      </c>
      <c r="N271" s="28" t="b">
        <f t="shared" si="12"/>
        <v>1</v>
      </c>
      <c r="O271" s="28" t="s">
        <v>2935</v>
      </c>
      <c r="P271" s="35">
        <v>1</v>
      </c>
    </row>
    <row r="272" spans="1:16" ht="45" hidden="1" customHeight="1">
      <c r="A272" s="24">
        <v>268</v>
      </c>
      <c r="B272" s="1" t="s">
        <v>1216</v>
      </c>
      <c r="C272" s="11" t="s">
        <v>1217</v>
      </c>
      <c r="D272" s="2" t="s">
        <v>1218</v>
      </c>
      <c r="E272" s="3" t="s">
        <v>2524</v>
      </c>
      <c r="F272" s="25" t="s">
        <v>2056</v>
      </c>
      <c r="G272" s="3" t="s">
        <v>1219</v>
      </c>
      <c r="H272" s="3" t="s">
        <v>904</v>
      </c>
      <c r="I272" s="24">
        <f>'11-20'!AC273</f>
        <v>1</v>
      </c>
      <c r="J272" s="30" t="s">
        <v>2668</v>
      </c>
      <c r="K272" s="29"/>
      <c r="L272" s="28">
        <v>0</v>
      </c>
      <c r="M272" s="28">
        <v>5</v>
      </c>
      <c r="N272" s="28" t="b">
        <f t="shared" si="12"/>
        <v>0</v>
      </c>
      <c r="O272" s="28"/>
      <c r="P272" s="35"/>
    </row>
    <row r="273" spans="1:16" ht="45" hidden="1" customHeight="1">
      <c r="A273" s="24">
        <v>269</v>
      </c>
      <c r="B273" s="1" t="s">
        <v>1212</v>
      </c>
      <c r="C273" s="11" t="s">
        <v>1213</v>
      </c>
      <c r="D273" s="2" t="s">
        <v>1214</v>
      </c>
      <c r="E273" s="3" t="s">
        <v>2525</v>
      </c>
      <c r="F273" s="25" t="s">
        <v>2057</v>
      </c>
      <c r="G273" s="3" t="s">
        <v>1215</v>
      </c>
      <c r="H273" s="3" t="s">
        <v>904</v>
      </c>
      <c r="I273" s="24">
        <f>'11-20'!AC274</f>
        <v>1</v>
      </c>
      <c r="J273" s="30" t="s">
        <v>2669</v>
      </c>
      <c r="K273" s="29"/>
      <c r="L273" s="28">
        <v>1</v>
      </c>
      <c r="M273" s="28">
        <v>5</v>
      </c>
      <c r="N273" s="28" t="b">
        <f t="shared" si="12"/>
        <v>0</v>
      </c>
      <c r="O273" s="28"/>
      <c r="P273" s="35"/>
    </row>
    <row r="274" spans="1:16" ht="45" hidden="1" customHeight="1">
      <c r="A274" s="24">
        <v>270</v>
      </c>
      <c r="B274" s="1" t="s">
        <v>1170</v>
      </c>
      <c r="C274" s="11" t="s">
        <v>1171</v>
      </c>
      <c r="D274" s="2" t="s">
        <v>1172</v>
      </c>
      <c r="E274" s="3" t="s">
        <v>2526</v>
      </c>
      <c r="F274" s="25" t="s">
        <v>2058</v>
      </c>
      <c r="G274" s="3" t="s">
        <v>1173</v>
      </c>
      <c r="H274" s="3" t="s">
        <v>904</v>
      </c>
      <c r="I274" s="24">
        <f>'11-20'!AC275</f>
        <v>0</v>
      </c>
      <c r="J274" s="30" t="s">
        <v>2670</v>
      </c>
      <c r="K274" s="29"/>
      <c r="L274" s="28">
        <v>0</v>
      </c>
      <c r="M274" s="28">
        <v>5</v>
      </c>
      <c r="N274" s="28" t="b">
        <f t="shared" si="12"/>
        <v>0</v>
      </c>
      <c r="O274" s="28"/>
      <c r="P274" s="35"/>
    </row>
    <row r="275" spans="1:16" ht="45" hidden="1" customHeight="1">
      <c r="A275" s="24">
        <v>271</v>
      </c>
      <c r="B275" s="1" t="s">
        <v>1076</v>
      </c>
      <c r="C275" s="11" t="s">
        <v>1077</v>
      </c>
      <c r="D275" s="2" t="s">
        <v>1074</v>
      </c>
      <c r="E275" s="3" t="s">
        <v>2527</v>
      </c>
      <c r="F275" s="25" t="s">
        <v>2059</v>
      </c>
      <c r="G275" s="3" t="s">
        <v>1027</v>
      </c>
      <c r="H275" s="3" t="s">
        <v>718</v>
      </c>
      <c r="I275" s="24">
        <f>'11-20'!AC276</f>
        <v>1</v>
      </c>
      <c r="J275" s="30" t="s">
        <v>2671</v>
      </c>
      <c r="K275" s="29"/>
      <c r="L275" s="28">
        <v>1</v>
      </c>
      <c r="M275" s="28">
        <v>5</v>
      </c>
      <c r="N275" s="28" t="b">
        <f t="shared" si="12"/>
        <v>0</v>
      </c>
      <c r="O275" s="28"/>
      <c r="P275" s="35"/>
    </row>
    <row r="276" spans="1:16" ht="45" hidden="1" customHeight="1">
      <c r="A276" s="24">
        <v>272</v>
      </c>
      <c r="B276" s="1" t="s">
        <v>1072</v>
      </c>
      <c r="C276" s="11" t="s">
        <v>1073</v>
      </c>
      <c r="D276" s="2" t="s">
        <v>1074</v>
      </c>
      <c r="E276" s="3" t="s">
        <v>2528</v>
      </c>
      <c r="F276" s="25" t="s">
        <v>2060</v>
      </c>
      <c r="G276" s="3" t="s">
        <v>1075</v>
      </c>
      <c r="H276" s="3" t="s">
        <v>718</v>
      </c>
      <c r="I276" s="24">
        <f>'11-20'!AC277</f>
        <v>1</v>
      </c>
      <c r="J276" s="30" t="s">
        <v>2672</v>
      </c>
      <c r="K276" s="29"/>
      <c r="L276" s="28">
        <v>1</v>
      </c>
      <c r="M276" s="28">
        <v>5</v>
      </c>
      <c r="N276" s="28" t="b">
        <f t="shared" si="12"/>
        <v>0</v>
      </c>
      <c r="O276" s="28"/>
      <c r="P276" s="35"/>
    </row>
    <row r="277" spans="1:16" ht="45" hidden="1" customHeight="1">
      <c r="A277" s="24">
        <v>273</v>
      </c>
      <c r="B277" s="1" t="s">
        <v>852</v>
      </c>
      <c r="C277" s="11" t="s">
        <v>853</v>
      </c>
      <c r="D277" s="2" t="s">
        <v>854</v>
      </c>
      <c r="E277" s="3" t="s">
        <v>2529</v>
      </c>
      <c r="F277" s="25" t="s">
        <v>2061</v>
      </c>
      <c r="G277" s="3" t="s">
        <v>1847</v>
      </c>
      <c r="H277" s="3" t="s">
        <v>60</v>
      </c>
      <c r="I277" s="24">
        <f>'11-20'!AC278</f>
        <v>-1</v>
      </c>
      <c r="J277" s="30" t="s">
        <v>2673</v>
      </c>
      <c r="K277" s="29"/>
      <c r="L277" s="28">
        <v>2</v>
      </c>
      <c r="M277" s="28">
        <v>5</v>
      </c>
      <c r="N277" s="28" t="b">
        <f t="shared" si="12"/>
        <v>1</v>
      </c>
      <c r="O277" s="28" t="s">
        <v>2935</v>
      </c>
      <c r="P277" s="35">
        <f t="shared" ref="P277:P278" si="14">M277-I277</f>
        <v>6</v>
      </c>
    </row>
    <row r="278" spans="1:16" ht="45" hidden="1" customHeight="1">
      <c r="A278" s="24">
        <v>274</v>
      </c>
      <c r="B278" s="1" t="s">
        <v>1378</v>
      </c>
      <c r="C278" s="11" t="s">
        <v>1379</v>
      </c>
      <c r="D278" s="2" t="s">
        <v>1380</v>
      </c>
      <c r="E278" s="3" t="s">
        <v>2530</v>
      </c>
      <c r="F278" s="25" t="s">
        <v>2062</v>
      </c>
      <c r="G278" s="3" t="s">
        <v>1381</v>
      </c>
      <c r="H278" s="3" t="s">
        <v>298</v>
      </c>
      <c r="I278" s="24">
        <f>'11-20'!AC279</f>
        <v>0</v>
      </c>
      <c r="J278" s="30" t="s">
        <v>2674</v>
      </c>
      <c r="K278" s="29"/>
      <c r="L278" s="28">
        <v>2</v>
      </c>
      <c r="M278" s="28">
        <v>5</v>
      </c>
      <c r="N278" s="28" t="b">
        <f t="shared" si="12"/>
        <v>1</v>
      </c>
      <c r="O278" s="28" t="s">
        <v>2935</v>
      </c>
      <c r="P278" s="35">
        <f t="shared" si="14"/>
        <v>5</v>
      </c>
    </row>
    <row r="279" spans="1:16" ht="45" hidden="1" customHeight="1">
      <c r="A279" s="24">
        <v>275</v>
      </c>
      <c r="B279" s="1" t="s">
        <v>880</v>
      </c>
      <c r="C279" s="11" t="s">
        <v>881</v>
      </c>
      <c r="D279" s="2" t="s">
        <v>882</v>
      </c>
      <c r="E279" s="3" t="s">
        <v>2531</v>
      </c>
      <c r="F279" s="25" t="s">
        <v>2063</v>
      </c>
      <c r="G279" s="3" t="s">
        <v>1848</v>
      </c>
      <c r="H279" s="3" t="s">
        <v>60</v>
      </c>
      <c r="I279" s="24">
        <f>'11-20'!AC280</f>
        <v>-1</v>
      </c>
      <c r="J279" s="30" t="s">
        <v>2675</v>
      </c>
      <c r="K279" s="29"/>
      <c r="L279" s="28">
        <v>2</v>
      </c>
      <c r="M279" s="28">
        <v>5</v>
      </c>
      <c r="N279" s="28" t="b">
        <f t="shared" si="12"/>
        <v>1</v>
      </c>
      <c r="O279" s="28" t="s">
        <v>2944</v>
      </c>
      <c r="P279" s="35">
        <v>3</v>
      </c>
    </row>
    <row r="280" spans="1:16" ht="45" hidden="1" customHeight="1">
      <c r="A280" s="24">
        <v>276</v>
      </c>
      <c r="B280" s="1" t="s">
        <v>876</v>
      </c>
      <c r="C280" s="11" t="s">
        <v>877</v>
      </c>
      <c r="D280" s="2" t="s">
        <v>878</v>
      </c>
      <c r="E280" s="3" t="s">
        <v>2532</v>
      </c>
      <c r="F280" s="25" t="s">
        <v>2064</v>
      </c>
      <c r="G280" s="3" t="s">
        <v>1849</v>
      </c>
      <c r="H280" s="3" t="s">
        <v>60</v>
      </c>
      <c r="I280" s="24">
        <f>'11-20'!AC281</f>
        <v>0</v>
      </c>
      <c r="J280" s="30" t="s">
        <v>2676</v>
      </c>
      <c r="K280" s="29"/>
      <c r="L280" s="28">
        <v>0</v>
      </c>
      <c r="M280" s="28">
        <v>5</v>
      </c>
      <c r="N280" s="28" t="b">
        <f t="shared" si="12"/>
        <v>0</v>
      </c>
      <c r="O280" s="28" t="s">
        <v>2944</v>
      </c>
      <c r="P280" s="35"/>
    </row>
    <row r="281" spans="1:16" ht="45" hidden="1" customHeight="1">
      <c r="A281" s="24">
        <v>277</v>
      </c>
      <c r="B281" s="1" t="s">
        <v>873</v>
      </c>
      <c r="C281" s="11" t="s">
        <v>874</v>
      </c>
      <c r="D281" s="2" t="s">
        <v>871</v>
      </c>
      <c r="E281" s="3" t="s">
        <v>2533</v>
      </c>
      <c r="F281" s="25" t="s">
        <v>2065</v>
      </c>
      <c r="G281" s="3" t="s">
        <v>1850</v>
      </c>
      <c r="H281" s="3" t="s">
        <v>60</v>
      </c>
      <c r="I281" s="24">
        <f>'11-20'!AC282</f>
        <v>1</v>
      </c>
      <c r="J281" s="30" t="s">
        <v>2677</v>
      </c>
      <c r="K281" s="29"/>
      <c r="L281" s="28">
        <v>2</v>
      </c>
      <c r="M281" s="28">
        <v>5</v>
      </c>
      <c r="N281" s="28" t="b">
        <f t="shared" si="12"/>
        <v>1</v>
      </c>
      <c r="O281" s="28" t="s">
        <v>2944</v>
      </c>
      <c r="P281" s="35">
        <v>2</v>
      </c>
    </row>
    <row r="282" spans="1:16" ht="45" hidden="1" customHeight="1">
      <c r="A282" s="24">
        <v>278</v>
      </c>
      <c r="B282" s="1" t="s">
        <v>869</v>
      </c>
      <c r="C282" s="11" t="s">
        <v>870</v>
      </c>
      <c r="D282" s="2" t="s">
        <v>871</v>
      </c>
      <c r="E282" s="3" t="s">
        <v>2534</v>
      </c>
      <c r="F282" s="25" t="s">
        <v>2066</v>
      </c>
      <c r="G282" s="3" t="s">
        <v>1851</v>
      </c>
      <c r="H282" s="3" t="s">
        <v>60</v>
      </c>
      <c r="I282" s="24">
        <f>'11-20'!AC283</f>
        <v>6</v>
      </c>
      <c r="J282" s="30" t="s">
        <v>2678</v>
      </c>
      <c r="K282" s="29"/>
      <c r="L282" s="28">
        <v>2</v>
      </c>
      <c r="M282" s="28">
        <v>5</v>
      </c>
      <c r="N282" s="28" t="b">
        <f t="shared" si="12"/>
        <v>0</v>
      </c>
      <c r="O282" s="28"/>
      <c r="P282" s="35"/>
    </row>
    <row r="283" spans="1:16" ht="45" hidden="1" customHeight="1">
      <c r="A283" s="24">
        <v>279</v>
      </c>
      <c r="B283" s="1" t="s">
        <v>865</v>
      </c>
      <c r="C283" s="11" t="s">
        <v>866</v>
      </c>
      <c r="D283" s="2" t="s">
        <v>867</v>
      </c>
      <c r="E283" s="3" t="s">
        <v>2535</v>
      </c>
      <c r="F283" s="25" t="s">
        <v>2067</v>
      </c>
      <c r="G283" s="3" t="s">
        <v>1852</v>
      </c>
      <c r="H283" s="3" t="s">
        <v>60</v>
      </c>
      <c r="I283" s="24">
        <f>'11-20'!AC284</f>
        <v>1</v>
      </c>
      <c r="J283" s="30" t="s">
        <v>2679</v>
      </c>
      <c r="K283" s="29"/>
      <c r="L283" s="28">
        <v>2</v>
      </c>
      <c r="M283" s="28">
        <v>5</v>
      </c>
      <c r="N283" s="28" t="b">
        <f t="shared" si="12"/>
        <v>1</v>
      </c>
      <c r="O283" s="28" t="s">
        <v>2944</v>
      </c>
      <c r="P283" s="35">
        <v>2</v>
      </c>
    </row>
    <row r="284" spans="1:16" ht="45" hidden="1" customHeight="1">
      <c r="A284" s="24">
        <v>280</v>
      </c>
      <c r="B284" s="1" t="s">
        <v>860</v>
      </c>
      <c r="C284" s="11" t="s">
        <v>861</v>
      </c>
      <c r="D284" s="2" t="s">
        <v>862</v>
      </c>
      <c r="E284" s="3" t="s">
        <v>2536</v>
      </c>
      <c r="F284" s="25" t="s">
        <v>2068</v>
      </c>
      <c r="G284" s="3" t="s">
        <v>1853</v>
      </c>
      <c r="H284" s="3" t="s">
        <v>864</v>
      </c>
      <c r="I284" s="24">
        <f>'11-20'!AC285</f>
        <v>-1</v>
      </c>
      <c r="J284" s="30" t="s">
        <v>2680</v>
      </c>
      <c r="K284" s="29"/>
      <c r="L284" s="28">
        <v>2</v>
      </c>
      <c r="M284" s="28">
        <v>5</v>
      </c>
      <c r="N284" s="28" t="b">
        <f t="shared" si="12"/>
        <v>1</v>
      </c>
      <c r="O284" s="28" t="s">
        <v>2944</v>
      </c>
      <c r="P284" s="35">
        <v>3</v>
      </c>
    </row>
    <row r="285" spans="1:16" ht="45" hidden="1" customHeight="1">
      <c r="A285" s="24">
        <v>281</v>
      </c>
      <c r="B285" s="1" t="s">
        <v>1006</v>
      </c>
      <c r="C285" s="11" t="s">
        <v>1007</v>
      </c>
      <c r="D285" s="2" t="s">
        <v>1008</v>
      </c>
      <c r="E285" s="3">
        <v>33023</v>
      </c>
      <c r="F285" s="25" t="s">
        <v>2069</v>
      </c>
      <c r="G285" s="3" t="s">
        <v>1854</v>
      </c>
      <c r="H285" s="3" t="s">
        <v>60</v>
      </c>
      <c r="I285" s="24">
        <f>'11-20'!AC286</f>
        <v>2</v>
      </c>
      <c r="J285" s="30" t="s">
        <v>2681</v>
      </c>
      <c r="K285" s="29"/>
      <c r="L285" s="28">
        <v>2</v>
      </c>
      <c r="M285" s="28">
        <v>5</v>
      </c>
      <c r="N285" s="28" t="b">
        <f t="shared" si="12"/>
        <v>0</v>
      </c>
      <c r="O285" s="28"/>
      <c r="P285" s="35"/>
    </row>
    <row r="286" spans="1:16" ht="45" hidden="1" customHeight="1">
      <c r="A286" s="24">
        <v>282</v>
      </c>
      <c r="B286" s="1" t="s">
        <v>891</v>
      </c>
      <c r="C286" s="11" t="s">
        <v>892</v>
      </c>
      <c r="D286" s="2" t="s">
        <v>893</v>
      </c>
      <c r="E286" s="3" t="s">
        <v>204</v>
      </c>
      <c r="F286" s="25" t="s">
        <v>204</v>
      </c>
      <c r="G286" s="3" t="s">
        <v>204</v>
      </c>
      <c r="H286" s="3" t="s">
        <v>894</v>
      </c>
      <c r="I286" s="24">
        <f>'11-20'!AC287</f>
        <v>61</v>
      </c>
      <c r="J286" s="30"/>
      <c r="K286" s="29"/>
      <c r="L286" s="28">
        <v>20</v>
      </c>
      <c r="M286" s="28">
        <v>100</v>
      </c>
      <c r="N286" s="28" t="b">
        <f t="shared" si="12"/>
        <v>0</v>
      </c>
      <c r="O286" s="28"/>
      <c r="P286" s="35"/>
    </row>
    <row r="287" spans="1:16" ht="45" hidden="1" customHeight="1">
      <c r="A287" s="24">
        <v>283</v>
      </c>
      <c r="B287" s="1" t="s">
        <v>887</v>
      </c>
      <c r="C287" s="11" t="s">
        <v>888</v>
      </c>
      <c r="D287" s="2" t="s">
        <v>889</v>
      </c>
      <c r="E287" s="3" t="s">
        <v>2537</v>
      </c>
      <c r="F287" s="25" t="s">
        <v>2070</v>
      </c>
      <c r="G287" s="3" t="s">
        <v>1855</v>
      </c>
      <c r="H287" s="3" t="s">
        <v>16</v>
      </c>
      <c r="I287" s="24">
        <f>'11-20'!AC288</f>
        <v>8</v>
      </c>
      <c r="J287" s="30" t="s">
        <v>2682</v>
      </c>
      <c r="K287" s="29"/>
      <c r="L287" s="28">
        <v>0</v>
      </c>
      <c r="M287" s="28">
        <v>0</v>
      </c>
      <c r="N287" s="28" t="b">
        <f t="shared" si="12"/>
        <v>0</v>
      </c>
      <c r="O287" s="28"/>
      <c r="P287" s="35"/>
    </row>
    <row r="288" spans="1:16" ht="45" hidden="1" customHeight="1">
      <c r="A288" s="24">
        <v>284</v>
      </c>
      <c r="B288" s="1" t="s">
        <v>723</v>
      </c>
      <c r="C288" s="11" t="s">
        <v>724</v>
      </c>
      <c r="D288" s="2" t="s">
        <v>725</v>
      </c>
      <c r="E288" s="3" t="s">
        <v>2538</v>
      </c>
      <c r="F288" s="25" t="s">
        <v>2071</v>
      </c>
      <c r="G288" s="3" t="s">
        <v>1856</v>
      </c>
      <c r="H288" s="3" t="s">
        <v>60</v>
      </c>
      <c r="I288" s="24">
        <f>'11-20'!AC289</f>
        <v>8</v>
      </c>
      <c r="J288" s="30" t="s">
        <v>2683</v>
      </c>
      <c r="K288" s="29"/>
      <c r="L288" s="28">
        <v>5</v>
      </c>
      <c r="M288" s="28">
        <v>10</v>
      </c>
      <c r="N288" s="28" t="b">
        <f t="shared" si="12"/>
        <v>0</v>
      </c>
      <c r="O288" s="28"/>
      <c r="P288" s="35"/>
    </row>
    <row r="289" spans="1:16" ht="45" hidden="1" customHeight="1">
      <c r="A289" s="24">
        <v>285</v>
      </c>
      <c r="B289" s="1" t="s">
        <v>884</v>
      </c>
      <c r="C289" s="11" t="s">
        <v>724</v>
      </c>
      <c r="D289" s="2" t="s">
        <v>885</v>
      </c>
      <c r="E289" s="3" t="s">
        <v>2539</v>
      </c>
      <c r="F289" s="25" t="s">
        <v>2072</v>
      </c>
      <c r="G289" s="3" t="s">
        <v>1806</v>
      </c>
      <c r="H289" s="3" t="s">
        <v>886</v>
      </c>
      <c r="I289" s="24">
        <f>'11-20'!AC290</f>
        <v>0</v>
      </c>
      <c r="J289" s="30" t="s">
        <v>2684</v>
      </c>
      <c r="K289" s="29"/>
      <c r="L289" s="28">
        <v>0</v>
      </c>
      <c r="M289" s="28">
        <v>0</v>
      </c>
      <c r="N289" s="28" t="b">
        <f t="shared" si="12"/>
        <v>0</v>
      </c>
      <c r="O289" s="28"/>
      <c r="P289" s="35"/>
    </row>
    <row r="290" spans="1:16" ht="45" hidden="1" customHeight="1">
      <c r="A290" s="24">
        <v>286</v>
      </c>
      <c r="B290" s="1" t="s">
        <v>1068</v>
      </c>
      <c r="C290" s="11" t="s">
        <v>1069</v>
      </c>
      <c r="D290" s="2" t="s">
        <v>1070</v>
      </c>
      <c r="E290" s="3" t="s">
        <v>2540</v>
      </c>
      <c r="F290" s="25" t="s">
        <v>2073</v>
      </c>
      <c r="G290" s="3" t="s">
        <v>1071</v>
      </c>
      <c r="H290" s="3" t="s">
        <v>904</v>
      </c>
      <c r="I290" s="24">
        <f>'11-20'!AC291</f>
        <v>1</v>
      </c>
      <c r="J290" s="30" t="s">
        <v>2685</v>
      </c>
      <c r="K290" s="29"/>
      <c r="L290" s="28">
        <v>1</v>
      </c>
      <c r="M290" s="28">
        <v>5</v>
      </c>
      <c r="N290" s="28" t="b">
        <f t="shared" si="12"/>
        <v>0</v>
      </c>
      <c r="O290" s="28"/>
      <c r="P290" s="35"/>
    </row>
    <row r="291" spans="1:16" ht="45" hidden="1" customHeight="1">
      <c r="A291" s="24">
        <v>287</v>
      </c>
      <c r="B291" s="1" t="s">
        <v>1084</v>
      </c>
      <c r="C291" s="11" t="s">
        <v>1085</v>
      </c>
      <c r="D291" s="2" t="s">
        <v>1086</v>
      </c>
      <c r="E291" s="3" t="s">
        <v>2541</v>
      </c>
      <c r="F291" s="25" t="s">
        <v>2074</v>
      </c>
      <c r="G291" s="3" t="s">
        <v>1087</v>
      </c>
      <c r="H291" s="3" t="s">
        <v>904</v>
      </c>
      <c r="I291" s="24">
        <f>'11-20'!AC292</f>
        <v>1</v>
      </c>
      <c r="J291" s="30" t="s">
        <v>2686</v>
      </c>
      <c r="K291" s="29"/>
      <c r="L291" s="28">
        <v>1</v>
      </c>
      <c r="M291" s="28">
        <v>5</v>
      </c>
      <c r="N291" s="28" t="b">
        <f t="shared" si="12"/>
        <v>0</v>
      </c>
      <c r="O291" s="28"/>
      <c r="P291" s="35"/>
    </row>
    <row r="292" spans="1:16" ht="45" hidden="1" customHeight="1">
      <c r="A292" s="24">
        <v>288</v>
      </c>
      <c r="B292" s="1" t="s">
        <v>1445</v>
      </c>
      <c r="C292" s="11" t="s">
        <v>1446</v>
      </c>
      <c r="D292" s="2" t="s">
        <v>1008</v>
      </c>
      <c r="E292" s="3" t="s">
        <v>2542</v>
      </c>
      <c r="F292" s="25" t="s">
        <v>2075</v>
      </c>
      <c r="G292" s="3" t="s">
        <v>1447</v>
      </c>
      <c r="H292" s="3" t="s">
        <v>60</v>
      </c>
      <c r="I292" s="24">
        <f>'11-20'!AC293</f>
        <v>1</v>
      </c>
      <c r="J292" s="30" t="s">
        <v>2687</v>
      </c>
      <c r="K292" s="29"/>
      <c r="L292" s="28">
        <v>2</v>
      </c>
      <c r="M292" s="28">
        <v>5</v>
      </c>
      <c r="N292" s="28" t="b">
        <f t="shared" si="12"/>
        <v>1</v>
      </c>
      <c r="O292" s="28" t="s">
        <v>2944</v>
      </c>
      <c r="P292" s="35"/>
    </row>
    <row r="293" spans="1:16" ht="45" hidden="1" customHeight="1">
      <c r="A293" s="24">
        <v>289</v>
      </c>
      <c r="B293" s="1" t="s">
        <v>856</v>
      </c>
      <c r="C293" s="11" t="s">
        <v>857</v>
      </c>
      <c r="D293" s="2" t="s">
        <v>858</v>
      </c>
      <c r="E293" s="3" t="s">
        <v>2543</v>
      </c>
      <c r="F293" s="25" t="s">
        <v>2076</v>
      </c>
      <c r="G293" s="3" t="s">
        <v>1857</v>
      </c>
      <c r="H293" s="3" t="s">
        <v>60</v>
      </c>
      <c r="I293" s="24">
        <f>'11-20'!AC294</f>
        <v>2</v>
      </c>
      <c r="J293" s="30" t="s">
        <v>2688</v>
      </c>
      <c r="K293" s="29"/>
      <c r="L293" s="28">
        <v>2</v>
      </c>
      <c r="M293" s="28">
        <v>5</v>
      </c>
      <c r="N293" s="28" t="b">
        <f t="shared" si="12"/>
        <v>0</v>
      </c>
      <c r="O293" s="28" t="s">
        <v>2944</v>
      </c>
      <c r="P293" s="35">
        <v>3</v>
      </c>
    </row>
    <row r="294" spans="1:16" ht="45" hidden="1" customHeight="1">
      <c r="A294" s="24">
        <v>290</v>
      </c>
      <c r="B294" s="1" t="s">
        <v>91</v>
      </c>
      <c r="C294" s="11" t="s">
        <v>92</v>
      </c>
      <c r="D294" s="2" t="s">
        <v>86</v>
      </c>
      <c r="E294" s="3">
        <v>5483132066</v>
      </c>
      <c r="F294" s="25" t="s">
        <v>2077</v>
      </c>
      <c r="G294" s="3" t="s">
        <v>78</v>
      </c>
      <c r="H294" s="3" t="s">
        <v>75</v>
      </c>
      <c r="I294" s="24">
        <f>'11-20'!AC295</f>
        <v>0</v>
      </c>
      <c r="J294" s="30" t="s">
        <v>2689</v>
      </c>
      <c r="K294" s="29"/>
      <c r="L294" s="28">
        <v>0</v>
      </c>
      <c r="M294" s="28">
        <v>0</v>
      </c>
      <c r="N294" s="28" t="b">
        <f t="shared" si="12"/>
        <v>0</v>
      </c>
      <c r="O294" s="28"/>
      <c r="P294" s="35"/>
    </row>
    <row r="295" spans="1:16" ht="45" hidden="1" customHeight="1">
      <c r="A295" s="24">
        <v>291</v>
      </c>
      <c r="B295" s="1" t="s">
        <v>144</v>
      </c>
      <c r="C295" s="11" t="s">
        <v>145</v>
      </c>
      <c r="D295" s="2" t="s">
        <v>146</v>
      </c>
      <c r="E295" s="3">
        <v>112188</v>
      </c>
      <c r="F295" s="25" t="s">
        <v>2034</v>
      </c>
      <c r="G295" s="3" t="s">
        <v>1858</v>
      </c>
      <c r="H295" s="3" t="s">
        <v>16</v>
      </c>
      <c r="I295" s="24">
        <f>'11-20'!AC296</f>
        <v>50</v>
      </c>
      <c r="J295" s="30" t="s">
        <v>2690</v>
      </c>
      <c r="K295" s="29"/>
      <c r="L295" s="28">
        <v>10</v>
      </c>
      <c r="M295" s="28">
        <v>30</v>
      </c>
      <c r="N295" s="28" t="b">
        <f t="shared" si="12"/>
        <v>0</v>
      </c>
      <c r="O295" s="28" t="s">
        <v>2940</v>
      </c>
      <c r="P295" s="35">
        <f>M295-I295</f>
        <v>-20</v>
      </c>
    </row>
    <row r="296" spans="1:16" ht="45" hidden="1" customHeight="1">
      <c r="A296" s="24">
        <v>292</v>
      </c>
      <c r="B296" s="1" t="s">
        <v>88</v>
      </c>
      <c r="C296" s="11" t="s">
        <v>89</v>
      </c>
      <c r="D296" s="2" t="s">
        <v>86</v>
      </c>
      <c r="E296" s="3" t="s">
        <v>2544</v>
      </c>
      <c r="F296" s="25" t="s">
        <v>2077</v>
      </c>
      <c r="G296" s="3" t="s">
        <v>90</v>
      </c>
      <c r="H296" s="3" t="s">
        <v>75</v>
      </c>
      <c r="I296" s="24">
        <f>'11-20'!AC297</f>
        <v>1</v>
      </c>
      <c r="J296" s="30" t="s">
        <v>2691</v>
      </c>
      <c r="K296" s="29"/>
      <c r="L296" s="28">
        <v>0</v>
      </c>
      <c r="M296" s="28">
        <v>0</v>
      </c>
      <c r="N296" s="28" t="b">
        <f t="shared" si="12"/>
        <v>0</v>
      </c>
      <c r="O296" s="28"/>
      <c r="P296" s="35"/>
    </row>
    <row r="297" spans="1:16" ht="45" hidden="1" customHeight="1">
      <c r="A297" s="24">
        <v>293</v>
      </c>
      <c r="B297" s="1" t="s">
        <v>84</v>
      </c>
      <c r="C297" s="11" t="s">
        <v>85</v>
      </c>
      <c r="D297" s="2" t="s">
        <v>86</v>
      </c>
      <c r="E297" s="3" t="s">
        <v>2545</v>
      </c>
      <c r="F297" s="25" t="s">
        <v>2077</v>
      </c>
      <c r="G297" s="3" t="s">
        <v>87</v>
      </c>
      <c r="H297" s="3" t="s">
        <v>75</v>
      </c>
      <c r="I297" s="24">
        <f>'11-20'!AC298</f>
        <v>1</v>
      </c>
      <c r="J297" s="30" t="s">
        <v>2692</v>
      </c>
      <c r="K297" s="29"/>
      <c r="L297" s="28">
        <v>0</v>
      </c>
      <c r="M297" s="28">
        <v>0</v>
      </c>
      <c r="N297" s="28" t="b">
        <f t="shared" si="12"/>
        <v>0</v>
      </c>
      <c r="O297" s="28"/>
      <c r="P297" s="35"/>
    </row>
    <row r="298" spans="1:16" ht="45" hidden="1" customHeight="1">
      <c r="A298" s="24">
        <v>294</v>
      </c>
      <c r="B298" s="1" t="s">
        <v>71</v>
      </c>
      <c r="C298" s="11" t="s">
        <v>72</v>
      </c>
      <c r="D298" s="2" t="s">
        <v>73</v>
      </c>
      <c r="E298" s="3">
        <v>5363133066</v>
      </c>
      <c r="F298" s="25" t="s">
        <v>2077</v>
      </c>
      <c r="G298" s="3" t="s">
        <v>74</v>
      </c>
      <c r="H298" s="3" t="s">
        <v>75</v>
      </c>
      <c r="I298" s="24">
        <f>'11-20'!AC299</f>
        <v>4</v>
      </c>
      <c r="J298" s="30" t="s">
        <v>2693</v>
      </c>
      <c r="K298" s="29"/>
      <c r="L298" s="28">
        <v>0</v>
      </c>
      <c r="M298" s="28">
        <v>0</v>
      </c>
      <c r="N298" s="28" t="b">
        <f t="shared" si="12"/>
        <v>0</v>
      </c>
      <c r="O298" s="28"/>
      <c r="P298" s="35"/>
    </row>
    <row r="299" spans="1:16" ht="45" hidden="1" customHeight="1">
      <c r="A299" s="24">
        <v>295</v>
      </c>
      <c r="B299" s="1" t="s">
        <v>113</v>
      </c>
      <c r="C299" s="11" t="s">
        <v>114</v>
      </c>
      <c r="D299" s="2" t="s">
        <v>115</v>
      </c>
      <c r="E299" s="3" t="s">
        <v>2546</v>
      </c>
      <c r="F299" s="25" t="s">
        <v>2077</v>
      </c>
      <c r="G299" s="3" t="s">
        <v>116</v>
      </c>
      <c r="H299" s="3" t="s">
        <v>75</v>
      </c>
      <c r="I299" s="24">
        <f>'11-20'!AC300</f>
        <v>7</v>
      </c>
      <c r="J299" s="30" t="s">
        <v>2694</v>
      </c>
      <c r="K299" s="29"/>
      <c r="L299" s="28">
        <v>0</v>
      </c>
      <c r="M299" s="28">
        <v>0</v>
      </c>
      <c r="N299" s="28" t="b">
        <f t="shared" si="12"/>
        <v>0</v>
      </c>
      <c r="O299" s="28"/>
      <c r="P299" s="35"/>
    </row>
    <row r="300" spans="1:16" ht="45" hidden="1" customHeight="1">
      <c r="A300" s="24">
        <v>296</v>
      </c>
      <c r="B300" s="1" t="s">
        <v>76</v>
      </c>
      <c r="C300" s="11" t="s">
        <v>77</v>
      </c>
      <c r="D300" s="2" t="s">
        <v>73</v>
      </c>
      <c r="E300" s="3">
        <v>5363132066</v>
      </c>
      <c r="F300" s="25" t="s">
        <v>2077</v>
      </c>
      <c r="G300" s="3" t="s">
        <v>78</v>
      </c>
      <c r="H300" s="3" t="s">
        <v>75</v>
      </c>
      <c r="I300" s="24">
        <f>'11-20'!AC301</f>
        <v>2</v>
      </c>
      <c r="J300" s="30" t="s">
        <v>2695</v>
      </c>
      <c r="K300" s="29"/>
      <c r="L300" s="28">
        <v>0</v>
      </c>
      <c r="M300" s="28">
        <v>0</v>
      </c>
      <c r="N300" s="28" t="b">
        <f t="shared" si="12"/>
        <v>0</v>
      </c>
      <c r="O300" s="28"/>
      <c r="P300" s="35"/>
    </row>
    <row r="301" spans="1:16" ht="45" hidden="1" customHeight="1">
      <c r="A301" s="24">
        <v>297</v>
      </c>
      <c r="B301" s="1" t="s">
        <v>1617</v>
      </c>
      <c r="C301" s="11" t="s">
        <v>1618</v>
      </c>
      <c r="D301" s="2" t="s">
        <v>1619</v>
      </c>
      <c r="E301" s="3" t="s">
        <v>2547</v>
      </c>
      <c r="F301" s="25" t="s">
        <v>1984</v>
      </c>
      <c r="G301" s="3" t="s">
        <v>1859</v>
      </c>
      <c r="H301" s="3" t="s">
        <v>16</v>
      </c>
      <c r="I301" s="24">
        <f>'11-20'!AC302</f>
        <v>2</v>
      </c>
      <c r="J301" s="30" t="s">
        <v>2696</v>
      </c>
      <c r="K301" s="29"/>
      <c r="L301" s="28">
        <v>2</v>
      </c>
      <c r="M301" s="28">
        <v>5</v>
      </c>
      <c r="N301" s="28" t="b">
        <f t="shared" si="12"/>
        <v>0</v>
      </c>
      <c r="O301" s="28"/>
      <c r="P301" s="35"/>
    </row>
    <row r="302" spans="1:16" ht="45" hidden="1" customHeight="1">
      <c r="A302" s="24">
        <v>298</v>
      </c>
      <c r="B302" s="1" t="s">
        <v>1621</v>
      </c>
      <c r="C302" s="11" t="s">
        <v>1622</v>
      </c>
      <c r="D302" s="2" t="s">
        <v>1619</v>
      </c>
      <c r="E302" s="3" t="s">
        <v>2548</v>
      </c>
      <c r="F302" s="25" t="s">
        <v>1984</v>
      </c>
      <c r="G302" s="3" t="s">
        <v>1623</v>
      </c>
      <c r="H302" s="3" t="s">
        <v>16</v>
      </c>
      <c r="I302" s="24">
        <f>'11-20'!AC303</f>
        <v>2</v>
      </c>
      <c r="J302" s="30" t="s">
        <v>2697</v>
      </c>
      <c r="K302" s="29"/>
      <c r="L302" s="28">
        <v>2</v>
      </c>
      <c r="M302" s="28">
        <v>5</v>
      </c>
      <c r="N302" s="28" t="b">
        <f t="shared" si="12"/>
        <v>0</v>
      </c>
      <c r="O302" s="28"/>
      <c r="P302" s="35"/>
    </row>
    <row r="303" spans="1:16" ht="45" hidden="1" customHeight="1">
      <c r="A303" s="24">
        <v>299</v>
      </c>
      <c r="B303" s="1" t="s">
        <v>1613</v>
      </c>
      <c r="C303" s="11" t="s">
        <v>1614</v>
      </c>
      <c r="D303" s="2" t="s">
        <v>1615</v>
      </c>
      <c r="E303" s="3">
        <v>588863</v>
      </c>
      <c r="F303" s="25" t="s">
        <v>1988</v>
      </c>
      <c r="G303" s="3" t="s">
        <v>1616</v>
      </c>
      <c r="H303" s="3" t="s">
        <v>153</v>
      </c>
      <c r="I303" s="24">
        <f>'11-20'!AC304</f>
        <v>3</v>
      </c>
      <c r="J303" s="30" t="s">
        <v>2698</v>
      </c>
      <c r="K303" s="29"/>
      <c r="L303" s="28">
        <v>2</v>
      </c>
      <c r="M303" s="28">
        <v>5</v>
      </c>
      <c r="N303" s="28" t="b">
        <f t="shared" si="12"/>
        <v>0</v>
      </c>
      <c r="O303" s="28"/>
      <c r="P303" s="35"/>
    </row>
    <row r="304" spans="1:16" ht="45" hidden="1" customHeight="1">
      <c r="A304" s="24">
        <v>300</v>
      </c>
      <c r="B304" s="1" t="s">
        <v>1729</v>
      </c>
      <c r="C304" s="11" t="s">
        <v>1730</v>
      </c>
      <c r="D304" s="2" t="s">
        <v>1619</v>
      </c>
      <c r="E304" s="3"/>
      <c r="F304" s="25" t="s">
        <v>1984</v>
      </c>
      <c r="G304" s="3" t="s">
        <v>1731</v>
      </c>
      <c r="H304" s="3" t="s">
        <v>16</v>
      </c>
      <c r="I304" s="24">
        <f>'11-20'!AC305</f>
        <v>1</v>
      </c>
      <c r="J304" s="30" t="s">
        <v>2699</v>
      </c>
      <c r="K304" s="29"/>
      <c r="L304" s="28">
        <v>1</v>
      </c>
      <c r="M304" s="28">
        <v>5</v>
      </c>
      <c r="N304" s="28" t="b">
        <f t="shared" si="12"/>
        <v>0</v>
      </c>
      <c r="O304" s="28"/>
      <c r="P304" s="35"/>
    </row>
    <row r="305" spans="1:16" ht="45" hidden="1" customHeight="1">
      <c r="A305" s="24">
        <v>301</v>
      </c>
      <c r="B305" s="1" t="s">
        <v>38</v>
      </c>
      <c r="C305" s="11" t="s">
        <v>39</v>
      </c>
      <c r="D305" s="2" t="s">
        <v>40</v>
      </c>
      <c r="E305" s="3" t="s">
        <v>2549</v>
      </c>
      <c r="F305" s="25" t="s">
        <v>2078</v>
      </c>
      <c r="G305" s="3" t="s">
        <v>41</v>
      </c>
      <c r="H305" s="3" t="s">
        <v>16</v>
      </c>
      <c r="I305" s="24">
        <f>'11-20'!AC306</f>
        <v>24</v>
      </c>
      <c r="J305" s="30" t="s">
        <v>2700</v>
      </c>
      <c r="K305" s="29"/>
      <c r="L305" s="28">
        <v>10</v>
      </c>
      <c r="M305" s="28">
        <v>30</v>
      </c>
      <c r="N305" s="28" t="b">
        <f t="shared" si="12"/>
        <v>0</v>
      </c>
      <c r="O305" s="28"/>
      <c r="P305" s="35"/>
    </row>
    <row r="306" spans="1:16" ht="45" hidden="1" customHeight="1">
      <c r="A306" s="24">
        <v>302</v>
      </c>
      <c r="B306" s="1" t="s">
        <v>42</v>
      </c>
      <c r="C306" s="11" t="s">
        <v>43</v>
      </c>
      <c r="D306" s="2" t="s">
        <v>44</v>
      </c>
      <c r="E306" s="3" t="s">
        <v>2550</v>
      </c>
      <c r="F306" s="25" t="s">
        <v>2078</v>
      </c>
      <c r="G306" s="3" t="s">
        <v>45</v>
      </c>
      <c r="H306" s="3" t="s">
        <v>16</v>
      </c>
      <c r="I306" s="24">
        <f>'11-20'!AC307</f>
        <v>14</v>
      </c>
      <c r="J306" s="30" t="s">
        <v>2701</v>
      </c>
      <c r="K306" s="29"/>
      <c r="L306" s="28">
        <v>10</v>
      </c>
      <c r="M306" s="28">
        <v>30</v>
      </c>
      <c r="N306" s="28" t="b">
        <f t="shared" si="12"/>
        <v>0</v>
      </c>
      <c r="O306" s="28"/>
      <c r="P306" s="35"/>
    </row>
    <row r="307" spans="1:16" ht="45" hidden="1" customHeight="1">
      <c r="A307" s="24">
        <v>303</v>
      </c>
      <c r="B307" s="1" t="s">
        <v>61</v>
      </c>
      <c r="C307" s="11" t="s">
        <v>62</v>
      </c>
      <c r="D307" s="2" t="s">
        <v>44</v>
      </c>
      <c r="E307" s="3" t="s">
        <v>2551</v>
      </c>
      <c r="F307" s="25" t="s">
        <v>2079</v>
      </c>
      <c r="G307" s="3" t="s">
        <v>1860</v>
      </c>
      <c r="H307" s="3" t="s">
        <v>16</v>
      </c>
      <c r="I307" s="24">
        <f>'11-20'!AC308</f>
        <v>19</v>
      </c>
      <c r="J307" s="30" t="s">
        <v>2702</v>
      </c>
      <c r="K307" s="29"/>
      <c r="L307" s="28">
        <v>10</v>
      </c>
      <c r="M307" s="28">
        <v>30</v>
      </c>
      <c r="N307" s="28" t="b">
        <f t="shared" si="12"/>
        <v>0</v>
      </c>
      <c r="O307" s="28"/>
      <c r="P307" s="35"/>
    </row>
    <row r="308" spans="1:16" ht="45" hidden="1" customHeight="1">
      <c r="A308" s="24">
        <v>304</v>
      </c>
      <c r="B308" s="1" t="s">
        <v>25</v>
      </c>
      <c r="C308" s="11" t="s">
        <v>26</v>
      </c>
      <c r="D308" s="2" t="s">
        <v>27</v>
      </c>
      <c r="E308" s="3">
        <v>1028</v>
      </c>
      <c r="F308" s="25" t="s">
        <v>1972</v>
      </c>
      <c r="G308" s="3" t="s">
        <v>29</v>
      </c>
      <c r="H308" s="3" t="s">
        <v>30</v>
      </c>
      <c r="I308" s="24">
        <f>'11-20'!AC309</f>
        <v>0</v>
      </c>
      <c r="J308" s="30" t="s">
        <v>2703</v>
      </c>
      <c r="K308" s="29"/>
      <c r="L308" s="28">
        <v>5</v>
      </c>
      <c r="M308" s="28">
        <v>20</v>
      </c>
      <c r="N308" s="28" t="b">
        <f t="shared" si="12"/>
        <v>1</v>
      </c>
      <c r="O308" s="28"/>
      <c r="P308" s="35"/>
    </row>
    <row r="309" spans="1:16" ht="45" hidden="1" customHeight="1">
      <c r="A309" s="24">
        <v>305</v>
      </c>
      <c r="B309" s="1" t="s">
        <v>31</v>
      </c>
      <c r="C309" s="11" t="s">
        <v>32</v>
      </c>
      <c r="D309" s="2" t="s">
        <v>27</v>
      </c>
      <c r="E309" s="3" t="s">
        <v>2552</v>
      </c>
      <c r="F309" s="25" t="s">
        <v>1972</v>
      </c>
      <c r="G309" s="3" t="s">
        <v>33</v>
      </c>
      <c r="H309" s="3" t="s">
        <v>34</v>
      </c>
      <c r="I309" s="24">
        <f>'11-20'!AC310</f>
        <v>0.5</v>
      </c>
      <c r="J309" s="30" t="s">
        <v>2704</v>
      </c>
      <c r="K309" s="29"/>
      <c r="L309" s="28">
        <v>5</v>
      </c>
      <c r="M309" s="28">
        <v>20</v>
      </c>
      <c r="N309" s="28" t="b">
        <f t="shared" si="12"/>
        <v>1</v>
      </c>
      <c r="O309" s="28"/>
      <c r="P309" s="35"/>
    </row>
    <row r="310" spans="1:16" ht="45" hidden="1" customHeight="1">
      <c r="A310" s="24">
        <v>306</v>
      </c>
      <c r="B310" s="1" t="s">
        <v>35</v>
      </c>
      <c r="C310" s="11" t="s">
        <v>36</v>
      </c>
      <c r="D310" s="2" t="s">
        <v>27</v>
      </c>
      <c r="E310" s="3" t="s">
        <v>2553</v>
      </c>
      <c r="F310" s="25" t="s">
        <v>1972</v>
      </c>
      <c r="G310" s="3" t="s">
        <v>37</v>
      </c>
      <c r="H310" s="3" t="s">
        <v>34</v>
      </c>
      <c r="I310" s="24">
        <f>'11-20'!AC311</f>
        <v>34</v>
      </c>
      <c r="J310" s="30" t="s">
        <v>2705</v>
      </c>
      <c r="K310" s="29"/>
      <c r="L310" s="28">
        <v>20</v>
      </c>
      <c r="M310" s="28">
        <v>50</v>
      </c>
      <c r="N310" s="28" t="b">
        <f t="shared" si="12"/>
        <v>0</v>
      </c>
      <c r="O310" s="28"/>
      <c r="P310" s="35"/>
    </row>
    <row r="311" spans="1:16" ht="45" hidden="1" customHeight="1">
      <c r="A311" s="24">
        <v>307</v>
      </c>
      <c r="B311" s="1" t="s">
        <v>46</v>
      </c>
      <c r="C311" s="11" t="s">
        <v>47</v>
      </c>
      <c r="D311" s="2" t="s">
        <v>48</v>
      </c>
      <c r="E311" s="3" t="s">
        <v>2554</v>
      </c>
      <c r="F311" s="25" t="s">
        <v>2080</v>
      </c>
      <c r="G311" s="3" t="s">
        <v>1861</v>
      </c>
      <c r="H311" s="3" t="s">
        <v>16</v>
      </c>
      <c r="I311" s="24">
        <f>'11-20'!AC312</f>
        <v>3</v>
      </c>
      <c r="J311" s="30" t="s">
        <v>2706</v>
      </c>
      <c r="K311" s="29"/>
      <c r="L311" s="28">
        <v>30</v>
      </c>
      <c r="M311" s="28">
        <v>100</v>
      </c>
      <c r="N311" s="28" t="b">
        <f t="shared" si="12"/>
        <v>1</v>
      </c>
      <c r="O311" s="28" t="s">
        <v>2945</v>
      </c>
      <c r="P311" s="35">
        <v>50</v>
      </c>
    </row>
    <row r="312" spans="1:16" ht="45" hidden="1" customHeight="1">
      <c r="A312" s="24">
        <v>308</v>
      </c>
      <c r="B312" s="1" t="s">
        <v>64</v>
      </c>
      <c r="C312" s="11" t="s">
        <v>65</v>
      </c>
      <c r="D312" s="2" t="s">
        <v>66</v>
      </c>
      <c r="E312" s="3" t="s">
        <v>2555</v>
      </c>
      <c r="F312" s="25" t="s">
        <v>2081</v>
      </c>
      <c r="G312" s="3" t="s">
        <v>1862</v>
      </c>
      <c r="H312" s="3" t="s">
        <v>16</v>
      </c>
      <c r="I312" s="24">
        <f>'11-20'!AC313</f>
        <v>7</v>
      </c>
      <c r="J312" s="30" t="s">
        <v>2707</v>
      </c>
      <c r="K312" s="29"/>
      <c r="L312" s="28">
        <v>10</v>
      </c>
      <c r="M312" s="28">
        <v>30</v>
      </c>
      <c r="N312" s="28" t="b">
        <f t="shared" si="12"/>
        <v>1</v>
      </c>
      <c r="O312" s="28" t="s">
        <v>2940</v>
      </c>
      <c r="P312" s="35">
        <v>0</v>
      </c>
    </row>
    <row r="313" spans="1:16" ht="45" hidden="1" customHeight="1">
      <c r="A313" s="24">
        <v>309</v>
      </c>
      <c r="B313" s="1" t="s">
        <v>21</v>
      </c>
      <c r="C313" s="11" t="s">
        <v>22</v>
      </c>
      <c r="D313" s="2" t="s">
        <v>23</v>
      </c>
      <c r="E313" s="3" t="s">
        <v>2556</v>
      </c>
      <c r="F313" s="25" t="s">
        <v>2078</v>
      </c>
      <c r="G313" s="3" t="s">
        <v>15</v>
      </c>
      <c r="H313" s="3" t="s">
        <v>16</v>
      </c>
      <c r="I313" s="24">
        <f>'11-20'!AC314</f>
        <v>110</v>
      </c>
      <c r="J313" s="30" t="s">
        <v>2708</v>
      </c>
      <c r="K313" s="29"/>
      <c r="L313" s="28">
        <v>30</v>
      </c>
      <c r="M313" s="28">
        <v>100</v>
      </c>
      <c r="N313" s="28" t="b">
        <f t="shared" si="12"/>
        <v>0</v>
      </c>
      <c r="O313" s="28" t="s">
        <v>2940</v>
      </c>
      <c r="P313" s="35">
        <f t="shared" ref="P313:P315" si="15">M313-I313</f>
        <v>-10</v>
      </c>
    </row>
    <row r="314" spans="1:16" ht="45" hidden="1" customHeight="1">
      <c r="A314" s="24">
        <v>310</v>
      </c>
      <c r="B314" s="1" t="s">
        <v>17</v>
      </c>
      <c r="C314" s="11" t="s">
        <v>18</v>
      </c>
      <c r="D314" s="2" t="s">
        <v>19</v>
      </c>
      <c r="E314" s="3" t="s">
        <v>2557</v>
      </c>
      <c r="F314" s="25" t="s">
        <v>1892</v>
      </c>
      <c r="G314" s="3" t="s">
        <v>20</v>
      </c>
      <c r="H314" s="3" t="s">
        <v>16</v>
      </c>
      <c r="I314" s="24">
        <f>'11-20'!AC315</f>
        <v>227</v>
      </c>
      <c r="J314" s="30" t="s">
        <v>2709</v>
      </c>
      <c r="K314" s="29"/>
      <c r="L314" s="28">
        <v>100</v>
      </c>
      <c r="M314" s="28">
        <v>200</v>
      </c>
      <c r="N314" s="28" t="b">
        <f t="shared" si="12"/>
        <v>0</v>
      </c>
      <c r="O314" s="28" t="s">
        <v>2940</v>
      </c>
      <c r="P314" s="35">
        <f t="shared" si="15"/>
        <v>-27</v>
      </c>
    </row>
    <row r="315" spans="1:16" ht="45" hidden="1" customHeight="1">
      <c r="A315" s="24">
        <v>311</v>
      </c>
      <c r="B315" s="1" t="s">
        <v>11</v>
      </c>
      <c r="C315" s="11" t="s">
        <v>12</v>
      </c>
      <c r="D315" s="2" t="s">
        <v>13</v>
      </c>
      <c r="E315" s="3" t="s">
        <v>2558</v>
      </c>
      <c r="F315" s="25" t="s">
        <v>2078</v>
      </c>
      <c r="G315" s="3" t="s">
        <v>15</v>
      </c>
      <c r="H315" s="3" t="s">
        <v>16</v>
      </c>
      <c r="I315" s="24">
        <f>'11-20'!AC316</f>
        <v>167</v>
      </c>
      <c r="J315" s="30" t="s">
        <v>2710</v>
      </c>
      <c r="K315" s="29"/>
      <c r="L315" s="28">
        <v>50</v>
      </c>
      <c r="M315" s="28">
        <v>150</v>
      </c>
      <c r="N315" s="28" t="b">
        <f t="shared" si="12"/>
        <v>0</v>
      </c>
      <c r="O315" s="28" t="s">
        <v>2940</v>
      </c>
      <c r="P315" s="35">
        <f t="shared" si="15"/>
        <v>-17</v>
      </c>
    </row>
    <row r="316" spans="1:16" ht="45" hidden="1" customHeight="1">
      <c r="A316" s="24">
        <v>312</v>
      </c>
      <c r="B316" s="1" t="s">
        <v>1699</v>
      </c>
      <c r="C316" s="11" t="s">
        <v>1700</v>
      </c>
      <c r="D316" s="2" t="s">
        <v>1701</v>
      </c>
      <c r="E316" s="3" t="s">
        <v>2559</v>
      </c>
      <c r="F316" s="25" t="s">
        <v>2082</v>
      </c>
      <c r="G316" s="3" t="s">
        <v>1702</v>
      </c>
      <c r="H316" s="3" t="s">
        <v>1612</v>
      </c>
      <c r="I316" s="24">
        <f>'11-20'!AC317</f>
        <v>0</v>
      </c>
      <c r="J316" s="30" t="s">
        <v>2711</v>
      </c>
      <c r="K316" s="29"/>
      <c r="L316" s="28">
        <v>1</v>
      </c>
      <c r="M316" s="28">
        <v>5</v>
      </c>
      <c r="N316" s="28" t="b">
        <f t="shared" si="12"/>
        <v>1</v>
      </c>
      <c r="O316" s="28" t="s">
        <v>2942</v>
      </c>
      <c r="P316" s="35">
        <v>0</v>
      </c>
    </row>
    <row r="317" spans="1:16" ht="45" hidden="1" customHeight="1">
      <c r="A317" s="24">
        <v>313</v>
      </c>
      <c r="B317" s="1" t="s">
        <v>1667</v>
      </c>
      <c r="C317" s="11" t="s">
        <v>1668</v>
      </c>
      <c r="D317" s="2" t="s">
        <v>1669</v>
      </c>
      <c r="E317" s="3" t="s">
        <v>2560</v>
      </c>
      <c r="F317" s="25" t="s">
        <v>2083</v>
      </c>
      <c r="G317" s="3" t="s">
        <v>1670</v>
      </c>
      <c r="H317" s="3" t="s">
        <v>60</v>
      </c>
      <c r="I317" s="24">
        <f>'11-20'!AC318</f>
        <v>6</v>
      </c>
      <c r="J317" s="30" t="s">
        <v>2712</v>
      </c>
      <c r="K317" s="29"/>
      <c r="L317" s="28">
        <v>20</v>
      </c>
      <c r="M317" s="28">
        <v>50</v>
      </c>
      <c r="N317" s="28" t="b">
        <f t="shared" si="12"/>
        <v>1</v>
      </c>
      <c r="O317" s="28" t="s">
        <v>2942</v>
      </c>
      <c r="P317" s="35">
        <v>0</v>
      </c>
    </row>
    <row r="318" spans="1:16" ht="45" hidden="1" customHeight="1">
      <c r="A318" s="24">
        <v>314</v>
      </c>
      <c r="B318" s="1" t="s">
        <v>1671</v>
      </c>
      <c r="C318" s="11" t="s">
        <v>1672</v>
      </c>
      <c r="D318" s="2" t="s">
        <v>1669</v>
      </c>
      <c r="E318" s="3" t="s">
        <v>2561</v>
      </c>
      <c r="F318" s="25" t="s">
        <v>2083</v>
      </c>
      <c r="G318" s="3" t="s">
        <v>1673</v>
      </c>
      <c r="H318" s="3" t="s">
        <v>60</v>
      </c>
      <c r="I318" s="24">
        <f>'11-20'!AC319</f>
        <v>8</v>
      </c>
      <c r="J318" s="30" t="s">
        <v>2713</v>
      </c>
      <c r="K318" s="29"/>
      <c r="L318" s="28">
        <v>20</v>
      </c>
      <c r="M318" s="28">
        <v>50</v>
      </c>
      <c r="N318" s="28" t="b">
        <f t="shared" si="12"/>
        <v>1</v>
      </c>
      <c r="O318" s="28" t="s">
        <v>2942</v>
      </c>
      <c r="P318" s="35">
        <v>0</v>
      </c>
    </row>
    <row r="319" spans="1:16" ht="45" hidden="1" customHeight="1">
      <c r="A319" s="24">
        <v>315</v>
      </c>
      <c r="B319" s="1" t="s">
        <v>1606</v>
      </c>
      <c r="C319" s="11" t="s">
        <v>1607</v>
      </c>
      <c r="D319" s="2" t="s">
        <v>202</v>
      </c>
      <c r="E319" s="3" t="s">
        <v>204</v>
      </c>
      <c r="F319" s="25" t="s">
        <v>2084</v>
      </c>
      <c r="G319" s="3" t="s">
        <v>1863</v>
      </c>
      <c r="H319" s="3" t="s">
        <v>16</v>
      </c>
      <c r="I319" s="24">
        <f>'11-20'!AC320</f>
        <v>4</v>
      </c>
      <c r="J319" s="30" t="s">
        <v>2714</v>
      </c>
      <c r="K319" s="29"/>
      <c r="L319" s="28">
        <v>3</v>
      </c>
      <c r="M319" s="28">
        <v>10</v>
      </c>
      <c r="N319" s="28" t="b">
        <f t="shared" si="12"/>
        <v>0</v>
      </c>
      <c r="O319" s="28"/>
    </row>
    <row r="320" spans="1:16" ht="45" hidden="1" customHeight="1">
      <c r="A320" s="24">
        <v>316</v>
      </c>
      <c r="B320" s="1" t="s">
        <v>200</v>
      </c>
      <c r="C320" s="11" t="s">
        <v>201</v>
      </c>
      <c r="D320" s="2" t="s">
        <v>202</v>
      </c>
      <c r="E320" s="3" t="s">
        <v>204</v>
      </c>
      <c r="F320" s="25" t="s">
        <v>1995</v>
      </c>
      <c r="G320" s="3" t="s">
        <v>1863</v>
      </c>
      <c r="H320" s="3" t="s">
        <v>16</v>
      </c>
      <c r="I320" s="24">
        <f>'11-20'!AC321</f>
        <v>13</v>
      </c>
      <c r="J320" s="30" t="s">
        <v>2714</v>
      </c>
      <c r="K320" s="29"/>
      <c r="L320" s="28">
        <v>3</v>
      </c>
      <c r="M320" s="28">
        <v>10</v>
      </c>
      <c r="N320" s="28" t="b">
        <f t="shared" si="12"/>
        <v>0</v>
      </c>
      <c r="O320" s="28"/>
    </row>
    <row r="321" spans="1:16" ht="45" hidden="1" customHeight="1">
      <c r="A321" s="24">
        <v>317</v>
      </c>
      <c r="B321" s="1" t="s">
        <v>51</v>
      </c>
      <c r="C321" s="11" t="s">
        <v>52</v>
      </c>
      <c r="D321" s="2" t="s">
        <v>53</v>
      </c>
      <c r="E321" s="3" t="s">
        <v>2562</v>
      </c>
      <c r="F321" s="25" t="s">
        <v>2035</v>
      </c>
      <c r="G321" s="3" t="s">
        <v>1864</v>
      </c>
      <c r="H321" s="3" t="s">
        <v>16</v>
      </c>
      <c r="I321" s="24">
        <f>'11-20'!AC322</f>
        <v>42.5</v>
      </c>
      <c r="J321" s="30" t="s">
        <v>2715</v>
      </c>
      <c r="K321" s="29"/>
      <c r="L321" s="28">
        <v>30</v>
      </c>
      <c r="M321" s="28">
        <v>100</v>
      </c>
      <c r="N321" s="28" t="b">
        <f t="shared" si="12"/>
        <v>0</v>
      </c>
      <c r="O321" s="28"/>
    </row>
    <row r="322" spans="1:16" ht="45" hidden="1" customHeight="1">
      <c r="A322" s="24">
        <v>318</v>
      </c>
      <c r="B322" s="1" t="s">
        <v>56</v>
      </c>
      <c r="C322" s="11" t="s">
        <v>57</v>
      </c>
      <c r="D322" s="2" t="s">
        <v>58</v>
      </c>
      <c r="E322" s="3" t="s">
        <v>2563</v>
      </c>
      <c r="F322" s="25" t="s">
        <v>2035</v>
      </c>
      <c r="G322" s="3" t="s">
        <v>59</v>
      </c>
      <c r="H322" s="3" t="s">
        <v>60</v>
      </c>
      <c r="I322" s="24">
        <f>'11-20'!AC323</f>
        <v>25</v>
      </c>
      <c r="J322" s="30" t="s">
        <v>2716</v>
      </c>
      <c r="K322" s="29"/>
      <c r="L322" s="28">
        <v>30</v>
      </c>
      <c r="M322" s="28">
        <v>100</v>
      </c>
      <c r="N322" s="28" t="b">
        <f t="shared" si="12"/>
        <v>1</v>
      </c>
      <c r="O322" s="28" t="s">
        <v>2946</v>
      </c>
      <c r="P322" s="35">
        <v>25</v>
      </c>
    </row>
    <row r="323" spans="1:16" ht="45" hidden="1" customHeight="1">
      <c r="A323" s="24">
        <v>319</v>
      </c>
      <c r="B323" s="1" t="s">
        <v>102</v>
      </c>
      <c r="C323" s="11" t="s">
        <v>103</v>
      </c>
      <c r="D323" s="2" t="s">
        <v>86</v>
      </c>
      <c r="E323" s="3">
        <v>5483132866</v>
      </c>
      <c r="F323" s="25" t="s">
        <v>2077</v>
      </c>
      <c r="G323" s="3" t="s">
        <v>1865</v>
      </c>
      <c r="H323" s="3" t="s">
        <v>75</v>
      </c>
      <c r="I323" s="24">
        <f>'11-20'!AC324</f>
        <v>5</v>
      </c>
      <c r="J323" s="30" t="s">
        <v>2717</v>
      </c>
      <c r="K323" s="29"/>
      <c r="L323" s="28">
        <v>0</v>
      </c>
      <c r="M323" s="28">
        <v>0</v>
      </c>
      <c r="N323" s="28" t="b">
        <f t="shared" si="12"/>
        <v>0</v>
      </c>
      <c r="O323" s="28"/>
    </row>
    <row r="324" spans="1:16" ht="45" hidden="1" customHeight="1">
      <c r="A324" s="24">
        <v>320</v>
      </c>
      <c r="B324" s="1" t="s">
        <v>110</v>
      </c>
      <c r="C324" s="11" t="s">
        <v>111</v>
      </c>
      <c r="D324" s="2" t="s">
        <v>1772</v>
      </c>
      <c r="E324" s="3"/>
      <c r="F324" s="25" t="s">
        <v>2077</v>
      </c>
      <c r="G324" s="3" t="s">
        <v>1866</v>
      </c>
      <c r="H324" s="3" t="s">
        <v>75</v>
      </c>
      <c r="I324" s="24">
        <f>'11-20'!AC325</f>
        <v>1</v>
      </c>
      <c r="J324" s="30" t="s">
        <v>2718</v>
      </c>
      <c r="K324" s="29"/>
      <c r="L324" s="28">
        <v>0</v>
      </c>
      <c r="M324" s="28">
        <v>0</v>
      </c>
      <c r="N324" s="28" t="b">
        <f t="shared" si="12"/>
        <v>0</v>
      </c>
      <c r="O324" s="28"/>
    </row>
    <row r="325" spans="1:16" ht="45" hidden="1" customHeight="1">
      <c r="A325" s="24">
        <v>321</v>
      </c>
      <c r="B325" s="1" t="s">
        <v>96</v>
      </c>
      <c r="C325" s="11" t="s">
        <v>97</v>
      </c>
      <c r="D325" s="2" t="s">
        <v>86</v>
      </c>
      <c r="E325" s="3">
        <v>5483132466</v>
      </c>
      <c r="F325" s="25" t="s">
        <v>2077</v>
      </c>
      <c r="G325" s="3" t="s">
        <v>98</v>
      </c>
      <c r="H325" s="3" t="s">
        <v>75</v>
      </c>
      <c r="I325" s="24">
        <f>'11-20'!AC326</f>
        <v>4</v>
      </c>
      <c r="J325" s="30" t="s">
        <v>2719</v>
      </c>
      <c r="K325" s="29"/>
      <c r="L325" s="28">
        <v>0</v>
      </c>
      <c r="M325" s="28">
        <v>0</v>
      </c>
      <c r="N325" s="28" t="b">
        <f t="shared" si="12"/>
        <v>0</v>
      </c>
      <c r="O325" s="28"/>
    </row>
    <row r="326" spans="1:16" ht="45" hidden="1" customHeight="1">
      <c r="A326" s="24">
        <v>322</v>
      </c>
      <c r="B326" s="1" t="s">
        <v>99</v>
      </c>
      <c r="C326" s="11" t="s">
        <v>100</v>
      </c>
      <c r="D326" s="2" t="s">
        <v>86</v>
      </c>
      <c r="E326" s="3">
        <v>5483132666</v>
      </c>
      <c r="F326" s="25" t="s">
        <v>2077</v>
      </c>
      <c r="G326" s="3" t="s">
        <v>1867</v>
      </c>
      <c r="H326" s="3" t="s">
        <v>75</v>
      </c>
      <c r="I326" s="24">
        <f>'11-20'!AC327</f>
        <v>3</v>
      </c>
      <c r="J326" s="30" t="s">
        <v>2720</v>
      </c>
      <c r="K326" s="29"/>
      <c r="L326" s="28">
        <v>0</v>
      </c>
      <c r="M326" s="28">
        <v>0</v>
      </c>
      <c r="N326" s="28" t="b">
        <f t="shared" ref="N326:N389" si="16">IF(L326&gt;I326,TRUE, FALSE)</f>
        <v>0</v>
      </c>
      <c r="O326" s="28"/>
    </row>
    <row r="327" spans="1:16" ht="45" hidden="1" customHeight="1">
      <c r="A327" s="24">
        <v>323</v>
      </c>
      <c r="B327" s="1" t="s">
        <v>93</v>
      </c>
      <c r="C327" s="11" t="s">
        <v>94</v>
      </c>
      <c r="D327" s="2" t="s">
        <v>86</v>
      </c>
      <c r="E327" s="3">
        <v>5483132268</v>
      </c>
      <c r="F327" s="25" t="s">
        <v>2077</v>
      </c>
      <c r="G327" s="3" t="s">
        <v>95</v>
      </c>
      <c r="H327" s="3" t="s">
        <v>75</v>
      </c>
      <c r="I327" s="24">
        <f>'11-20'!AC328</f>
        <v>1</v>
      </c>
      <c r="J327" s="30" t="s">
        <v>2721</v>
      </c>
      <c r="K327" s="29"/>
      <c r="L327" s="28">
        <v>0</v>
      </c>
      <c r="M327" s="28">
        <v>0</v>
      </c>
      <c r="N327" s="28" t="b">
        <f t="shared" si="16"/>
        <v>0</v>
      </c>
      <c r="O327" s="28"/>
    </row>
    <row r="328" spans="1:16" ht="45" hidden="1" customHeight="1">
      <c r="A328" s="24">
        <v>324</v>
      </c>
      <c r="B328" s="1" t="s">
        <v>761</v>
      </c>
      <c r="C328" s="11" t="s">
        <v>762</v>
      </c>
      <c r="D328" s="2" t="s">
        <v>763</v>
      </c>
      <c r="E328" s="3">
        <v>43969</v>
      </c>
      <c r="F328" s="25" t="s">
        <v>2085</v>
      </c>
      <c r="G328" s="3" t="s">
        <v>764</v>
      </c>
      <c r="H328" s="3" t="s">
        <v>718</v>
      </c>
      <c r="I328" s="24">
        <f>'11-20'!AC329</f>
        <v>3</v>
      </c>
      <c r="J328" s="30" t="s">
        <v>2722</v>
      </c>
      <c r="K328" s="29"/>
      <c r="L328" s="28">
        <v>2</v>
      </c>
      <c r="M328" s="28">
        <v>5</v>
      </c>
      <c r="N328" s="28" t="b">
        <f t="shared" si="16"/>
        <v>0</v>
      </c>
      <c r="O328" s="28"/>
    </row>
    <row r="329" spans="1:16" ht="45" hidden="1" customHeight="1">
      <c r="A329" s="24">
        <v>325</v>
      </c>
      <c r="B329" s="1" t="s">
        <v>765</v>
      </c>
      <c r="C329" s="11" t="s">
        <v>766</v>
      </c>
      <c r="D329" s="2" t="s">
        <v>767</v>
      </c>
      <c r="E329" s="3" t="s">
        <v>2564</v>
      </c>
      <c r="F329" s="25"/>
      <c r="G329" s="3" t="s">
        <v>768</v>
      </c>
      <c r="H329" s="3" t="s">
        <v>718</v>
      </c>
      <c r="I329" s="24">
        <f>'11-20'!AC330</f>
        <v>5</v>
      </c>
      <c r="J329" s="30" t="s">
        <v>2723</v>
      </c>
      <c r="K329" s="29"/>
      <c r="L329" s="28">
        <v>2</v>
      </c>
      <c r="M329" s="28">
        <v>5</v>
      </c>
      <c r="N329" s="28" t="b">
        <f t="shared" si="16"/>
        <v>0</v>
      </c>
      <c r="O329" s="28"/>
    </row>
    <row r="330" spans="1:16" ht="45" hidden="1" customHeight="1">
      <c r="A330" s="24">
        <v>326</v>
      </c>
      <c r="B330" s="1" t="s">
        <v>769</v>
      </c>
      <c r="C330" s="11" t="s">
        <v>770</v>
      </c>
      <c r="D330" s="2" t="s">
        <v>771</v>
      </c>
      <c r="E330" s="3" t="s">
        <v>2565</v>
      </c>
      <c r="F330" s="25" t="s">
        <v>2086</v>
      </c>
      <c r="G330" s="3" t="s">
        <v>302</v>
      </c>
      <c r="H330" s="3" t="s">
        <v>718</v>
      </c>
      <c r="I330" s="24">
        <f>'11-20'!AC331</f>
        <v>2</v>
      </c>
      <c r="J330" s="30" t="s">
        <v>2724</v>
      </c>
      <c r="K330" s="29"/>
      <c r="L330" s="28">
        <v>2</v>
      </c>
      <c r="M330" s="28">
        <v>5</v>
      </c>
      <c r="N330" s="28" t="b">
        <f t="shared" si="16"/>
        <v>0</v>
      </c>
      <c r="O330" s="28"/>
    </row>
    <row r="331" spans="1:16" ht="45" hidden="1" customHeight="1">
      <c r="A331" s="24">
        <v>327</v>
      </c>
      <c r="B331" s="1" t="s">
        <v>772</v>
      </c>
      <c r="C331" s="11" t="s">
        <v>773</v>
      </c>
      <c r="D331" s="2" t="s">
        <v>774</v>
      </c>
      <c r="E331" s="3" t="s">
        <v>2566</v>
      </c>
      <c r="F331" s="25"/>
      <c r="G331" s="3" t="s">
        <v>775</v>
      </c>
      <c r="H331" s="3" t="s">
        <v>718</v>
      </c>
      <c r="I331" s="24">
        <f>'11-20'!AC332</f>
        <v>3</v>
      </c>
      <c r="J331" s="30" t="s">
        <v>2725</v>
      </c>
      <c r="K331" s="29"/>
      <c r="L331" s="28">
        <v>2</v>
      </c>
      <c r="M331" s="28">
        <v>5</v>
      </c>
      <c r="N331" s="28" t="b">
        <f t="shared" si="16"/>
        <v>0</v>
      </c>
      <c r="O331" s="28" t="s">
        <v>2935</v>
      </c>
      <c r="P331" s="35">
        <v>3</v>
      </c>
    </row>
    <row r="332" spans="1:16" ht="45" hidden="1" customHeight="1">
      <c r="A332" s="24">
        <v>328</v>
      </c>
      <c r="B332" s="1" t="s">
        <v>714</v>
      </c>
      <c r="C332" s="11" t="s">
        <v>715</v>
      </c>
      <c r="D332" s="2" t="s">
        <v>716</v>
      </c>
      <c r="E332" s="3">
        <v>114085</v>
      </c>
      <c r="F332" s="25" t="s">
        <v>2087</v>
      </c>
      <c r="G332" s="3" t="s">
        <v>1868</v>
      </c>
      <c r="H332" s="3" t="s">
        <v>718</v>
      </c>
      <c r="I332" s="24">
        <f>'11-20'!AC333</f>
        <v>2</v>
      </c>
      <c r="J332" s="30" t="s">
        <v>2726</v>
      </c>
      <c r="K332" s="29"/>
      <c r="L332" s="28">
        <v>2</v>
      </c>
      <c r="M332" s="28">
        <v>5</v>
      </c>
      <c r="N332" s="28" t="b">
        <f t="shared" si="16"/>
        <v>0</v>
      </c>
      <c r="O332" s="28"/>
    </row>
    <row r="333" spans="1:16" ht="45" hidden="1" customHeight="1">
      <c r="A333" s="24">
        <v>329</v>
      </c>
      <c r="B333" s="1" t="s">
        <v>719</v>
      </c>
      <c r="C333" s="11" t="s">
        <v>720</v>
      </c>
      <c r="D333" s="2" t="s">
        <v>721</v>
      </c>
      <c r="E333" s="3" t="s">
        <v>2567</v>
      </c>
      <c r="F333" s="25"/>
      <c r="G333" s="3" t="s">
        <v>1869</v>
      </c>
      <c r="H333" s="3" t="s">
        <v>718</v>
      </c>
      <c r="I333" s="24">
        <f>'11-20'!AC334</f>
        <v>0</v>
      </c>
      <c r="J333" s="30" t="s">
        <v>2727</v>
      </c>
      <c r="K333" s="29"/>
      <c r="L333" s="28">
        <v>1</v>
      </c>
      <c r="M333" s="28">
        <v>5</v>
      </c>
      <c r="N333" s="28" t="b">
        <f t="shared" si="16"/>
        <v>1</v>
      </c>
      <c r="O333" s="28" t="s">
        <v>2935</v>
      </c>
      <c r="P333" s="35">
        <v>1</v>
      </c>
    </row>
    <row r="334" spans="1:16" ht="45" hidden="1" customHeight="1">
      <c r="A334" s="24">
        <v>330</v>
      </c>
      <c r="B334" s="1" t="s">
        <v>812</v>
      </c>
      <c r="C334" s="11" t="s">
        <v>813</v>
      </c>
      <c r="D334" s="2" t="s">
        <v>814</v>
      </c>
      <c r="E334" s="3" t="s">
        <v>2568</v>
      </c>
      <c r="F334" s="25" t="s">
        <v>2088</v>
      </c>
      <c r="G334" s="3" t="s">
        <v>815</v>
      </c>
      <c r="H334" s="3" t="s">
        <v>718</v>
      </c>
      <c r="I334" s="24">
        <f>'11-20'!AC335</f>
        <v>3</v>
      </c>
      <c r="J334" s="30" t="s">
        <v>2728</v>
      </c>
      <c r="K334" s="29"/>
      <c r="L334" s="28">
        <v>2</v>
      </c>
      <c r="M334" s="28">
        <v>5</v>
      </c>
      <c r="N334" s="28" t="b">
        <f t="shared" si="16"/>
        <v>0</v>
      </c>
      <c r="O334" s="28" t="s">
        <v>2935</v>
      </c>
      <c r="P334" s="35">
        <v>2</v>
      </c>
    </row>
    <row r="335" spans="1:16" ht="45" hidden="1" customHeight="1">
      <c r="A335" s="24">
        <v>331</v>
      </c>
      <c r="B335" s="1" t="s">
        <v>1021</v>
      </c>
      <c r="C335" s="11" t="s">
        <v>1022</v>
      </c>
      <c r="D335" s="2" t="s">
        <v>1023</v>
      </c>
      <c r="E335" s="3" t="s">
        <v>2569</v>
      </c>
      <c r="F335" s="25" t="s">
        <v>2089</v>
      </c>
      <c r="G335" s="3" t="s">
        <v>1024</v>
      </c>
      <c r="H335" s="3" t="s">
        <v>718</v>
      </c>
      <c r="I335" s="24">
        <f>'11-20'!AC336</f>
        <v>2</v>
      </c>
      <c r="J335" s="30" t="s">
        <v>2729</v>
      </c>
      <c r="K335" s="29"/>
      <c r="L335" s="28">
        <v>1</v>
      </c>
      <c r="M335" s="28">
        <v>5</v>
      </c>
      <c r="N335" s="28" t="b">
        <f t="shared" si="16"/>
        <v>0</v>
      </c>
      <c r="O335" s="28"/>
    </row>
    <row r="336" spans="1:16" ht="45" hidden="1" customHeight="1">
      <c r="A336" s="24">
        <v>332</v>
      </c>
      <c r="B336" s="1" t="s">
        <v>1317</v>
      </c>
      <c r="C336" s="11" t="s">
        <v>1318</v>
      </c>
      <c r="D336" s="2" t="s">
        <v>1319</v>
      </c>
      <c r="E336" s="3" t="s">
        <v>2570</v>
      </c>
      <c r="F336" s="25" t="s">
        <v>2090</v>
      </c>
      <c r="G336" s="3" t="s">
        <v>1320</v>
      </c>
      <c r="H336" s="3" t="s">
        <v>60</v>
      </c>
      <c r="I336" s="24">
        <f>'11-20'!AC337</f>
        <v>6</v>
      </c>
      <c r="J336" s="30" t="s">
        <v>2730</v>
      </c>
      <c r="K336" s="29"/>
      <c r="L336" s="28">
        <v>2</v>
      </c>
      <c r="M336" s="28">
        <v>5</v>
      </c>
      <c r="N336" s="28" t="b">
        <f t="shared" si="16"/>
        <v>0</v>
      </c>
      <c r="O336" s="28"/>
    </row>
    <row r="337" spans="1:16" ht="45" hidden="1" customHeight="1">
      <c r="A337" s="24">
        <v>333</v>
      </c>
      <c r="B337" s="1" t="s">
        <v>1321</v>
      </c>
      <c r="C337" s="11" t="s">
        <v>1322</v>
      </c>
      <c r="D337" s="2" t="s">
        <v>1323</v>
      </c>
      <c r="E337" s="3" t="s">
        <v>2571</v>
      </c>
      <c r="F337" s="25" t="s">
        <v>2091</v>
      </c>
      <c r="G337" s="3" t="s">
        <v>1324</v>
      </c>
      <c r="H337" s="3" t="s">
        <v>298</v>
      </c>
      <c r="I337" s="24">
        <f>'11-20'!AC338</f>
        <v>2</v>
      </c>
      <c r="J337" s="30" t="s">
        <v>2731</v>
      </c>
      <c r="K337" s="29"/>
      <c r="L337" s="28">
        <v>2</v>
      </c>
      <c r="M337" s="28">
        <v>5</v>
      </c>
      <c r="N337" s="28" t="b">
        <f t="shared" si="16"/>
        <v>0</v>
      </c>
      <c r="O337" s="28"/>
    </row>
    <row r="338" spans="1:16" ht="45" hidden="1" customHeight="1">
      <c r="A338" s="24">
        <v>334</v>
      </c>
      <c r="B338" s="1" t="s">
        <v>1325</v>
      </c>
      <c r="C338" s="11" t="s">
        <v>1326</v>
      </c>
      <c r="D338" s="2" t="s">
        <v>1327</v>
      </c>
      <c r="E338" s="3" t="s">
        <v>2572</v>
      </c>
      <c r="F338" s="25" t="s">
        <v>2092</v>
      </c>
      <c r="G338" s="3" t="s">
        <v>1328</v>
      </c>
      <c r="H338" s="3" t="s">
        <v>259</v>
      </c>
      <c r="I338" s="24">
        <f>'11-20'!AC339</f>
        <v>5</v>
      </c>
      <c r="J338" s="30" t="s">
        <v>2732</v>
      </c>
      <c r="K338" s="29"/>
      <c r="L338" s="28">
        <v>2</v>
      </c>
      <c r="M338" s="28">
        <v>5</v>
      </c>
      <c r="N338" s="28" t="b">
        <f t="shared" si="16"/>
        <v>0</v>
      </c>
      <c r="O338" s="28"/>
    </row>
    <row r="339" spans="1:16" ht="45" hidden="1" customHeight="1">
      <c r="A339" s="24">
        <v>335</v>
      </c>
      <c r="B339" s="1" t="s">
        <v>1106</v>
      </c>
      <c r="C339" s="11" t="s">
        <v>1107</v>
      </c>
      <c r="D339" s="2" t="s">
        <v>1108</v>
      </c>
      <c r="E339" s="3">
        <v>119</v>
      </c>
      <c r="F339" s="25" t="s">
        <v>2093</v>
      </c>
      <c r="G339" s="3" t="s">
        <v>803</v>
      </c>
      <c r="H339" s="3" t="s">
        <v>60</v>
      </c>
      <c r="I339" s="24">
        <f>'11-20'!AC340</f>
        <v>4</v>
      </c>
      <c r="J339" s="30" t="s">
        <v>2733</v>
      </c>
      <c r="K339" s="29"/>
      <c r="L339" s="28">
        <v>2</v>
      </c>
      <c r="M339" s="28">
        <v>5</v>
      </c>
      <c r="N339" s="28" t="b">
        <f t="shared" si="16"/>
        <v>0</v>
      </c>
      <c r="O339" s="28"/>
    </row>
    <row r="340" spans="1:16" ht="45" hidden="1" customHeight="1">
      <c r="A340" s="24">
        <v>336</v>
      </c>
      <c r="B340" s="1" t="s">
        <v>1100</v>
      </c>
      <c r="C340" s="11" t="s">
        <v>1101</v>
      </c>
      <c r="D340" s="2" t="s">
        <v>1097</v>
      </c>
      <c r="E340" s="3" t="s">
        <v>2573</v>
      </c>
      <c r="F340" s="25" t="s">
        <v>2094</v>
      </c>
      <c r="G340" s="3" t="s">
        <v>958</v>
      </c>
      <c r="H340" s="3" t="s">
        <v>718</v>
      </c>
      <c r="I340" s="24">
        <f>'11-20'!AC341</f>
        <v>2</v>
      </c>
      <c r="J340" s="30" t="s">
        <v>2734</v>
      </c>
      <c r="K340" s="29"/>
      <c r="L340" s="28">
        <v>2</v>
      </c>
      <c r="M340" s="28">
        <v>5</v>
      </c>
      <c r="N340" s="28" t="b">
        <f t="shared" si="16"/>
        <v>0</v>
      </c>
      <c r="O340" s="28" t="s">
        <v>2935</v>
      </c>
      <c r="P340" s="35">
        <v>2</v>
      </c>
    </row>
    <row r="341" spans="1:16" ht="45" hidden="1" customHeight="1">
      <c r="A341" s="24">
        <v>337</v>
      </c>
      <c r="B341" s="1" t="s">
        <v>1102</v>
      </c>
      <c r="C341" s="11" t="s">
        <v>1103</v>
      </c>
      <c r="D341" s="2" t="s">
        <v>1097</v>
      </c>
      <c r="E341" s="3" t="s">
        <v>2574</v>
      </c>
      <c r="F341" s="25" t="s">
        <v>2095</v>
      </c>
      <c r="G341" s="3" t="s">
        <v>803</v>
      </c>
      <c r="H341" s="3" t="s">
        <v>718</v>
      </c>
      <c r="I341" s="24">
        <f>'11-20'!AC342</f>
        <v>3</v>
      </c>
      <c r="J341" s="30" t="s">
        <v>2735</v>
      </c>
      <c r="K341" s="29"/>
      <c r="L341" s="28">
        <v>2</v>
      </c>
      <c r="M341" s="28">
        <v>5</v>
      </c>
      <c r="N341" s="28" t="b">
        <f t="shared" si="16"/>
        <v>0</v>
      </c>
      <c r="O341" s="28"/>
    </row>
    <row r="342" spans="1:16" ht="45" hidden="1" customHeight="1">
      <c r="A342" s="24">
        <v>338</v>
      </c>
      <c r="B342" s="1" t="s">
        <v>1104</v>
      </c>
      <c r="C342" s="11" t="s">
        <v>1105</v>
      </c>
      <c r="D342" s="2" t="s">
        <v>1097</v>
      </c>
      <c r="E342" s="3" t="s">
        <v>2575</v>
      </c>
      <c r="F342" s="25" t="s">
        <v>2096</v>
      </c>
      <c r="G342" s="3" t="s">
        <v>399</v>
      </c>
      <c r="H342" s="3" t="s">
        <v>718</v>
      </c>
      <c r="I342" s="24">
        <f>'11-20'!AC343</f>
        <v>5</v>
      </c>
      <c r="J342" s="30" t="s">
        <v>2736</v>
      </c>
      <c r="K342" s="29"/>
      <c r="L342" s="28">
        <v>2</v>
      </c>
      <c r="M342" s="28">
        <v>5</v>
      </c>
      <c r="N342" s="28" t="b">
        <f t="shared" si="16"/>
        <v>0</v>
      </c>
      <c r="O342" s="28"/>
    </row>
    <row r="343" spans="1:16" ht="45" hidden="1" customHeight="1">
      <c r="A343" s="24">
        <v>339</v>
      </c>
      <c r="B343" s="1" t="s">
        <v>1109</v>
      </c>
      <c r="C343" s="11" t="s">
        <v>1110</v>
      </c>
      <c r="D343" s="2" t="s">
        <v>1097</v>
      </c>
      <c r="E343" s="3" t="s">
        <v>2576</v>
      </c>
      <c r="F343" s="25" t="s">
        <v>2095</v>
      </c>
      <c r="G343" s="3" t="s">
        <v>315</v>
      </c>
      <c r="H343" s="3" t="s">
        <v>718</v>
      </c>
      <c r="I343" s="24">
        <f>'11-20'!AC344</f>
        <v>1</v>
      </c>
      <c r="J343" s="30" t="s">
        <v>2737</v>
      </c>
      <c r="K343" s="29"/>
      <c r="L343" s="28">
        <v>2</v>
      </c>
      <c r="M343" s="28">
        <v>5</v>
      </c>
      <c r="N343" s="28" t="b">
        <f t="shared" si="16"/>
        <v>1</v>
      </c>
      <c r="O343" s="28" t="s">
        <v>2935</v>
      </c>
      <c r="P343" s="35">
        <v>2</v>
      </c>
    </row>
    <row r="344" spans="1:16" ht="45" hidden="1" customHeight="1">
      <c r="A344" s="24">
        <v>340</v>
      </c>
      <c r="B344" s="1" t="s">
        <v>1088</v>
      </c>
      <c r="C344" s="11" t="s">
        <v>1089</v>
      </c>
      <c r="D344" s="2" t="s">
        <v>1090</v>
      </c>
      <c r="E344" s="3">
        <v>6000</v>
      </c>
      <c r="F344" s="25" t="s">
        <v>1979</v>
      </c>
      <c r="G344" s="3" t="s">
        <v>811</v>
      </c>
      <c r="H344" s="3" t="s">
        <v>60</v>
      </c>
      <c r="I344" s="24">
        <f>'11-20'!AC345</f>
        <v>2</v>
      </c>
      <c r="J344" s="30" t="s">
        <v>2738</v>
      </c>
      <c r="K344" s="29"/>
      <c r="L344" s="28">
        <v>2</v>
      </c>
      <c r="M344" s="28">
        <v>5</v>
      </c>
      <c r="N344" s="28" t="b">
        <f t="shared" si="16"/>
        <v>0</v>
      </c>
      <c r="O344" s="28" t="s">
        <v>2935</v>
      </c>
      <c r="P344" s="35">
        <v>0</v>
      </c>
    </row>
    <row r="345" spans="1:16" ht="45" hidden="1" customHeight="1">
      <c r="A345" s="24">
        <v>341</v>
      </c>
      <c r="B345" s="1" t="s">
        <v>1091</v>
      </c>
      <c r="C345" s="11" t="s">
        <v>1092</v>
      </c>
      <c r="D345" s="2" t="s">
        <v>1093</v>
      </c>
      <c r="E345" s="3" t="s">
        <v>2577</v>
      </c>
      <c r="F345" s="25" t="s">
        <v>2078</v>
      </c>
      <c r="G345" s="3" t="s">
        <v>1094</v>
      </c>
      <c r="H345" s="3" t="s">
        <v>60</v>
      </c>
      <c r="I345" s="24">
        <f>'11-20'!AC346</f>
        <v>0</v>
      </c>
      <c r="J345" s="30" t="s">
        <v>2739</v>
      </c>
      <c r="K345" s="29"/>
      <c r="L345" s="28">
        <v>2</v>
      </c>
      <c r="M345" s="28">
        <v>5</v>
      </c>
      <c r="N345" s="28" t="b">
        <f t="shared" si="16"/>
        <v>1</v>
      </c>
      <c r="O345" s="28" t="s">
        <v>2935</v>
      </c>
      <c r="P345" s="35">
        <v>2</v>
      </c>
    </row>
    <row r="346" spans="1:16" ht="45" hidden="1" customHeight="1">
      <c r="A346" s="24">
        <v>342</v>
      </c>
      <c r="B346" s="1" t="s">
        <v>1095</v>
      </c>
      <c r="C346" s="11" t="s">
        <v>1096</v>
      </c>
      <c r="D346" s="2" t="s">
        <v>1097</v>
      </c>
      <c r="E346" s="3" t="s">
        <v>2578</v>
      </c>
      <c r="F346" s="25" t="s">
        <v>2095</v>
      </c>
      <c r="G346" s="3" t="s">
        <v>315</v>
      </c>
      <c r="H346" s="3" t="s">
        <v>718</v>
      </c>
      <c r="I346" s="24">
        <f>'11-20'!AC347</f>
        <v>3</v>
      </c>
      <c r="J346" s="30" t="s">
        <v>2737</v>
      </c>
      <c r="K346" s="29"/>
      <c r="L346" s="28">
        <v>2</v>
      </c>
      <c r="M346" s="28">
        <v>5</v>
      </c>
      <c r="N346" s="28" t="b">
        <f t="shared" si="16"/>
        <v>0</v>
      </c>
      <c r="O346" s="28"/>
    </row>
    <row r="347" spans="1:16" ht="45" hidden="1" customHeight="1">
      <c r="A347" s="24">
        <v>343</v>
      </c>
      <c r="B347" s="1" t="s">
        <v>1098</v>
      </c>
      <c r="C347" s="11" t="s">
        <v>1099</v>
      </c>
      <c r="D347" s="2" t="s">
        <v>1097</v>
      </c>
      <c r="E347" s="3" t="s">
        <v>2579</v>
      </c>
      <c r="F347" s="25" t="s">
        <v>2097</v>
      </c>
      <c r="G347" s="3" t="s">
        <v>302</v>
      </c>
      <c r="H347" s="3" t="s">
        <v>718</v>
      </c>
      <c r="I347" s="24">
        <f>'11-20'!AC348</f>
        <v>2</v>
      </c>
      <c r="J347" s="30" t="s">
        <v>2740</v>
      </c>
      <c r="K347" s="29"/>
      <c r="L347" s="28">
        <v>2</v>
      </c>
      <c r="M347" s="28">
        <v>5</v>
      </c>
      <c r="N347" s="28" t="b">
        <f t="shared" si="16"/>
        <v>0</v>
      </c>
      <c r="O347" s="28" t="s">
        <v>2935</v>
      </c>
      <c r="P347" s="35">
        <v>2</v>
      </c>
    </row>
    <row r="348" spans="1:16" ht="45" hidden="1" customHeight="1">
      <c r="A348" s="24">
        <v>344</v>
      </c>
      <c r="B348" s="1" t="s">
        <v>1201</v>
      </c>
      <c r="C348" s="11" t="s">
        <v>1202</v>
      </c>
      <c r="D348" s="2" t="s">
        <v>1203</v>
      </c>
      <c r="E348" s="3">
        <v>88002</v>
      </c>
      <c r="F348" s="25" t="s">
        <v>2098</v>
      </c>
      <c r="G348" s="3" t="s">
        <v>1204</v>
      </c>
      <c r="H348" s="3" t="s">
        <v>60</v>
      </c>
      <c r="I348" s="24">
        <f>'11-20'!AC349</f>
        <v>2</v>
      </c>
      <c r="J348" s="30" t="s">
        <v>2741</v>
      </c>
      <c r="K348" s="29"/>
      <c r="L348" s="28">
        <v>2</v>
      </c>
      <c r="M348" s="28">
        <v>5</v>
      </c>
      <c r="N348" s="28" t="b">
        <f t="shared" si="16"/>
        <v>0</v>
      </c>
      <c r="O348" s="28"/>
    </row>
    <row r="349" spans="1:16" ht="45" hidden="1" customHeight="1">
      <c r="A349" s="24">
        <v>345</v>
      </c>
      <c r="B349" s="1" t="s">
        <v>1721</v>
      </c>
      <c r="C349" s="11" t="s">
        <v>1722</v>
      </c>
      <c r="D349" s="2" t="s">
        <v>1723</v>
      </c>
      <c r="E349" s="3" t="s">
        <v>2175</v>
      </c>
      <c r="F349" s="25" t="s">
        <v>1892</v>
      </c>
      <c r="G349" s="3" t="s">
        <v>1870</v>
      </c>
      <c r="H349" s="3" t="s">
        <v>1612</v>
      </c>
      <c r="I349" s="24">
        <f>'11-20'!AC350</f>
        <v>2</v>
      </c>
      <c r="J349" s="30" t="s">
        <v>2742</v>
      </c>
      <c r="K349" s="29"/>
      <c r="L349" s="28">
        <v>2</v>
      </c>
      <c r="M349" s="28">
        <v>5</v>
      </c>
      <c r="N349" s="28" t="b">
        <f t="shared" si="16"/>
        <v>0</v>
      </c>
      <c r="O349" s="28" t="s">
        <v>2935</v>
      </c>
      <c r="P349" s="35">
        <v>2</v>
      </c>
    </row>
    <row r="350" spans="1:16" ht="45" hidden="1" customHeight="1">
      <c r="A350" s="24">
        <v>346</v>
      </c>
      <c r="B350" s="1" t="s">
        <v>1205</v>
      </c>
      <c r="C350" s="11" t="s">
        <v>1206</v>
      </c>
      <c r="D350" s="2" t="s">
        <v>1207</v>
      </c>
      <c r="E350" s="3" t="s">
        <v>2580</v>
      </c>
      <c r="F350" s="25" t="s">
        <v>2099</v>
      </c>
      <c r="G350" s="3" t="s">
        <v>1208</v>
      </c>
      <c r="H350" s="3" t="s">
        <v>60</v>
      </c>
      <c r="I350" s="24">
        <f>'11-20'!AC351</f>
        <v>2</v>
      </c>
      <c r="J350" s="30" t="s">
        <v>2743</v>
      </c>
      <c r="K350" s="29"/>
      <c r="L350" s="28">
        <v>2</v>
      </c>
      <c r="M350" s="28">
        <v>5</v>
      </c>
      <c r="N350" s="28" t="b">
        <f t="shared" si="16"/>
        <v>0</v>
      </c>
      <c r="O350" s="28" t="s">
        <v>2935</v>
      </c>
      <c r="P350" s="35">
        <v>3</v>
      </c>
    </row>
    <row r="351" spans="1:16" ht="45" hidden="1" customHeight="1">
      <c r="A351" s="24">
        <v>347</v>
      </c>
      <c r="B351" s="1" t="s">
        <v>776</v>
      </c>
      <c r="C351" s="11" t="s">
        <v>777</v>
      </c>
      <c r="D351" s="2" t="s">
        <v>778</v>
      </c>
      <c r="E351" s="3" t="s">
        <v>2581</v>
      </c>
      <c r="F351" s="25" t="s">
        <v>2100</v>
      </c>
      <c r="G351" s="3" t="s">
        <v>779</v>
      </c>
      <c r="H351" s="3" t="s">
        <v>718</v>
      </c>
      <c r="I351" s="24">
        <f>'11-20'!AC352</f>
        <v>2</v>
      </c>
      <c r="J351" s="30" t="s">
        <v>2744</v>
      </c>
      <c r="K351" s="29"/>
      <c r="L351" s="28">
        <v>2</v>
      </c>
      <c r="M351" s="28">
        <v>5</v>
      </c>
      <c r="N351" s="28" t="b">
        <f t="shared" si="16"/>
        <v>0</v>
      </c>
      <c r="O351" s="28" t="s">
        <v>2935</v>
      </c>
      <c r="P351" s="35">
        <v>2</v>
      </c>
    </row>
    <row r="352" spans="1:16" ht="45" hidden="1" customHeight="1">
      <c r="A352" s="24">
        <v>348</v>
      </c>
      <c r="B352" s="1" t="s">
        <v>780</v>
      </c>
      <c r="C352" s="11" t="s">
        <v>781</v>
      </c>
      <c r="D352" s="2" t="s">
        <v>782</v>
      </c>
      <c r="E352" s="3" t="s">
        <v>2582</v>
      </c>
      <c r="F352" s="25"/>
      <c r="G352" s="3" t="s">
        <v>783</v>
      </c>
      <c r="H352" s="3" t="s">
        <v>718</v>
      </c>
      <c r="I352" s="24">
        <f>'11-20'!AC353</f>
        <v>3</v>
      </c>
      <c r="J352" s="30" t="s">
        <v>2745</v>
      </c>
      <c r="K352" s="29"/>
      <c r="L352" s="28">
        <v>2</v>
      </c>
      <c r="M352" s="28">
        <v>5</v>
      </c>
      <c r="N352" s="28" t="b">
        <f t="shared" si="16"/>
        <v>0</v>
      </c>
      <c r="O352" s="28" t="s">
        <v>2935</v>
      </c>
    </row>
    <row r="353" spans="1:16" ht="45" hidden="1" customHeight="1">
      <c r="A353" s="24">
        <v>349</v>
      </c>
      <c r="B353" s="1" t="s">
        <v>827</v>
      </c>
      <c r="C353" s="11" t="s">
        <v>828</v>
      </c>
      <c r="D353" s="2" t="s">
        <v>829</v>
      </c>
      <c r="E353" s="3" t="s">
        <v>2583</v>
      </c>
      <c r="F353" s="25" t="s">
        <v>2101</v>
      </c>
      <c r="G353" s="3" t="s">
        <v>830</v>
      </c>
      <c r="H353" s="3" t="s">
        <v>60</v>
      </c>
      <c r="I353" s="24">
        <f>'11-20'!AC354</f>
        <v>4</v>
      </c>
      <c r="J353" s="30" t="s">
        <v>2746</v>
      </c>
      <c r="K353" s="29"/>
      <c r="L353" s="28">
        <v>4</v>
      </c>
      <c r="M353" s="28">
        <v>10</v>
      </c>
      <c r="N353" s="28" t="b">
        <f t="shared" si="16"/>
        <v>0</v>
      </c>
      <c r="O353" s="28" t="s">
        <v>2944</v>
      </c>
      <c r="P353" s="35">
        <v>6</v>
      </c>
    </row>
    <row r="354" spans="1:16" ht="45" hidden="1" customHeight="1">
      <c r="A354" s="24">
        <v>350</v>
      </c>
      <c r="B354" s="1" t="s">
        <v>831</v>
      </c>
      <c r="C354" s="11" t="s">
        <v>832</v>
      </c>
      <c r="D354" s="2" t="s">
        <v>829</v>
      </c>
      <c r="E354" s="3" t="s">
        <v>2584</v>
      </c>
      <c r="F354" s="25" t="s">
        <v>2101</v>
      </c>
      <c r="G354" s="3" t="s">
        <v>760</v>
      </c>
      <c r="H354" s="3" t="s">
        <v>60</v>
      </c>
      <c r="I354" s="24">
        <f>'11-20'!AC355</f>
        <v>7</v>
      </c>
      <c r="J354" s="30" t="s">
        <v>2747</v>
      </c>
      <c r="K354" s="29"/>
      <c r="L354" s="28">
        <v>4</v>
      </c>
      <c r="M354" s="28">
        <v>10</v>
      </c>
      <c r="N354" s="28" t="b">
        <f t="shared" si="16"/>
        <v>0</v>
      </c>
      <c r="O354" s="28"/>
    </row>
    <row r="355" spans="1:16" ht="45" hidden="1" customHeight="1">
      <c r="A355" s="24">
        <v>351</v>
      </c>
      <c r="B355" s="1" t="s">
        <v>784</v>
      </c>
      <c r="C355" s="11" t="s">
        <v>785</v>
      </c>
      <c r="D355" s="2" t="s">
        <v>786</v>
      </c>
      <c r="E355" s="3" t="s">
        <v>2585</v>
      </c>
      <c r="F355" s="25" t="s">
        <v>2102</v>
      </c>
      <c r="G355" s="3" t="s">
        <v>787</v>
      </c>
      <c r="H355" s="3" t="s">
        <v>60</v>
      </c>
      <c r="I355" s="24">
        <f>'11-20'!AC356</f>
        <v>2</v>
      </c>
      <c r="J355" s="30" t="s">
        <v>2748</v>
      </c>
      <c r="K355" s="29"/>
      <c r="L355" s="28">
        <v>2</v>
      </c>
      <c r="M355" s="28">
        <v>5</v>
      </c>
      <c r="N355" s="28" t="b">
        <f t="shared" si="16"/>
        <v>0</v>
      </c>
      <c r="O355" s="28" t="s">
        <v>2936</v>
      </c>
      <c r="P355" s="35">
        <v>3</v>
      </c>
    </row>
    <row r="356" spans="1:16" ht="45" hidden="1" customHeight="1">
      <c r="A356" s="24">
        <v>352</v>
      </c>
      <c r="B356" s="1" t="s">
        <v>788</v>
      </c>
      <c r="C356" s="11" t="s">
        <v>789</v>
      </c>
      <c r="D356" s="2" t="s">
        <v>790</v>
      </c>
      <c r="E356" s="3" t="s">
        <v>2586</v>
      </c>
      <c r="F356" s="25"/>
      <c r="G356" s="3" t="s">
        <v>791</v>
      </c>
      <c r="H356" s="3" t="s">
        <v>718</v>
      </c>
      <c r="I356" s="24">
        <f>'11-20'!AC357</f>
        <v>3</v>
      </c>
      <c r="J356" s="30" t="s">
        <v>2749</v>
      </c>
      <c r="K356" s="29"/>
      <c r="L356" s="28">
        <v>2</v>
      </c>
      <c r="M356" s="28">
        <v>5</v>
      </c>
      <c r="N356" s="28" t="b">
        <f t="shared" si="16"/>
        <v>0</v>
      </c>
      <c r="O356" s="28"/>
    </row>
    <row r="357" spans="1:16" ht="45" hidden="1" customHeight="1">
      <c r="A357" s="24">
        <v>353</v>
      </c>
      <c r="B357" s="1" t="s">
        <v>792</v>
      </c>
      <c r="C357" s="11" t="s">
        <v>793</v>
      </c>
      <c r="D357" s="2" t="s">
        <v>794</v>
      </c>
      <c r="E357" s="3" t="s">
        <v>2750</v>
      </c>
      <c r="F357" s="25" t="s">
        <v>2103</v>
      </c>
      <c r="G357" s="3" t="s">
        <v>795</v>
      </c>
      <c r="H357" s="3" t="s">
        <v>718</v>
      </c>
      <c r="I357" s="24">
        <f>'11-20'!AC358</f>
        <v>3</v>
      </c>
      <c r="J357" s="30" t="s">
        <v>2761</v>
      </c>
      <c r="K357" s="29"/>
      <c r="L357" s="28">
        <v>1</v>
      </c>
      <c r="M357" s="28">
        <v>5</v>
      </c>
      <c r="N357" s="28" t="b">
        <f t="shared" si="16"/>
        <v>0</v>
      </c>
      <c r="O357" s="28"/>
    </row>
    <row r="358" spans="1:16" ht="45" hidden="1" customHeight="1">
      <c r="A358" s="24">
        <v>354</v>
      </c>
      <c r="B358" s="1" t="s">
        <v>841</v>
      </c>
      <c r="C358" s="11" t="s">
        <v>842</v>
      </c>
      <c r="D358" s="2" t="s">
        <v>843</v>
      </c>
      <c r="E358" s="3" t="s">
        <v>2751</v>
      </c>
      <c r="F358" s="25" t="s">
        <v>2104</v>
      </c>
      <c r="G358" s="3" t="s">
        <v>844</v>
      </c>
      <c r="H358" s="3" t="s">
        <v>718</v>
      </c>
      <c r="I358" s="24">
        <f>'11-20'!AC359</f>
        <v>2</v>
      </c>
      <c r="J358" s="30" t="s">
        <v>2762</v>
      </c>
      <c r="K358" s="29"/>
      <c r="L358" s="28">
        <v>2</v>
      </c>
      <c r="M358" s="28">
        <v>5</v>
      </c>
      <c r="N358" s="28" t="b">
        <f t="shared" si="16"/>
        <v>0</v>
      </c>
      <c r="O358" s="28" t="s">
        <v>2936</v>
      </c>
      <c r="P358" s="35">
        <v>3</v>
      </c>
    </row>
    <row r="359" spans="1:16" ht="45" hidden="1" customHeight="1">
      <c r="A359" s="24">
        <v>355</v>
      </c>
      <c r="B359" s="1" t="s">
        <v>796</v>
      </c>
      <c r="C359" s="11" t="s">
        <v>797</v>
      </c>
      <c r="D359" s="2" t="s">
        <v>798</v>
      </c>
      <c r="E359" s="3" t="s">
        <v>2752</v>
      </c>
      <c r="F359" s="25"/>
      <c r="G359" s="3" t="s">
        <v>799</v>
      </c>
      <c r="H359" s="3" t="s">
        <v>60</v>
      </c>
      <c r="I359" s="24">
        <f>'11-20'!AC360</f>
        <v>2</v>
      </c>
      <c r="J359" s="30" t="s">
        <v>2763</v>
      </c>
      <c r="K359" s="29"/>
      <c r="L359" s="28">
        <v>2</v>
      </c>
      <c r="M359" s="28">
        <v>5</v>
      </c>
      <c r="N359" s="28" t="b">
        <f t="shared" si="16"/>
        <v>0</v>
      </c>
      <c r="O359" s="28" t="s">
        <v>2936</v>
      </c>
      <c r="P359" s="35">
        <v>2</v>
      </c>
    </row>
    <row r="360" spans="1:16" ht="45" hidden="1" customHeight="1">
      <c r="A360" s="24">
        <v>356</v>
      </c>
      <c r="B360" s="1" t="s">
        <v>800</v>
      </c>
      <c r="C360" s="11" t="s">
        <v>801</v>
      </c>
      <c r="D360" s="2" t="s">
        <v>802</v>
      </c>
      <c r="E360" s="3" t="s">
        <v>2753</v>
      </c>
      <c r="F360" s="25" t="s">
        <v>2105</v>
      </c>
      <c r="G360" s="3" t="s">
        <v>803</v>
      </c>
      <c r="H360" s="3" t="s">
        <v>60</v>
      </c>
      <c r="I360" s="24">
        <f>'11-20'!AC361</f>
        <v>5</v>
      </c>
      <c r="J360" s="30" t="s">
        <v>2764</v>
      </c>
      <c r="K360" s="29"/>
      <c r="L360" s="28">
        <v>2</v>
      </c>
      <c r="M360" s="28">
        <v>5</v>
      </c>
      <c r="N360" s="28" t="b">
        <f t="shared" si="16"/>
        <v>0</v>
      </c>
      <c r="O360" s="28"/>
    </row>
    <row r="361" spans="1:16" ht="45" hidden="1" customHeight="1">
      <c r="A361" s="24">
        <v>357</v>
      </c>
      <c r="B361" s="1" t="s">
        <v>808</v>
      </c>
      <c r="C361" s="11" t="s">
        <v>809</v>
      </c>
      <c r="D361" s="2" t="s">
        <v>810</v>
      </c>
      <c r="E361" s="3" t="s">
        <v>2754</v>
      </c>
      <c r="F361" s="25" t="s">
        <v>2106</v>
      </c>
      <c r="G361" s="3" t="s">
        <v>811</v>
      </c>
      <c r="H361" s="3" t="s">
        <v>718</v>
      </c>
      <c r="I361" s="24">
        <f>'11-20'!AC362</f>
        <v>1</v>
      </c>
      <c r="J361" s="30" t="s">
        <v>2765</v>
      </c>
      <c r="K361" s="29"/>
      <c r="L361" s="28">
        <v>2</v>
      </c>
      <c r="M361" s="28">
        <v>5</v>
      </c>
      <c r="N361" s="28" t="b">
        <f t="shared" si="16"/>
        <v>1</v>
      </c>
      <c r="O361" s="28" t="s">
        <v>2935</v>
      </c>
    </row>
    <row r="362" spans="1:16" ht="45" hidden="1" customHeight="1">
      <c r="A362" s="24">
        <v>358</v>
      </c>
      <c r="B362" s="1" t="s">
        <v>1178</v>
      </c>
      <c r="C362" s="11" t="s">
        <v>1179</v>
      </c>
      <c r="D362" s="2" t="s">
        <v>1180</v>
      </c>
      <c r="E362" s="3" t="s">
        <v>2755</v>
      </c>
      <c r="F362" s="25" t="s">
        <v>2107</v>
      </c>
      <c r="G362" s="3" t="s">
        <v>1181</v>
      </c>
      <c r="H362" s="3" t="s">
        <v>718</v>
      </c>
      <c r="I362" s="24">
        <f>'11-20'!AC363</f>
        <v>2</v>
      </c>
      <c r="J362" s="30" t="s">
        <v>2766</v>
      </c>
      <c r="K362" s="29"/>
      <c r="L362" s="28">
        <v>2</v>
      </c>
      <c r="M362" s="28">
        <v>5</v>
      </c>
      <c r="N362" s="28" t="b">
        <f t="shared" si="16"/>
        <v>0</v>
      </c>
      <c r="O362" s="28"/>
    </row>
    <row r="363" spans="1:16" ht="45" hidden="1" customHeight="1">
      <c r="A363" s="24">
        <v>359</v>
      </c>
      <c r="B363" s="1" t="s">
        <v>816</v>
      </c>
      <c r="C363" s="11" t="s">
        <v>817</v>
      </c>
      <c r="D363" s="2" t="s">
        <v>818</v>
      </c>
      <c r="E363" s="3" t="s">
        <v>2756</v>
      </c>
      <c r="F363" s="25"/>
      <c r="G363" s="3" t="s">
        <v>431</v>
      </c>
      <c r="H363" s="3" t="s">
        <v>60</v>
      </c>
      <c r="I363" s="24">
        <f>'11-20'!AC364</f>
        <v>3</v>
      </c>
      <c r="J363" s="30" t="s">
        <v>2767</v>
      </c>
      <c r="K363" s="29"/>
      <c r="L363" s="28">
        <v>2</v>
      </c>
      <c r="M363" s="28">
        <v>5</v>
      </c>
      <c r="N363" s="28" t="b">
        <f t="shared" si="16"/>
        <v>0</v>
      </c>
      <c r="O363" s="28" t="s">
        <v>2936</v>
      </c>
      <c r="P363" s="35">
        <v>3</v>
      </c>
    </row>
    <row r="364" spans="1:16" ht="45" hidden="1" customHeight="1">
      <c r="A364" s="24">
        <v>360</v>
      </c>
      <c r="B364" s="1" t="s">
        <v>819</v>
      </c>
      <c r="C364" s="11" t="s">
        <v>820</v>
      </c>
      <c r="D364" s="2" t="s">
        <v>821</v>
      </c>
      <c r="E364" s="3">
        <v>88000</v>
      </c>
      <c r="F364" s="25" t="s">
        <v>2108</v>
      </c>
      <c r="G364" s="3" t="s">
        <v>822</v>
      </c>
      <c r="H364" s="3" t="s">
        <v>718</v>
      </c>
      <c r="I364" s="24">
        <f>'11-20'!AC365</f>
        <v>3</v>
      </c>
      <c r="J364" s="30" t="s">
        <v>2768</v>
      </c>
      <c r="K364" s="29"/>
      <c r="L364" s="28">
        <v>2</v>
      </c>
      <c r="M364" s="28">
        <v>5</v>
      </c>
      <c r="N364" s="28" t="b">
        <f t="shared" si="16"/>
        <v>0</v>
      </c>
      <c r="O364" s="28" t="s">
        <v>2936</v>
      </c>
      <c r="P364" s="35">
        <v>3</v>
      </c>
    </row>
    <row r="365" spans="1:16" ht="45" hidden="1" customHeight="1">
      <c r="A365" s="24">
        <v>361</v>
      </c>
      <c r="B365" s="1" t="s">
        <v>823</v>
      </c>
      <c r="C365" s="11" t="s">
        <v>824</v>
      </c>
      <c r="D365" s="2" t="s">
        <v>825</v>
      </c>
      <c r="E365" s="3" t="s">
        <v>2757</v>
      </c>
      <c r="F365" s="25" t="s">
        <v>2109</v>
      </c>
      <c r="G365" s="3" t="s">
        <v>826</v>
      </c>
      <c r="H365" s="3" t="s">
        <v>298</v>
      </c>
      <c r="I365" s="24">
        <f>'11-20'!AC366</f>
        <v>3</v>
      </c>
      <c r="J365" s="30" t="s">
        <v>2769</v>
      </c>
      <c r="K365" s="29"/>
      <c r="L365" s="28">
        <v>2</v>
      </c>
      <c r="M365" s="28">
        <v>5</v>
      </c>
      <c r="N365" s="28" t="b">
        <f t="shared" si="16"/>
        <v>0</v>
      </c>
      <c r="O365" s="28" t="s">
        <v>2936</v>
      </c>
      <c r="P365" s="35">
        <v>3</v>
      </c>
    </row>
    <row r="366" spans="1:16" ht="45" hidden="1" customHeight="1">
      <c r="A366" s="24">
        <v>362</v>
      </c>
      <c r="B366" s="1" t="s">
        <v>804</v>
      </c>
      <c r="C366" s="11" t="s">
        <v>805</v>
      </c>
      <c r="D366" s="2" t="s">
        <v>806</v>
      </c>
      <c r="E366" s="3" t="s">
        <v>2758</v>
      </c>
      <c r="F366" s="25" t="s">
        <v>2110</v>
      </c>
      <c r="G366" s="3" t="s">
        <v>807</v>
      </c>
      <c r="H366" s="3" t="s">
        <v>60</v>
      </c>
      <c r="I366" s="24">
        <f>'11-20'!AC367</f>
        <v>2</v>
      </c>
      <c r="J366" s="30" t="s">
        <v>2770</v>
      </c>
      <c r="K366" s="29"/>
      <c r="L366" s="28">
        <v>2</v>
      </c>
      <c r="M366" s="28">
        <v>5</v>
      </c>
      <c r="N366" s="28" t="b">
        <f t="shared" si="16"/>
        <v>0</v>
      </c>
      <c r="O366" s="28" t="s">
        <v>2936</v>
      </c>
      <c r="P366" s="35">
        <v>3</v>
      </c>
    </row>
    <row r="367" spans="1:16" ht="45" hidden="1" customHeight="1">
      <c r="A367" s="24">
        <v>363</v>
      </c>
      <c r="B367" s="1" t="s">
        <v>833</v>
      </c>
      <c r="C367" s="11" t="s">
        <v>834</v>
      </c>
      <c r="D367" s="2" t="s">
        <v>835</v>
      </c>
      <c r="E367" s="3" t="s">
        <v>2759</v>
      </c>
      <c r="F367" s="25"/>
      <c r="G367" s="3" t="s">
        <v>836</v>
      </c>
      <c r="H367" s="3" t="s">
        <v>718</v>
      </c>
      <c r="I367" s="24">
        <f>'11-20'!AC368</f>
        <v>5</v>
      </c>
      <c r="J367" s="30" t="s">
        <v>2771</v>
      </c>
      <c r="K367" s="29" t="s">
        <v>2930</v>
      </c>
      <c r="L367" s="28">
        <v>2</v>
      </c>
      <c r="M367" s="28">
        <v>5</v>
      </c>
      <c r="N367" s="28" t="b">
        <f t="shared" si="16"/>
        <v>0</v>
      </c>
      <c r="O367" s="28"/>
    </row>
    <row r="368" spans="1:16" ht="45" hidden="1" customHeight="1">
      <c r="A368" s="24">
        <v>364</v>
      </c>
      <c r="B368" s="1" t="s">
        <v>837</v>
      </c>
      <c r="C368" s="11" t="s">
        <v>838</v>
      </c>
      <c r="D368" s="2" t="s">
        <v>839</v>
      </c>
      <c r="E368" s="3" t="s">
        <v>2760</v>
      </c>
      <c r="F368" s="25" t="s">
        <v>2103</v>
      </c>
      <c r="G368" s="3" t="s">
        <v>840</v>
      </c>
      <c r="H368" s="3" t="s">
        <v>298</v>
      </c>
      <c r="I368" s="24">
        <f>'11-20'!AC369</f>
        <v>2</v>
      </c>
      <c r="J368" s="30" t="s">
        <v>2772</v>
      </c>
      <c r="K368" s="29"/>
      <c r="L368" s="28">
        <v>2</v>
      </c>
      <c r="M368" s="28">
        <v>5</v>
      </c>
      <c r="N368" s="28" t="b">
        <f t="shared" si="16"/>
        <v>0</v>
      </c>
      <c r="O368" s="28" t="s">
        <v>2935</v>
      </c>
      <c r="P368" s="35">
        <v>3</v>
      </c>
    </row>
    <row r="369" spans="1:16" ht="45" hidden="1" customHeight="1">
      <c r="A369" s="24">
        <v>365</v>
      </c>
      <c r="B369" s="1" t="s">
        <v>845</v>
      </c>
      <c r="C369" s="11" t="s">
        <v>846</v>
      </c>
      <c r="D369" s="2" t="s">
        <v>847</v>
      </c>
      <c r="E369" s="3">
        <v>2105</v>
      </c>
      <c r="F369" s="25" t="s">
        <v>2111</v>
      </c>
      <c r="G369" s="3" t="s">
        <v>848</v>
      </c>
      <c r="H369" s="3" t="s">
        <v>60</v>
      </c>
      <c r="I369" s="24">
        <f>'11-20'!AC370</f>
        <v>3</v>
      </c>
      <c r="J369" s="30" t="s">
        <v>2777</v>
      </c>
      <c r="K369" s="29"/>
      <c r="L369" s="28">
        <v>2</v>
      </c>
      <c r="M369" s="28">
        <v>5</v>
      </c>
      <c r="N369" s="28" t="b">
        <f t="shared" si="16"/>
        <v>0</v>
      </c>
      <c r="O369" s="28" t="s">
        <v>2935</v>
      </c>
      <c r="P369" s="35">
        <v>3</v>
      </c>
    </row>
    <row r="370" spans="1:16" ht="45" hidden="1" customHeight="1">
      <c r="A370" s="24">
        <v>366</v>
      </c>
      <c r="B370" s="1" t="s">
        <v>849</v>
      </c>
      <c r="C370" s="11" t="s">
        <v>850</v>
      </c>
      <c r="D370" s="2" t="s">
        <v>851</v>
      </c>
      <c r="E370" s="3" t="s">
        <v>2773</v>
      </c>
      <c r="F370" s="25" t="s">
        <v>2112</v>
      </c>
      <c r="G370" s="3" t="s">
        <v>427</v>
      </c>
      <c r="H370" s="3" t="s">
        <v>60</v>
      </c>
      <c r="I370" s="24">
        <f>'11-20'!AC371</f>
        <v>1</v>
      </c>
      <c r="J370" s="30" t="s">
        <v>2778</v>
      </c>
      <c r="K370" s="29"/>
      <c r="L370" s="28">
        <v>2</v>
      </c>
      <c r="M370" s="28">
        <v>5</v>
      </c>
      <c r="N370" s="28" t="b">
        <f t="shared" si="16"/>
        <v>1</v>
      </c>
      <c r="O370" s="28" t="s">
        <v>2935</v>
      </c>
    </row>
    <row r="371" spans="1:16" ht="45" hidden="1" customHeight="1">
      <c r="A371" s="24">
        <v>367</v>
      </c>
      <c r="B371" s="1" t="s">
        <v>727</v>
      </c>
      <c r="C371" s="11" t="s">
        <v>728</v>
      </c>
      <c r="D371" s="2" t="s">
        <v>729</v>
      </c>
      <c r="E371" s="3">
        <v>144152330</v>
      </c>
      <c r="F371" s="25" t="s">
        <v>2113</v>
      </c>
      <c r="G371" s="3" t="s">
        <v>1787</v>
      </c>
      <c r="H371" s="3" t="s">
        <v>718</v>
      </c>
      <c r="I371" s="24">
        <f>'11-20'!AC372</f>
        <v>3</v>
      </c>
      <c r="J371" s="30" t="s">
        <v>2779</v>
      </c>
      <c r="K371" s="29"/>
      <c r="L371" s="28">
        <v>2</v>
      </c>
      <c r="M371" s="28">
        <v>5</v>
      </c>
      <c r="N371" s="28" t="b">
        <f t="shared" si="16"/>
        <v>0</v>
      </c>
      <c r="O371" s="28"/>
    </row>
    <row r="372" spans="1:16" ht="45" hidden="1" customHeight="1">
      <c r="A372" s="24">
        <v>368</v>
      </c>
      <c r="B372" s="1" t="s">
        <v>730</v>
      </c>
      <c r="C372" s="11" t="s">
        <v>731</v>
      </c>
      <c r="D372" s="2" t="s">
        <v>732</v>
      </c>
      <c r="E372" s="3" t="s">
        <v>2774</v>
      </c>
      <c r="F372" s="25"/>
      <c r="G372" s="3" t="s">
        <v>1871</v>
      </c>
      <c r="H372" s="3" t="s">
        <v>60</v>
      </c>
      <c r="I372" s="24">
        <f>'11-20'!AC373</f>
        <v>2</v>
      </c>
      <c r="J372" s="30" t="s">
        <v>2780</v>
      </c>
      <c r="K372" s="29"/>
      <c r="L372" s="28">
        <v>2</v>
      </c>
      <c r="M372" s="28">
        <v>5</v>
      </c>
      <c r="N372" s="28" t="b">
        <f t="shared" si="16"/>
        <v>0</v>
      </c>
      <c r="O372" s="28"/>
    </row>
    <row r="373" spans="1:16" ht="45" hidden="1" customHeight="1">
      <c r="A373" s="24">
        <v>369</v>
      </c>
      <c r="B373" s="1" t="s">
        <v>734</v>
      </c>
      <c r="C373" s="11" t="s">
        <v>735</v>
      </c>
      <c r="D373" s="2" t="s">
        <v>736</v>
      </c>
      <c r="E373" s="3">
        <v>18350</v>
      </c>
      <c r="F373" s="25"/>
      <c r="G373" s="3" t="s">
        <v>1872</v>
      </c>
      <c r="H373" s="3" t="s">
        <v>60</v>
      </c>
      <c r="I373" s="24">
        <f>'11-20'!AC374</f>
        <v>1</v>
      </c>
      <c r="J373" s="30" t="s">
        <v>2781</v>
      </c>
      <c r="K373" s="29"/>
      <c r="L373" s="28">
        <v>2</v>
      </c>
      <c r="M373" s="28">
        <v>5</v>
      </c>
      <c r="N373" s="28" t="b">
        <f t="shared" si="16"/>
        <v>1</v>
      </c>
      <c r="O373" s="28" t="s">
        <v>2936</v>
      </c>
      <c r="P373" s="35">
        <v>3</v>
      </c>
    </row>
    <row r="374" spans="1:16" ht="45" hidden="1" customHeight="1">
      <c r="A374" s="24">
        <v>370</v>
      </c>
      <c r="B374" s="1" t="s">
        <v>738</v>
      </c>
      <c r="C374" s="11" t="s">
        <v>739</v>
      </c>
      <c r="D374" s="2" t="s">
        <v>740</v>
      </c>
      <c r="E374" s="3" t="s">
        <v>2775</v>
      </c>
      <c r="F374" s="25"/>
      <c r="G374" s="3" t="s">
        <v>1873</v>
      </c>
      <c r="H374" s="3" t="s">
        <v>60</v>
      </c>
      <c r="I374" s="24">
        <f>'11-20'!AC375</f>
        <v>4</v>
      </c>
      <c r="J374" s="30" t="s">
        <v>2782</v>
      </c>
      <c r="K374" s="29"/>
      <c r="L374" s="28">
        <v>2</v>
      </c>
      <c r="M374" s="28">
        <v>5</v>
      </c>
      <c r="N374" s="28" t="b">
        <f t="shared" si="16"/>
        <v>0</v>
      </c>
      <c r="O374" s="28" t="s">
        <v>2936</v>
      </c>
      <c r="P374" s="35">
        <v>2</v>
      </c>
    </row>
    <row r="375" spans="1:16" ht="45" hidden="1" customHeight="1">
      <c r="A375" s="24">
        <v>371</v>
      </c>
      <c r="B375" s="1" t="s">
        <v>742</v>
      </c>
      <c r="C375" s="11" t="s">
        <v>743</v>
      </c>
      <c r="D375" s="2" t="s">
        <v>744</v>
      </c>
      <c r="E375" s="3" t="s">
        <v>2776</v>
      </c>
      <c r="F375" s="25" t="s">
        <v>2114</v>
      </c>
      <c r="G375" s="3" t="s">
        <v>1874</v>
      </c>
      <c r="H375" s="3" t="s">
        <v>60</v>
      </c>
      <c r="I375" s="24">
        <f>'11-20'!AC376</f>
        <v>8</v>
      </c>
      <c r="J375" s="30" t="s">
        <v>2783</v>
      </c>
      <c r="K375" s="29"/>
      <c r="L375" s="28">
        <v>2</v>
      </c>
      <c r="M375" s="28">
        <v>5</v>
      </c>
      <c r="N375" s="28" t="b">
        <f t="shared" si="16"/>
        <v>0</v>
      </c>
      <c r="O375" s="28"/>
    </row>
    <row r="376" spans="1:16" ht="45" hidden="1" customHeight="1">
      <c r="A376" s="24">
        <v>372</v>
      </c>
      <c r="B376" s="1" t="s">
        <v>1145</v>
      </c>
      <c r="C376" s="11" t="s">
        <v>1146</v>
      </c>
      <c r="D376" s="2" t="s">
        <v>1147</v>
      </c>
      <c r="E376" s="3">
        <v>8619</v>
      </c>
      <c r="F376" s="25" t="s">
        <v>2115</v>
      </c>
      <c r="G376" s="3" t="s">
        <v>1148</v>
      </c>
      <c r="H376" s="3" t="s">
        <v>60</v>
      </c>
      <c r="I376" s="24">
        <f>'11-20'!AC377</f>
        <v>2</v>
      </c>
      <c r="J376" s="30" t="s">
        <v>2784</v>
      </c>
      <c r="K376" s="29"/>
      <c r="L376" s="28">
        <v>2</v>
      </c>
      <c r="M376" s="28">
        <v>5</v>
      </c>
      <c r="N376" s="28" t="b">
        <f t="shared" si="16"/>
        <v>0</v>
      </c>
      <c r="O376" s="28"/>
    </row>
    <row r="377" spans="1:16" ht="45" hidden="1" customHeight="1">
      <c r="A377" s="24">
        <v>373</v>
      </c>
      <c r="B377" s="1" t="s">
        <v>1149</v>
      </c>
      <c r="C377" s="11" t="s">
        <v>1150</v>
      </c>
      <c r="D377" s="2" t="s">
        <v>1151</v>
      </c>
      <c r="E377" s="3">
        <v>55500</v>
      </c>
      <c r="F377" s="25" t="s">
        <v>2116</v>
      </c>
      <c r="G377" s="3" t="s">
        <v>1152</v>
      </c>
      <c r="H377" s="3" t="s">
        <v>718</v>
      </c>
      <c r="I377" s="24">
        <f>'11-20'!AC378</f>
        <v>2</v>
      </c>
      <c r="J377" s="30" t="s">
        <v>2785</v>
      </c>
      <c r="K377" s="29"/>
      <c r="L377" s="28">
        <v>2</v>
      </c>
      <c r="M377" s="28">
        <v>5</v>
      </c>
      <c r="N377" s="28" t="b">
        <f t="shared" si="16"/>
        <v>0</v>
      </c>
      <c r="O377" s="28"/>
    </row>
    <row r="378" spans="1:16" ht="45" hidden="1" customHeight="1">
      <c r="A378" s="24">
        <v>374</v>
      </c>
      <c r="B378" s="1" t="s">
        <v>1153</v>
      </c>
      <c r="C378" s="11" t="s">
        <v>1154</v>
      </c>
      <c r="D378" s="2" t="s">
        <v>1155</v>
      </c>
      <c r="E378" s="3" t="s">
        <v>2786</v>
      </c>
      <c r="F378" s="25" t="s">
        <v>2117</v>
      </c>
      <c r="G378" s="3" t="s">
        <v>1024</v>
      </c>
      <c r="H378" s="3" t="s">
        <v>60</v>
      </c>
      <c r="I378" s="24">
        <f>'11-20'!AC379</f>
        <v>5</v>
      </c>
      <c r="J378" s="30" t="s">
        <v>2790</v>
      </c>
      <c r="K378" s="29"/>
      <c r="L378" s="28">
        <v>2</v>
      </c>
      <c r="M378" s="28">
        <v>5</v>
      </c>
      <c r="N378" s="28" t="b">
        <f t="shared" si="16"/>
        <v>0</v>
      </c>
      <c r="O378" s="28"/>
    </row>
    <row r="379" spans="1:16" ht="45" hidden="1" customHeight="1">
      <c r="A379" s="24">
        <v>375</v>
      </c>
      <c r="B379" s="1" t="s">
        <v>746</v>
      </c>
      <c r="C379" s="11" t="s">
        <v>747</v>
      </c>
      <c r="D379" s="2" t="s">
        <v>748</v>
      </c>
      <c r="E379" s="3" t="s">
        <v>2787</v>
      </c>
      <c r="F379" s="25" t="s">
        <v>2118</v>
      </c>
      <c r="G379" s="3" t="s">
        <v>1875</v>
      </c>
      <c r="H379" s="3" t="s">
        <v>718</v>
      </c>
      <c r="I379" s="24">
        <f>'11-20'!AC380</f>
        <v>2</v>
      </c>
      <c r="J379" s="30" t="s">
        <v>2791</v>
      </c>
      <c r="K379" s="29"/>
      <c r="L379" s="28">
        <v>2</v>
      </c>
      <c r="M379" s="28">
        <v>5</v>
      </c>
      <c r="N379" s="28" t="b">
        <f t="shared" si="16"/>
        <v>0</v>
      </c>
      <c r="O379" s="28" t="s">
        <v>2935</v>
      </c>
      <c r="P379" s="35">
        <v>3</v>
      </c>
    </row>
    <row r="380" spans="1:16" ht="45" hidden="1" customHeight="1">
      <c r="A380" s="24">
        <v>376</v>
      </c>
      <c r="B380" s="1" t="s">
        <v>750</v>
      </c>
      <c r="C380" s="11" t="s">
        <v>751</v>
      </c>
      <c r="D380" s="2" t="s">
        <v>752</v>
      </c>
      <c r="E380" s="3" t="s">
        <v>2788</v>
      </c>
      <c r="F380" s="25" t="s">
        <v>2119</v>
      </c>
      <c r="G380" s="3" t="s">
        <v>753</v>
      </c>
      <c r="H380" s="3" t="s">
        <v>718</v>
      </c>
      <c r="I380" s="24">
        <f>'11-20'!AC381</f>
        <v>2</v>
      </c>
      <c r="J380" s="30" t="s">
        <v>2792</v>
      </c>
      <c r="K380" s="29"/>
      <c r="L380" s="28">
        <v>2</v>
      </c>
      <c r="M380" s="28">
        <v>5</v>
      </c>
      <c r="N380" s="28" t="b">
        <f t="shared" si="16"/>
        <v>0</v>
      </c>
      <c r="O380" s="28" t="s">
        <v>2935</v>
      </c>
      <c r="P380" s="35">
        <v>3</v>
      </c>
    </row>
    <row r="381" spans="1:16" ht="45" hidden="1" customHeight="1">
      <c r="A381" s="24">
        <v>377</v>
      </c>
      <c r="B381" s="1" t="s">
        <v>754</v>
      </c>
      <c r="C381" s="11" t="s">
        <v>755</v>
      </c>
      <c r="D381" s="2" t="s">
        <v>756</v>
      </c>
      <c r="E381" s="3">
        <v>49737</v>
      </c>
      <c r="F381" s="25" t="s">
        <v>2120</v>
      </c>
      <c r="G381" s="3" t="s">
        <v>753</v>
      </c>
      <c r="H381" s="3" t="s">
        <v>718</v>
      </c>
      <c r="I381" s="24">
        <f>'11-20'!AC382</f>
        <v>3</v>
      </c>
      <c r="J381" s="30" t="s">
        <v>2793</v>
      </c>
      <c r="K381" s="29"/>
      <c r="L381" s="28">
        <v>2</v>
      </c>
      <c r="M381" s="28">
        <v>5</v>
      </c>
      <c r="N381" s="28" t="b">
        <f t="shared" si="16"/>
        <v>0</v>
      </c>
      <c r="O381" s="28"/>
    </row>
    <row r="382" spans="1:16" ht="45" hidden="1" customHeight="1">
      <c r="A382" s="24">
        <v>378</v>
      </c>
      <c r="B382" s="1" t="s">
        <v>757</v>
      </c>
      <c r="C382" s="11" t="s">
        <v>758</v>
      </c>
      <c r="D382" s="2" t="s">
        <v>759</v>
      </c>
      <c r="E382" s="3">
        <v>56</v>
      </c>
      <c r="F382" s="25" t="s">
        <v>204</v>
      </c>
      <c r="G382" s="3" t="s">
        <v>760</v>
      </c>
      <c r="H382" s="3" t="s">
        <v>718</v>
      </c>
      <c r="I382" s="24">
        <f>'11-20'!AC383</f>
        <v>3</v>
      </c>
      <c r="J382" s="30" t="s">
        <v>2794</v>
      </c>
      <c r="K382" s="29"/>
      <c r="L382" s="28">
        <v>2</v>
      </c>
      <c r="M382" s="28">
        <v>5</v>
      </c>
      <c r="N382" s="28" t="b">
        <f t="shared" si="16"/>
        <v>0</v>
      </c>
      <c r="O382" s="28"/>
    </row>
    <row r="383" spans="1:16" ht="45" hidden="1" customHeight="1">
      <c r="A383" s="24">
        <v>379</v>
      </c>
      <c r="B383" s="1" t="s">
        <v>1197</v>
      </c>
      <c r="C383" s="11" t="s">
        <v>1198</v>
      </c>
      <c r="D383" s="2" t="s">
        <v>1199</v>
      </c>
      <c r="E383" s="3" t="s">
        <v>2789</v>
      </c>
      <c r="F383" s="25" t="s">
        <v>2121</v>
      </c>
      <c r="G383" s="3" t="s">
        <v>1200</v>
      </c>
      <c r="H383" s="3" t="s">
        <v>60</v>
      </c>
      <c r="I383" s="24">
        <f>'11-20'!AC384</f>
        <v>2</v>
      </c>
      <c r="J383" s="30" t="s">
        <v>2795</v>
      </c>
      <c r="K383" s="29"/>
      <c r="L383" s="28">
        <v>2</v>
      </c>
      <c r="M383" s="28">
        <v>5</v>
      </c>
      <c r="N383" s="28" t="b">
        <f t="shared" si="16"/>
        <v>0</v>
      </c>
      <c r="O383" s="28" t="s">
        <v>2936</v>
      </c>
      <c r="P383" s="35">
        <v>3</v>
      </c>
    </row>
    <row r="384" spans="1:16" ht="45" hidden="1" customHeight="1">
      <c r="A384" s="24">
        <v>380</v>
      </c>
      <c r="B384" s="1" t="s">
        <v>1441</v>
      </c>
      <c r="C384" s="11" t="s">
        <v>1442</v>
      </c>
      <c r="D384" s="2" t="s">
        <v>1443</v>
      </c>
      <c r="E384" s="3">
        <v>928</v>
      </c>
      <c r="F384" s="25" t="s">
        <v>2122</v>
      </c>
      <c r="G384" s="3" t="s">
        <v>1444</v>
      </c>
      <c r="H384" s="3" t="s">
        <v>60</v>
      </c>
      <c r="I384" s="24">
        <f>'11-20'!AC385</f>
        <v>5</v>
      </c>
      <c r="J384" s="30" t="s">
        <v>2796</v>
      </c>
      <c r="K384" s="29"/>
      <c r="L384" s="28">
        <v>2</v>
      </c>
      <c r="M384" s="28">
        <v>5</v>
      </c>
      <c r="N384" s="28" t="b">
        <f t="shared" si="16"/>
        <v>0</v>
      </c>
      <c r="O384" s="28"/>
    </row>
    <row r="385" spans="1:16" ht="45" hidden="1" customHeight="1">
      <c r="A385" s="24">
        <v>381</v>
      </c>
      <c r="B385" s="1" t="s">
        <v>1141</v>
      </c>
      <c r="C385" s="11" t="s">
        <v>1142</v>
      </c>
      <c r="D385" s="2" t="s">
        <v>1143</v>
      </c>
      <c r="E385" s="3" t="s">
        <v>2797</v>
      </c>
      <c r="F385" s="25" t="s">
        <v>2123</v>
      </c>
      <c r="G385" s="3" t="s">
        <v>1144</v>
      </c>
      <c r="H385" s="3" t="s">
        <v>60</v>
      </c>
      <c r="I385" s="24">
        <f>'11-20'!AC386</f>
        <v>3</v>
      </c>
      <c r="J385" s="30" t="s">
        <v>2824</v>
      </c>
      <c r="K385" s="29"/>
      <c r="L385" s="28">
        <v>2</v>
      </c>
      <c r="M385" s="28">
        <v>5</v>
      </c>
      <c r="N385" s="28" t="b">
        <f t="shared" si="16"/>
        <v>0</v>
      </c>
      <c r="O385" s="28"/>
    </row>
    <row r="386" spans="1:16" ht="45" hidden="1" customHeight="1">
      <c r="A386" s="24">
        <v>382</v>
      </c>
      <c r="B386" s="1" t="s">
        <v>1118</v>
      </c>
      <c r="C386" s="11" t="s">
        <v>1119</v>
      </c>
      <c r="D386" s="2" t="s">
        <v>1120</v>
      </c>
      <c r="E386" s="3" t="s">
        <v>2798</v>
      </c>
      <c r="F386" s="25" t="s">
        <v>2124</v>
      </c>
      <c r="G386" s="3" t="s">
        <v>1121</v>
      </c>
      <c r="H386" s="3" t="s">
        <v>904</v>
      </c>
      <c r="I386" s="24">
        <f>'11-20'!AC387</f>
        <v>2</v>
      </c>
      <c r="J386" s="30" t="s">
        <v>2825</v>
      </c>
      <c r="K386" s="29"/>
      <c r="L386" s="28">
        <v>1</v>
      </c>
      <c r="M386" s="28">
        <v>5</v>
      </c>
      <c r="N386" s="28" t="b">
        <f t="shared" si="16"/>
        <v>0</v>
      </c>
      <c r="O386" s="28"/>
    </row>
    <row r="387" spans="1:16" ht="45" hidden="1" customHeight="1">
      <c r="A387" s="24">
        <v>383</v>
      </c>
      <c r="B387" s="1" t="s">
        <v>1035</v>
      </c>
      <c r="C387" s="11" t="s">
        <v>1036</v>
      </c>
      <c r="D387" s="2" t="s">
        <v>1037</v>
      </c>
      <c r="E387" s="3" t="s">
        <v>2799</v>
      </c>
      <c r="F387" s="25" t="s">
        <v>2124</v>
      </c>
      <c r="G387" s="3" t="s">
        <v>994</v>
      </c>
      <c r="H387" s="3" t="s">
        <v>904</v>
      </c>
      <c r="I387" s="24">
        <f>'11-20'!AC388</f>
        <v>1</v>
      </c>
      <c r="J387" s="30" t="s">
        <v>2826</v>
      </c>
      <c r="K387" s="29"/>
      <c r="L387" s="28">
        <v>1</v>
      </c>
      <c r="M387" s="28">
        <v>5</v>
      </c>
      <c r="N387" s="28" t="b">
        <f t="shared" si="16"/>
        <v>0</v>
      </c>
      <c r="O387" s="28" t="s">
        <v>2936</v>
      </c>
      <c r="P387" s="35">
        <v>1</v>
      </c>
    </row>
    <row r="388" spans="1:16" ht="45" hidden="1" customHeight="1">
      <c r="A388" s="24">
        <v>384</v>
      </c>
      <c r="B388" s="1" t="s">
        <v>1122</v>
      </c>
      <c r="C388" s="11" t="s">
        <v>1123</v>
      </c>
      <c r="D388" s="2" t="s">
        <v>1124</v>
      </c>
      <c r="E388" s="3" t="s">
        <v>2800</v>
      </c>
      <c r="F388" s="25" t="s">
        <v>2124</v>
      </c>
      <c r="G388" s="3" t="s">
        <v>319</v>
      </c>
      <c r="H388" s="3" t="s">
        <v>904</v>
      </c>
      <c r="I388" s="24">
        <f>'11-20'!AC389</f>
        <v>2</v>
      </c>
      <c r="J388" s="30" t="s">
        <v>2827</v>
      </c>
      <c r="K388" s="29"/>
      <c r="L388" s="28">
        <v>1</v>
      </c>
      <c r="M388" s="28">
        <v>5</v>
      </c>
      <c r="N388" s="28" t="b">
        <f t="shared" si="16"/>
        <v>0</v>
      </c>
      <c r="O388" s="28"/>
    </row>
    <row r="389" spans="1:16" ht="45" hidden="1" customHeight="1">
      <c r="A389" s="24">
        <v>385</v>
      </c>
      <c r="B389" s="1" t="s">
        <v>1125</v>
      </c>
      <c r="C389" s="11" t="s">
        <v>1126</v>
      </c>
      <c r="D389" s="2" t="s">
        <v>1127</v>
      </c>
      <c r="E389" s="3" t="s">
        <v>2801</v>
      </c>
      <c r="F389" s="25" t="s">
        <v>2124</v>
      </c>
      <c r="G389" s="3" t="s">
        <v>1128</v>
      </c>
      <c r="H389" s="3" t="s">
        <v>904</v>
      </c>
      <c r="I389" s="24">
        <f>'11-20'!AC390</f>
        <v>1</v>
      </c>
      <c r="J389" s="30" t="s">
        <v>2828</v>
      </c>
      <c r="K389" s="29"/>
      <c r="L389" s="28">
        <v>1</v>
      </c>
      <c r="M389" s="28">
        <v>5</v>
      </c>
      <c r="N389" s="28" t="b">
        <f t="shared" si="16"/>
        <v>0</v>
      </c>
      <c r="O389" s="28"/>
    </row>
    <row r="390" spans="1:16" ht="45" hidden="1" customHeight="1">
      <c r="A390" s="24">
        <v>386</v>
      </c>
      <c r="B390" s="1" t="s">
        <v>1129</v>
      </c>
      <c r="C390" s="11" t="s">
        <v>1130</v>
      </c>
      <c r="D390" s="2" t="s">
        <v>1131</v>
      </c>
      <c r="E390" s="3" t="s">
        <v>2802</v>
      </c>
      <c r="F390" s="25" t="s">
        <v>2124</v>
      </c>
      <c r="G390" s="3" t="s">
        <v>1132</v>
      </c>
      <c r="H390" s="3" t="s">
        <v>904</v>
      </c>
      <c r="I390" s="24">
        <f>'11-20'!AC391</f>
        <v>1</v>
      </c>
      <c r="J390" s="30" t="s">
        <v>2829</v>
      </c>
      <c r="K390" s="29"/>
      <c r="L390" s="28">
        <v>1</v>
      </c>
      <c r="M390" s="28">
        <v>5</v>
      </c>
      <c r="N390" s="28" t="b">
        <f t="shared" ref="N390:N449" si="17">IF(L390&gt;I390,TRUE, FALSE)</f>
        <v>0</v>
      </c>
      <c r="O390" s="28"/>
    </row>
    <row r="391" spans="1:16" ht="45" hidden="1" customHeight="1">
      <c r="A391" s="24">
        <v>387</v>
      </c>
      <c r="B391" s="1" t="s">
        <v>1133</v>
      </c>
      <c r="C391" s="11" t="s">
        <v>1134</v>
      </c>
      <c r="D391" s="2" t="s">
        <v>1135</v>
      </c>
      <c r="E391" s="3" t="s">
        <v>2803</v>
      </c>
      <c r="F391" s="25" t="s">
        <v>2124</v>
      </c>
      <c r="G391" s="3" t="s">
        <v>1136</v>
      </c>
      <c r="H391" s="3" t="s">
        <v>904</v>
      </c>
      <c r="I391" s="24">
        <f>'11-20'!AC392</f>
        <v>1</v>
      </c>
      <c r="J391" s="30" t="s">
        <v>2830</v>
      </c>
      <c r="K391" s="29"/>
      <c r="L391" s="28">
        <v>2</v>
      </c>
      <c r="M391" s="28">
        <v>5</v>
      </c>
      <c r="N391" s="28" t="b">
        <f t="shared" si="17"/>
        <v>1</v>
      </c>
      <c r="O391" s="28" t="s">
        <v>2947</v>
      </c>
      <c r="P391" s="35">
        <v>0</v>
      </c>
    </row>
    <row r="392" spans="1:16" ht="45" hidden="1" customHeight="1">
      <c r="A392" s="24">
        <v>388</v>
      </c>
      <c r="B392" s="1" t="s">
        <v>1137</v>
      </c>
      <c r="C392" s="11" t="s">
        <v>1138</v>
      </c>
      <c r="D392" s="2" t="s">
        <v>1139</v>
      </c>
      <c r="E392" s="3" t="s">
        <v>2804</v>
      </c>
      <c r="F392" s="25" t="s">
        <v>2125</v>
      </c>
      <c r="G392" s="3" t="s">
        <v>1140</v>
      </c>
      <c r="H392" s="3" t="s">
        <v>904</v>
      </c>
      <c r="I392" s="24">
        <f>'11-20'!AC393</f>
        <v>5</v>
      </c>
      <c r="J392" s="30" t="s">
        <v>2831</v>
      </c>
      <c r="K392" s="29"/>
      <c r="L392" s="28">
        <v>2</v>
      </c>
      <c r="M392" s="28">
        <v>5</v>
      </c>
      <c r="N392" s="28" t="b">
        <f t="shared" si="17"/>
        <v>0</v>
      </c>
      <c r="O392" s="28" t="s">
        <v>2947</v>
      </c>
      <c r="P392" s="35">
        <v>0</v>
      </c>
    </row>
    <row r="393" spans="1:16" ht="45" hidden="1" customHeight="1">
      <c r="A393" s="24">
        <v>389</v>
      </c>
      <c r="B393" s="1" t="s">
        <v>1162</v>
      </c>
      <c r="C393" s="11" t="s">
        <v>1163</v>
      </c>
      <c r="D393" s="2" t="s">
        <v>1164</v>
      </c>
      <c r="E393" s="3" t="s">
        <v>2805</v>
      </c>
      <c r="F393" s="25" t="s">
        <v>2126</v>
      </c>
      <c r="G393" s="3" t="s">
        <v>1165</v>
      </c>
      <c r="H393" s="3" t="s">
        <v>904</v>
      </c>
      <c r="I393" s="24">
        <f>'11-20'!AC394</f>
        <v>1</v>
      </c>
      <c r="J393" s="30" t="s">
        <v>2832</v>
      </c>
      <c r="K393" s="29"/>
      <c r="L393" s="28">
        <v>1</v>
      </c>
      <c r="M393" s="28">
        <v>5</v>
      </c>
      <c r="N393" s="28" t="b">
        <f t="shared" si="17"/>
        <v>0</v>
      </c>
      <c r="O393" s="28" t="s">
        <v>2935</v>
      </c>
      <c r="P393" s="35">
        <v>1</v>
      </c>
    </row>
    <row r="394" spans="1:16" ht="45" hidden="1" customHeight="1">
      <c r="A394" s="24">
        <v>390</v>
      </c>
      <c r="B394" s="1" t="s">
        <v>1039</v>
      </c>
      <c r="C394" s="11" t="s">
        <v>1040</v>
      </c>
      <c r="D394" s="2" t="s">
        <v>1041</v>
      </c>
      <c r="E394" s="3" t="s">
        <v>2806</v>
      </c>
      <c r="F394" s="25" t="s">
        <v>2124</v>
      </c>
      <c r="G394" s="3" t="s">
        <v>584</v>
      </c>
      <c r="H394" s="3" t="s">
        <v>904</v>
      </c>
      <c r="I394" s="24">
        <f>'11-20'!AC395</f>
        <v>1</v>
      </c>
      <c r="J394" s="30" t="s">
        <v>2833</v>
      </c>
      <c r="K394" s="29"/>
      <c r="L394" s="28">
        <v>1</v>
      </c>
      <c r="M394" s="28">
        <v>5</v>
      </c>
      <c r="N394" s="28" t="b">
        <f t="shared" si="17"/>
        <v>0</v>
      </c>
      <c r="O394" s="28" t="s">
        <v>2935</v>
      </c>
      <c r="P394" s="35">
        <v>1</v>
      </c>
    </row>
    <row r="395" spans="1:16" ht="45" hidden="1" customHeight="1">
      <c r="A395" s="24">
        <v>391</v>
      </c>
      <c r="B395" s="1" t="s">
        <v>1042</v>
      </c>
      <c r="C395" s="11" t="s">
        <v>1043</v>
      </c>
      <c r="D395" s="2" t="s">
        <v>1044</v>
      </c>
      <c r="E395" s="3" t="s">
        <v>2807</v>
      </c>
      <c r="F395" s="25" t="s">
        <v>2127</v>
      </c>
      <c r="G395" s="3" t="s">
        <v>1024</v>
      </c>
      <c r="H395" s="3" t="s">
        <v>904</v>
      </c>
      <c r="I395" s="24">
        <f>'11-20'!AC396</f>
        <v>0</v>
      </c>
      <c r="J395" s="30" t="s">
        <v>2834</v>
      </c>
      <c r="K395" s="29"/>
      <c r="L395" s="28">
        <v>1</v>
      </c>
      <c r="M395" s="28">
        <v>5</v>
      </c>
      <c r="N395" s="28" t="b">
        <f t="shared" si="17"/>
        <v>1</v>
      </c>
      <c r="O395" s="28" t="s">
        <v>2935</v>
      </c>
      <c r="P395" s="35">
        <v>1</v>
      </c>
    </row>
    <row r="396" spans="1:16" ht="45" hidden="1" customHeight="1">
      <c r="A396" s="24">
        <v>392</v>
      </c>
      <c r="B396" s="1" t="s">
        <v>1045</v>
      </c>
      <c r="C396" s="11" t="s">
        <v>1046</v>
      </c>
      <c r="D396" s="2" t="s">
        <v>1047</v>
      </c>
      <c r="E396" s="3" t="s">
        <v>2808</v>
      </c>
      <c r="F396" s="25" t="s">
        <v>2128</v>
      </c>
      <c r="G396" s="3" t="s">
        <v>1048</v>
      </c>
      <c r="H396" s="3" t="s">
        <v>298</v>
      </c>
      <c r="I396" s="24">
        <f>'11-20'!AC397</f>
        <v>0</v>
      </c>
      <c r="J396" s="30" t="s">
        <v>2835</v>
      </c>
      <c r="K396" s="29"/>
      <c r="L396" s="28">
        <v>2</v>
      </c>
      <c r="M396" s="28">
        <v>5</v>
      </c>
      <c r="N396" s="28" t="b">
        <f t="shared" si="17"/>
        <v>1</v>
      </c>
      <c r="O396" s="28" t="s">
        <v>2935</v>
      </c>
      <c r="P396" s="35">
        <v>1</v>
      </c>
    </row>
    <row r="397" spans="1:16" ht="45" hidden="1" customHeight="1">
      <c r="A397" s="24">
        <v>393</v>
      </c>
      <c r="B397" s="1" t="s">
        <v>1049</v>
      </c>
      <c r="C397" s="11" t="s">
        <v>1050</v>
      </c>
      <c r="D397" s="2" t="s">
        <v>1051</v>
      </c>
      <c r="E397" s="3" t="s">
        <v>2809</v>
      </c>
      <c r="F397" s="25" t="s">
        <v>2124</v>
      </c>
      <c r="G397" s="3" t="s">
        <v>1052</v>
      </c>
      <c r="H397" s="3" t="s">
        <v>904</v>
      </c>
      <c r="I397" s="24">
        <f>'11-20'!AC398</f>
        <v>1</v>
      </c>
      <c r="J397" s="30" t="s">
        <v>2836</v>
      </c>
      <c r="K397" s="29"/>
      <c r="L397" s="28">
        <v>1</v>
      </c>
      <c r="M397" s="28">
        <v>5</v>
      </c>
      <c r="N397" s="28" t="b">
        <f t="shared" si="17"/>
        <v>0</v>
      </c>
      <c r="O397" s="28" t="s">
        <v>2935</v>
      </c>
      <c r="P397" s="35">
        <v>1</v>
      </c>
    </row>
    <row r="398" spans="1:16" ht="45" hidden="1" customHeight="1">
      <c r="A398" s="24">
        <v>394</v>
      </c>
      <c r="B398" s="1" t="s">
        <v>1053</v>
      </c>
      <c r="C398" s="11" t="s">
        <v>1054</v>
      </c>
      <c r="D398" s="2" t="s">
        <v>1055</v>
      </c>
      <c r="E398" s="3" t="s">
        <v>2810</v>
      </c>
      <c r="F398" s="25" t="s">
        <v>2124</v>
      </c>
      <c r="G398" s="3" t="s">
        <v>1056</v>
      </c>
      <c r="H398" s="3" t="s">
        <v>904</v>
      </c>
      <c r="I398" s="24">
        <f>'11-20'!AC399</f>
        <v>1</v>
      </c>
      <c r="J398" s="30" t="s">
        <v>2837</v>
      </c>
      <c r="K398" s="29"/>
      <c r="L398" s="28">
        <v>1</v>
      </c>
      <c r="M398" s="28">
        <v>5</v>
      </c>
      <c r="N398" s="28" t="b">
        <f t="shared" si="17"/>
        <v>0</v>
      </c>
      <c r="O398" s="28" t="s">
        <v>2935</v>
      </c>
      <c r="P398" s="35">
        <v>1</v>
      </c>
    </row>
    <row r="399" spans="1:16" ht="45" hidden="1" customHeight="1">
      <c r="A399" s="24">
        <v>395</v>
      </c>
      <c r="B399" s="1" t="s">
        <v>1057</v>
      </c>
      <c r="C399" s="11" t="s">
        <v>1058</v>
      </c>
      <c r="D399" s="2" t="s">
        <v>1059</v>
      </c>
      <c r="E399" s="3" t="s">
        <v>2811</v>
      </c>
      <c r="F399" s="25" t="s">
        <v>2124</v>
      </c>
      <c r="G399" s="3" t="s">
        <v>958</v>
      </c>
      <c r="H399" s="3" t="s">
        <v>904</v>
      </c>
      <c r="I399" s="24">
        <f>'11-20'!AC400</f>
        <v>1</v>
      </c>
      <c r="J399" s="30" t="s">
        <v>2838</v>
      </c>
      <c r="K399" s="29"/>
      <c r="L399" s="28">
        <v>1</v>
      </c>
      <c r="M399" s="28">
        <v>5</v>
      </c>
      <c r="N399" s="28" t="b">
        <f t="shared" si="17"/>
        <v>0</v>
      </c>
      <c r="O399" s="28" t="s">
        <v>2935</v>
      </c>
      <c r="P399" s="35">
        <v>1</v>
      </c>
    </row>
    <row r="400" spans="1:16" ht="45" hidden="1" customHeight="1">
      <c r="A400" s="24">
        <v>396</v>
      </c>
      <c r="B400" s="1" t="s">
        <v>1060</v>
      </c>
      <c r="C400" s="11" t="s">
        <v>1061</v>
      </c>
      <c r="D400" s="2" t="s">
        <v>1062</v>
      </c>
      <c r="E400" s="3" t="s">
        <v>2812</v>
      </c>
      <c r="F400" s="25" t="s">
        <v>2124</v>
      </c>
      <c r="G400" s="3" t="s">
        <v>1063</v>
      </c>
      <c r="H400" s="3" t="s">
        <v>904</v>
      </c>
      <c r="I400" s="24">
        <f>'11-20'!AC401</f>
        <v>1</v>
      </c>
      <c r="J400" s="30" t="s">
        <v>2839</v>
      </c>
      <c r="K400" s="29"/>
      <c r="L400" s="28">
        <v>2</v>
      </c>
      <c r="M400" s="28">
        <v>5</v>
      </c>
      <c r="N400" s="28" t="b">
        <f t="shared" si="17"/>
        <v>1</v>
      </c>
      <c r="O400" s="28" t="s">
        <v>2935</v>
      </c>
      <c r="P400" s="35">
        <v>1</v>
      </c>
    </row>
    <row r="401" spans="1:16" ht="45" hidden="1" customHeight="1">
      <c r="A401" s="24">
        <v>397</v>
      </c>
      <c r="B401" s="1" t="s">
        <v>1064</v>
      </c>
      <c r="C401" s="11" t="s">
        <v>1065</v>
      </c>
      <c r="D401" s="2" t="s">
        <v>1066</v>
      </c>
      <c r="E401" s="3" t="s">
        <v>2813</v>
      </c>
      <c r="F401" s="25" t="s">
        <v>2129</v>
      </c>
      <c r="G401" s="3" t="s">
        <v>1067</v>
      </c>
      <c r="H401" s="3" t="s">
        <v>904</v>
      </c>
      <c r="I401" s="24">
        <f>'11-20'!AC402</f>
        <v>1</v>
      </c>
      <c r="J401" s="30" t="s">
        <v>2840</v>
      </c>
      <c r="K401" s="29"/>
      <c r="L401" s="28">
        <v>1</v>
      </c>
      <c r="M401" s="28">
        <v>5</v>
      </c>
      <c r="N401" s="28" t="b">
        <f t="shared" si="17"/>
        <v>0</v>
      </c>
      <c r="O401" s="28"/>
    </row>
    <row r="402" spans="1:16" ht="45" hidden="1" customHeight="1">
      <c r="A402" s="24">
        <v>398</v>
      </c>
      <c r="B402" s="1" t="s">
        <v>1111</v>
      </c>
      <c r="C402" s="11" t="s">
        <v>1112</v>
      </c>
      <c r="D402" s="2" t="s">
        <v>1113</v>
      </c>
      <c r="E402" s="3" t="s">
        <v>2814</v>
      </c>
      <c r="F402" s="25" t="s">
        <v>2124</v>
      </c>
      <c r="G402" s="3" t="s">
        <v>1114</v>
      </c>
      <c r="H402" s="3" t="s">
        <v>904</v>
      </c>
      <c r="I402" s="24">
        <f>'11-20'!AC403</f>
        <v>1</v>
      </c>
      <c r="J402" s="30" t="s">
        <v>2841</v>
      </c>
      <c r="K402" s="29"/>
      <c r="L402" s="28">
        <v>1</v>
      </c>
      <c r="M402" s="28">
        <v>5</v>
      </c>
      <c r="N402" s="28" t="b">
        <f t="shared" si="17"/>
        <v>0</v>
      </c>
      <c r="O402" s="28"/>
    </row>
    <row r="403" spans="1:16" ht="45" hidden="1" customHeight="1">
      <c r="A403" s="24">
        <v>399</v>
      </c>
      <c r="B403" s="1" t="s">
        <v>1115</v>
      </c>
      <c r="C403" s="11" t="s">
        <v>1116</v>
      </c>
      <c r="D403" s="2" t="s">
        <v>1117</v>
      </c>
      <c r="E403" s="3" t="s">
        <v>2815</v>
      </c>
      <c r="F403" s="25" t="s">
        <v>2124</v>
      </c>
      <c r="G403" s="3" t="s">
        <v>1114</v>
      </c>
      <c r="H403" s="3" t="s">
        <v>904</v>
      </c>
      <c r="I403" s="24">
        <f>'11-20'!AC404</f>
        <v>4</v>
      </c>
      <c r="J403" s="30" t="s">
        <v>2842</v>
      </c>
      <c r="K403" s="29"/>
      <c r="L403" s="28">
        <v>1</v>
      </c>
      <c r="M403" s="28">
        <v>5</v>
      </c>
      <c r="N403" s="28" t="b">
        <f t="shared" si="17"/>
        <v>0</v>
      </c>
      <c r="O403" s="28"/>
    </row>
    <row r="404" spans="1:16" ht="45" hidden="1" customHeight="1">
      <c r="A404" s="24">
        <v>400</v>
      </c>
      <c r="B404" s="1" t="s">
        <v>1159</v>
      </c>
      <c r="C404" s="11" t="s">
        <v>1160</v>
      </c>
      <c r="D404" s="2" t="s">
        <v>1161</v>
      </c>
      <c r="E404" s="3" t="s">
        <v>2816</v>
      </c>
      <c r="F404" s="25" t="s">
        <v>2130</v>
      </c>
      <c r="G404" s="3" t="s">
        <v>962</v>
      </c>
      <c r="H404" s="3" t="s">
        <v>904</v>
      </c>
      <c r="I404" s="24">
        <f>'11-20'!AC405</f>
        <v>2</v>
      </c>
      <c r="J404" s="30" t="s">
        <v>2843</v>
      </c>
      <c r="K404" s="29"/>
      <c r="L404" s="28">
        <v>1</v>
      </c>
      <c r="M404" s="28">
        <v>5</v>
      </c>
      <c r="N404" s="28" t="b">
        <f t="shared" si="17"/>
        <v>0</v>
      </c>
      <c r="O404" s="28" t="s">
        <v>2935</v>
      </c>
      <c r="P404" s="35">
        <v>2</v>
      </c>
    </row>
    <row r="405" spans="1:16" ht="45" hidden="1" customHeight="1">
      <c r="A405" s="24">
        <v>401</v>
      </c>
      <c r="B405" s="1" t="s">
        <v>1166</v>
      </c>
      <c r="C405" s="11" t="s">
        <v>1167</v>
      </c>
      <c r="D405" s="2" t="s">
        <v>1168</v>
      </c>
      <c r="E405" s="3" t="s">
        <v>2817</v>
      </c>
      <c r="F405" s="25" t="s">
        <v>2131</v>
      </c>
      <c r="G405" s="3" t="s">
        <v>1169</v>
      </c>
      <c r="H405" s="3" t="s">
        <v>904</v>
      </c>
      <c r="I405" s="24">
        <f>'11-20'!AC406</f>
        <v>1</v>
      </c>
      <c r="J405" s="30" t="s">
        <v>2844</v>
      </c>
      <c r="K405" s="29"/>
      <c r="L405" s="28">
        <v>1</v>
      </c>
      <c r="M405" s="28">
        <v>5</v>
      </c>
      <c r="N405" s="28" t="b">
        <f t="shared" si="17"/>
        <v>0</v>
      </c>
      <c r="O405" s="28"/>
    </row>
    <row r="406" spans="1:16" ht="45" hidden="1" customHeight="1">
      <c r="A406" s="24">
        <v>402</v>
      </c>
      <c r="B406" s="1" t="s">
        <v>1189</v>
      </c>
      <c r="C406" s="11" t="s">
        <v>1190</v>
      </c>
      <c r="D406" s="2" t="s">
        <v>1191</v>
      </c>
      <c r="E406" s="3" t="s">
        <v>2818</v>
      </c>
      <c r="F406" s="25" t="s">
        <v>2132</v>
      </c>
      <c r="G406" s="3" t="s">
        <v>1192</v>
      </c>
      <c r="H406" s="3" t="s">
        <v>904</v>
      </c>
      <c r="I406" s="24">
        <f>'11-20'!AC407</f>
        <v>2</v>
      </c>
      <c r="J406" s="30" t="s">
        <v>2845</v>
      </c>
      <c r="K406" s="29"/>
      <c r="L406" s="28">
        <v>1</v>
      </c>
      <c r="M406" s="28">
        <v>5</v>
      </c>
      <c r="N406" s="28" t="b">
        <f t="shared" si="17"/>
        <v>0</v>
      </c>
      <c r="O406" s="28"/>
    </row>
    <row r="407" spans="1:16" ht="45" hidden="1" customHeight="1">
      <c r="A407" s="24">
        <v>403</v>
      </c>
      <c r="B407" s="1" t="s">
        <v>1193</v>
      </c>
      <c r="C407" s="11" t="s">
        <v>1194</v>
      </c>
      <c r="D407" s="2" t="s">
        <v>1195</v>
      </c>
      <c r="E407" s="3" t="s">
        <v>2819</v>
      </c>
      <c r="F407" s="25" t="s">
        <v>2133</v>
      </c>
      <c r="G407" s="3" t="s">
        <v>1196</v>
      </c>
      <c r="H407" s="3" t="s">
        <v>904</v>
      </c>
      <c r="I407" s="24">
        <f>'11-20'!AC408</f>
        <v>1</v>
      </c>
      <c r="J407" s="30" t="s">
        <v>2846</v>
      </c>
      <c r="K407" s="29"/>
      <c r="L407" s="28">
        <v>1</v>
      </c>
      <c r="M407" s="28">
        <v>5</v>
      </c>
      <c r="N407" s="28" t="b">
        <f t="shared" si="17"/>
        <v>0</v>
      </c>
      <c r="O407" s="28"/>
    </row>
    <row r="408" spans="1:16" ht="45" hidden="1" customHeight="1">
      <c r="A408" s="24">
        <v>404</v>
      </c>
      <c r="B408" s="1" t="s">
        <v>1462</v>
      </c>
      <c r="C408" s="11" t="s">
        <v>1463</v>
      </c>
      <c r="D408" s="2" t="s">
        <v>1464</v>
      </c>
      <c r="E408" s="3" t="s">
        <v>2820</v>
      </c>
      <c r="F408" s="25" t="s">
        <v>2124</v>
      </c>
      <c r="G408" s="3" t="s">
        <v>1465</v>
      </c>
      <c r="H408" s="3" t="s">
        <v>60</v>
      </c>
      <c r="I408" s="24">
        <f>'11-20'!AC409</f>
        <v>0</v>
      </c>
      <c r="J408" s="30" t="s">
        <v>2847</v>
      </c>
      <c r="K408" s="29"/>
      <c r="L408" s="28">
        <v>1</v>
      </c>
      <c r="M408" s="28">
        <v>5</v>
      </c>
      <c r="N408" s="28" t="b">
        <f t="shared" si="17"/>
        <v>1</v>
      </c>
      <c r="O408" s="28" t="s">
        <v>2935</v>
      </c>
      <c r="P408" s="35">
        <v>1</v>
      </c>
    </row>
    <row r="409" spans="1:16" ht="45" hidden="1" customHeight="1">
      <c r="A409" s="24">
        <v>405</v>
      </c>
      <c r="B409" s="1" t="s">
        <v>1185</v>
      </c>
      <c r="C409" s="11" t="s">
        <v>1186</v>
      </c>
      <c r="D409" s="2" t="s">
        <v>1187</v>
      </c>
      <c r="E409" s="3" t="s">
        <v>2821</v>
      </c>
      <c r="F409" s="25" t="s">
        <v>2134</v>
      </c>
      <c r="G409" s="3" t="s">
        <v>1188</v>
      </c>
      <c r="H409" s="3" t="s">
        <v>904</v>
      </c>
      <c r="I409" s="24">
        <f>'11-20'!AC410</f>
        <v>0</v>
      </c>
      <c r="J409" s="30" t="s">
        <v>2848</v>
      </c>
      <c r="K409" s="29"/>
      <c r="L409" s="28">
        <v>1</v>
      </c>
      <c r="M409" s="28">
        <v>5</v>
      </c>
      <c r="N409" s="28" t="b">
        <f t="shared" si="17"/>
        <v>1</v>
      </c>
      <c r="O409" s="28" t="s">
        <v>2935</v>
      </c>
      <c r="P409" s="35">
        <v>1</v>
      </c>
    </row>
    <row r="410" spans="1:16" ht="45" hidden="1" customHeight="1">
      <c r="A410" s="24">
        <v>406</v>
      </c>
      <c r="B410" s="1" t="s">
        <v>977</v>
      </c>
      <c r="C410" s="11" t="s">
        <v>978</v>
      </c>
      <c r="D410" s="2" t="s">
        <v>979</v>
      </c>
      <c r="E410" s="3">
        <v>329072</v>
      </c>
      <c r="F410" s="25" t="s">
        <v>2135</v>
      </c>
      <c r="G410" s="3" t="s">
        <v>980</v>
      </c>
      <c r="H410" s="3" t="s">
        <v>718</v>
      </c>
      <c r="I410" s="24">
        <f>'11-20'!AC411</f>
        <v>1</v>
      </c>
      <c r="J410" s="30" t="s">
        <v>2849</v>
      </c>
      <c r="K410" s="29"/>
      <c r="L410" s="28">
        <v>2</v>
      </c>
      <c r="M410" s="28">
        <v>5</v>
      </c>
      <c r="N410" s="28" t="b">
        <f t="shared" si="17"/>
        <v>1</v>
      </c>
      <c r="O410" s="28" t="s">
        <v>2936</v>
      </c>
      <c r="P410" s="35">
        <v>1</v>
      </c>
    </row>
    <row r="411" spans="1:16" ht="45" hidden="1" customHeight="1">
      <c r="A411" s="24">
        <v>407</v>
      </c>
      <c r="B411" s="1" t="s">
        <v>981</v>
      </c>
      <c r="C411" s="11" t="s">
        <v>982</v>
      </c>
      <c r="D411" s="2" t="s">
        <v>983</v>
      </c>
      <c r="E411" s="3">
        <v>31412</v>
      </c>
      <c r="F411" s="25" t="s">
        <v>2136</v>
      </c>
      <c r="G411" s="3" t="s">
        <v>962</v>
      </c>
      <c r="H411" s="3" t="s">
        <v>60</v>
      </c>
      <c r="I411" s="24">
        <f>'11-20'!AC412</f>
        <v>2</v>
      </c>
      <c r="J411" s="30" t="s">
        <v>2850</v>
      </c>
      <c r="K411" s="29"/>
      <c r="L411" s="28">
        <v>2</v>
      </c>
      <c r="M411" s="28">
        <v>5</v>
      </c>
      <c r="N411" s="28" t="b">
        <f t="shared" si="17"/>
        <v>0</v>
      </c>
      <c r="O411" s="28"/>
    </row>
    <row r="412" spans="1:16" ht="45" hidden="1" customHeight="1">
      <c r="A412" s="24">
        <v>408</v>
      </c>
      <c r="B412" s="1" t="s">
        <v>984</v>
      </c>
      <c r="C412" s="11" t="s">
        <v>985</v>
      </c>
      <c r="D412" s="2" t="s">
        <v>983</v>
      </c>
      <c r="E412" s="3">
        <v>31407</v>
      </c>
      <c r="F412" s="25" t="s">
        <v>2137</v>
      </c>
      <c r="G412" s="3" t="s">
        <v>986</v>
      </c>
      <c r="H412" s="3" t="s">
        <v>60</v>
      </c>
      <c r="I412" s="24">
        <f>'11-20'!AC413</f>
        <v>2</v>
      </c>
      <c r="J412" s="30" t="s">
        <v>2851</v>
      </c>
      <c r="K412" s="29"/>
      <c r="L412" s="28">
        <v>2</v>
      </c>
      <c r="M412" s="28">
        <v>5</v>
      </c>
      <c r="N412" s="28" t="b">
        <f t="shared" si="17"/>
        <v>0</v>
      </c>
      <c r="O412" s="28"/>
    </row>
    <row r="413" spans="1:16" ht="45" hidden="1" customHeight="1">
      <c r="A413" s="24">
        <v>409</v>
      </c>
      <c r="B413" s="1" t="s">
        <v>987</v>
      </c>
      <c r="C413" s="11" t="s">
        <v>988</v>
      </c>
      <c r="D413" s="2" t="s">
        <v>989</v>
      </c>
      <c r="E413" s="3">
        <v>31405</v>
      </c>
      <c r="F413" s="25" t="s">
        <v>2138</v>
      </c>
      <c r="G413" s="3" t="s">
        <v>990</v>
      </c>
      <c r="H413" s="3" t="s">
        <v>60</v>
      </c>
      <c r="I413" s="24">
        <f>'11-20'!AC414</f>
        <v>6</v>
      </c>
      <c r="J413" s="30" t="s">
        <v>2852</v>
      </c>
      <c r="K413" s="29"/>
      <c r="L413" s="28">
        <v>2</v>
      </c>
      <c r="M413" s="28">
        <v>5</v>
      </c>
      <c r="N413" s="28" t="b">
        <f t="shared" si="17"/>
        <v>0</v>
      </c>
      <c r="O413" s="28"/>
    </row>
    <row r="414" spans="1:16" ht="45" hidden="1" customHeight="1">
      <c r="A414" s="24">
        <v>410</v>
      </c>
      <c r="B414" s="1" t="s">
        <v>900</v>
      </c>
      <c r="C414" s="11" t="s">
        <v>901</v>
      </c>
      <c r="D414" s="2" t="s">
        <v>902</v>
      </c>
      <c r="E414" s="3" t="s">
        <v>2822</v>
      </c>
      <c r="F414" s="25" t="s">
        <v>2139</v>
      </c>
      <c r="G414" s="3" t="s">
        <v>1876</v>
      </c>
      <c r="H414" s="3" t="s">
        <v>904</v>
      </c>
      <c r="I414" s="24">
        <f>'11-20'!AC415</f>
        <v>1</v>
      </c>
      <c r="J414" s="30" t="s">
        <v>2853</v>
      </c>
      <c r="K414" s="29"/>
      <c r="L414" s="28">
        <v>2</v>
      </c>
      <c r="M414" s="28">
        <v>5</v>
      </c>
      <c r="N414" s="28" t="b">
        <f t="shared" si="17"/>
        <v>1</v>
      </c>
      <c r="O414" s="28" t="s">
        <v>2936</v>
      </c>
      <c r="P414" s="35">
        <v>3</v>
      </c>
    </row>
    <row r="415" spans="1:16" ht="45" hidden="1" customHeight="1">
      <c r="A415" s="24">
        <v>411</v>
      </c>
      <c r="B415" s="1" t="s">
        <v>991</v>
      </c>
      <c r="C415" s="11" t="s">
        <v>992</v>
      </c>
      <c r="D415" s="2" t="s">
        <v>993</v>
      </c>
      <c r="E415" s="3" t="s">
        <v>2823</v>
      </c>
      <c r="F415" s="25" t="s">
        <v>994</v>
      </c>
      <c r="G415" s="3" t="s">
        <v>315</v>
      </c>
      <c r="H415" s="3" t="s">
        <v>718</v>
      </c>
      <c r="I415" s="24">
        <f>'11-20'!AC416</f>
        <v>4</v>
      </c>
      <c r="J415" s="30" t="s">
        <v>2854</v>
      </c>
      <c r="K415" s="29"/>
      <c r="L415" s="28">
        <v>2</v>
      </c>
      <c r="M415" s="28">
        <v>5</v>
      </c>
      <c r="N415" s="28" t="b">
        <f t="shared" si="17"/>
        <v>0</v>
      </c>
      <c r="O415" s="28" t="s">
        <v>2936</v>
      </c>
      <c r="P415" s="35">
        <v>3</v>
      </c>
    </row>
    <row r="416" spans="1:16" ht="45" hidden="1" customHeight="1">
      <c r="A416" s="24">
        <v>412</v>
      </c>
      <c r="B416" s="1" t="s">
        <v>995</v>
      </c>
      <c r="C416" s="11" t="s">
        <v>996</v>
      </c>
      <c r="D416" s="2" t="s">
        <v>993</v>
      </c>
      <c r="E416" s="3" t="s">
        <v>2855</v>
      </c>
      <c r="F416" s="25" t="s">
        <v>2140</v>
      </c>
      <c r="G416" s="3" t="s">
        <v>997</v>
      </c>
      <c r="H416" s="3" t="s">
        <v>718</v>
      </c>
      <c r="I416" s="24">
        <f>'11-20'!AC417</f>
        <v>3</v>
      </c>
      <c r="J416" s="30" t="s">
        <v>2865</v>
      </c>
      <c r="K416" s="29"/>
      <c r="L416" s="28">
        <v>2</v>
      </c>
      <c r="M416" s="28">
        <v>5</v>
      </c>
      <c r="N416" s="28" t="b">
        <f t="shared" si="17"/>
        <v>0</v>
      </c>
      <c r="O416" s="28"/>
    </row>
    <row r="417" spans="1:16" ht="45" hidden="1" customHeight="1">
      <c r="A417" s="24">
        <v>413</v>
      </c>
      <c r="B417" s="1" t="s">
        <v>998</v>
      </c>
      <c r="C417" s="11" t="s">
        <v>999</v>
      </c>
      <c r="D417" s="2" t="s">
        <v>1000</v>
      </c>
      <c r="E417" s="3" t="s">
        <v>2856</v>
      </c>
      <c r="F417" s="25" t="s">
        <v>2141</v>
      </c>
      <c r="G417" s="3" t="s">
        <v>1001</v>
      </c>
      <c r="H417" s="3" t="s">
        <v>60</v>
      </c>
      <c r="I417" s="24">
        <f>'11-20'!AC418</f>
        <v>2</v>
      </c>
      <c r="J417" s="30" t="s">
        <v>2866</v>
      </c>
      <c r="K417" s="29"/>
      <c r="L417" s="28">
        <v>2</v>
      </c>
      <c r="M417" s="28">
        <v>5</v>
      </c>
      <c r="N417" s="28" t="b">
        <f t="shared" si="17"/>
        <v>0</v>
      </c>
      <c r="O417" s="28" t="s">
        <v>2936</v>
      </c>
      <c r="P417" s="35">
        <v>3</v>
      </c>
    </row>
    <row r="418" spans="1:16" ht="45" hidden="1" customHeight="1">
      <c r="A418" s="24">
        <v>414</v>
      </c>
      <c r="B418" s="1" t="s">
        <v>905</v>
      </c>
      <c r="C418" s="11" t="s">
        <v>906</v>
      </c>
      <c r="D418" s="2" t="s">
        <v>907</v>
      </c>
      <c r="E418" s="3" t="s">
        <v>2857</v>
      </c>
      <c r="F418" s="25" t="s">
        <v>2142</v>
      </c>
      <c r="G418" s="3" t="s">
        <v>1877</v>
      </c>
      <c r="H418" s="3" t="s">
        <v>904</v>
      </c>
      <c r="I418" s="24">
        <f>'11-20'!AC419</f>
        <v>1</v>
      </c>
      <c r="J418" s="30" t="s">
        <v>2867</v>
      </c>
      <c r="K418" s="29"/>
      <c r="L418" s="28">
        <v>2</v>
      </c>
      <c r="M418" s="28">
        <v>5</v>
      </c>
      <c r="N418" s="28" t="b">
        <f t="shared" si="17"/>
        <v>1</v>
      </c>
      <c r="O418" s="28" t="s">
        <v>2935</v>
      </c>
      <c r="P418" s="35">
        <v>0</v>
      </c>
    </row>
    <row r="419" spans="1:16" ht="45" hidden="1" customHeight="1">
      <c r="A419" s="24">
        <v>415</v>
      </c>
      <c r="B419" s="1" t="s">
        <v>909</v>
      </c>
      <c r="C419" s="11" t="s">
        <v>910</v>
      </c>
      <c r="D419" s="2" t="s">
        <v>911</v>
      </c>
      <c r="E419" s="3" t="s">
        <v>2858</v>
      </c>
      <c r="F419" s="25" t="s">
        <v>2143</v>
      </c>
      <c r="G419" s="3" t="s">
        <v>1878</v>
      </c>
      <c r="H419" s="3" t="s">
        <v>904</v>
      </c>
      <c r="I419" s="24">
        <f>'11-20'!AC420</f>
        <v>2</v>
      </c>
      <c r="J419" s="30" t="s">
        <v>2868</v>
      </c>
      <c r="K419" s="29"/>
      <c r="L419" s="28">
        <v>1</v>
      </c>
      <c r="M419" s="28">
        <v>5</v>
      </c>
      <c r="N419" s="28" t="b">
        <f t="shared" si="17"/>
        <v>0</v>
      </c>
      <c r="O419" s="28"/>
    </row>
    <row r="420" spans="1:16" ht="45" hidden="1" customHeight="1">
      <c r="A420" s="24">
        <v>416</v>
      </c>
      <c r="B420" s="1" t="s">
        <v>913</v>
      </c>
      <c r="C420" s="11" t="s">
        <v>914</v>
      </c>
      <c r="D420" s="2" t="s">
        <v>915</v>
      </c>
      <c r="E420" s="3" t="s">
        <v>2859</v>
      </c>
      <c r="F420" s="25" t="s">
        <v>2144</v>
      </c>
      <c r="G420" s="3" t="s">
        <v>1879</v>
      </c>
      <c r="H420" s="3" t="s">
        <v>904</v>
      </c>
      <c r="I420" s="24">
        <f>'11-20'!AC421</f>
        <v>3</v>
      </c>
      <c r="J420" s="30" t="s">
        <v>2869</v>
      </c>
      <c r="K420" s="29"/>
      <c r="L420" s="28">
        <v>2</v>
      </c>
      <c r="M420" s="28">
        <v>5</v>
      </c>
      <c r="N420" s="28" t="b">
        <f t="shared" si="17"/>
        <v>0</v>
      </c>
      <c r="O420" s="28"/>
    </row>
    <row r="421" spans="1:16" ht="45" hidden="1" customHeight="1">
      <c r="A421" s="24">
        <v>417</v>
      </c>
      <c r="B421" s="1" t="s">
        <v>917</v>
      </c>
      <c r="C421" s="11" t="s">
        <v>918</v>
      </c>
      <c r="D421" s="2" t="s">
        <v>919</v>
      </c>
      <c r="E421" s="3" t="s">
        <v>2860</v>
      </c>
      <c r="F421" s="25" t="s">
        <v>2144</v>
      </c>
      <c r="G421" s="3" t="s">
        <v>1880</v>
      </c>
      <c r="H421" s="3" t="s">
        <v>904</v>
      </c>
      <c r="I421" s="24">
        <f>'11-20'!AC422</f>
        <v>1</v>
      </c>
      <c r="J421" s="30" t="s">
        <v>2870</v>
      </c>
      <c r="K421" s="29"/>
      <c r="L421" s="28">
        <v>1</v>
      </c>
      <c r="M421" s="28">
        <v>5</v>
      </c>
      <c r="N421" s="28" t="b">
        <f t="shared" si="17"/>
        <v>0</v>
      </c>
      <c r="O421" s="28"/>
    </row>
    <row r="422" spans="1:16" ht="45" hidden="1" customHeight="1">
      <c r="A422" s="24">
        <v>418</v>
      </c>
      <c r="B422" s="1" t="s">
        <v>921</v>
      </c>
      <c r="C422" s="11" t="s">
        <v>922</v>
      </c>
      <c r="D422" s="2" t="s">
        <v>923</v>
      </c>
      <c r="E422" s="3">
        <v>10358</v>
      </c>
      <c r="F422" s="25" t="s">
        <v>2145</v>
      </c>
      <c r="G422" s="3" t="s">
        <v>427</v>
      </c>
      <c r="H422" s="3" t="s">
        <v>718</v>
      </c>
      <c r="I422" s="24">
        <f>'11-20'!AC423</f>
        <v>2</v>
      </c>
      <c r="J422" s="30" t="s">
        <v>2871</v>
      </c>
      <c r="K422" s="29"/>
      <c r="L422" s="28">
        <v>2</v>
      </c>
      <c r="M422" s="28">
        <v>5</v>
      </c>
      <c r="N422" s="28" t="b">
        <f t="shared" si="17"/>
        <v>0</v>
      </c>
      <c r="O422" s="28" t="s">
        <v>2936</v>
      </c>
      <c r="P422" s="35">
        <v>1</v>
      </c>
    </row>
    <row r="423" spans="1:16" ht="45" hidden="1" customHeight="1">
      <c r="A423" s="24">
        <v>419</v>
      </c>
      <c r="B423" s="1" t="s">
        <v>924</v>
      </c>
      <c r="C423" s="11" t="s">
        <v>925</v>
      </c>
      <c r="D423" s="2" t="s">
        <v>926</v>
      </c>
      <c r="E423" s="3">
        <v>10348</v>
      </c>
      <c r="F423" s="25" t="s">
        <v>2146</v>
      </c>
      <c r="G423" s="3" t="s">
        <v>1881</v>
      </c>
      <c r="H423" s="3" t="s">
        <v>718</v>
      </c>
      <c r="I423" s="24">
        <f>'11-20'!AC424</f>
        <v>2</v>
      </c>
      <c r="J423" s="30" t="s">
        <v>2872</v>
      </c>
      <c r="K423" s="29"/>
      <c r="L423" s="28">
        <v>2</v>
      </c>
      <c r="M423" s="28">
        <v>5</v>
      </c>
      <c r="N423" s="28" t="b">
        <f t="shared" si="17"/>
        <v>0</v>
      </c>
      <c r="O423" s="28" t="s">
        <v>2936</v>
      </c>
      <c r="P423" s="35">
        <v>2</v>
      </c>
    </row>
    <row r="424" spans="1:16" ht="45" hidden="1" customHeight="1">
      <c r="A424" s="24">
        <v>420</v>
      </c>
      <c r="B424" s="1" t="s">
        <v>931</v>
      </c>
      <c r="C424" s="11" t="s">
        <v>932</v>
      </c>
      <c r="D424" s="2" t="s">
        <v>933</v>
      </c>
      <c r="E424" s="3" t="s">
        <v>2861</v>
      </c>
      <c r="F424" s="25" t="s">
        <v>204</v>
      </c>
      <c r="G424" s="3" t="s">
        <v>204</v>
      </c>
      <c r="H424" s="3" t="s">
        <v>298</v>
      </c>
      <c r="I424" s="24">
        <f>'11-20'!AC425</f>
        <v>0</v>
      </c>
      <c r="J424" s="30" t="s">
        <v>2873</v>
      </c>
      <c r="K424" s="29"/>
      <c r="L424" s="28">
        <v>1</v>
      </c>
      <c r="M424" s="28">
        <v>5</v>
      </c>
      <c r="N424" s="28" t="b">
        <f t="shared" si="17"/>
        <v>1</v>
      </c>
      <c r="O424" s="28" t="s">
        <v>2939</v>
      </c>
      <c r="P424" s="35">
        <v>1</v>
      </c>
    </row>
    <row r="425" spans="1:16" ht="45" hidden="1" customHeight="1">
      <c r="A425" s="24">
        <v>421</v>
      </c>
      <c r="B425" s="1" t="s">
        <v>934</v>
      </c>
      <c r="C425" s="11" t="s">
        <v>935</v>
      </c>
      <c r="D425" s="2" t="s">
        <v>936</v>
      </c>
      <c r="E425" s="3">
        <v>31400</v>
      </c>
      <c r="F425" s="25" t="s">
        <v>2147</v>
      </c>
      <c r="G425" s="3" t="s">
        <v>1882</v>
      </c>
      <c r="H425" s="3" t="s">
        <v>137</v>
      </c>
      <c r="I425" s="24">
        <f>'11-20'!AC426</f>
        <v>4</v>
      </c>
      <c r="J425" s="30" t="s">
        <v>2874</v>
      </c>
      <c r="K425" s="29"/>
      <c r="L425" s="28">
        <v>2</v>
      </c>
      <c r="M425" s="28">
        <v>5</v>
      </c>
      <c r="N425" s="28" t="b">
        <f t="shared" si="17"/>
        <v>0</v>
      </c>
      <c r="O425" s="28"/>
    </row>
    <row r="426" spans="1:16" ht="45" hidden="1" customHeight="1">
      <c r="A426" s="24">
        <v>422</v>
      </c>
      <c r="B426" s="1" t="s">
        <v>938</v>
      </c>
      <c r="C426" s="11" t="s">
        <v>939</v>
      </c>
      <c r="D426" s="2" t="s">
        <v>940</v>
      </c>
      <c r="E426" s="3" t="s">
        <v>2862</v>
      </c>
      <c r="F426" s="25" t="s">
        <v>2148</v>
      </c>
      <c r="G426" s="3" t="s">
        <v>1883</v>
      </c>
      <c r="H426" s="3" t="s">
        <v>298</v>
      </c>
      <c r="I426" s="24">
        <f>'11-20'!AC427</f>
        <v>0</v>
      </c>
      <c r="J426" s="30" t="s">
        <v>2875</v>
      </c>
      <c r="K426" s="29"/>
      <c r="L426" s="28">
        <v>1</v>
      </c>
      <c r="M426" s="28">
        <v>5</v>
      </c>
      <c r="N426" s="28" t="b">
        <f t="shared" si="17"/>
        <v>1</v>
      </c>
      <c r="O426" s="28" t="s">
        <v>2936</v>
      </c>
      <c r="P426" s="35">
        <v>1</v>
      </c>
    </row>
    <row r="427" spans="1:16" ht="45" hidden="1" customHeight="1">
      <c r="A427" s="24">
        <v>423</v>
      </c>
      <c r="B427" s="1" t="s">
        <v>942</v>
      </c>
      <c r="C427" s="11" t="s">
        <v>943</v>
      </c>
      <c r="D427" s="2" t="s">
        <v>944</v>
      </c>
      <c r="E427" s="3">
        <v>440</v>
      </c>
      <c r="F427" s="25" t="s">
        <v>2149</v>
      </c>
      <c r="G427" s="3" t="s">
        <v>811</v>
      </c>
      <c r="H427" s="3" t="s">
        <v>718</v>
      </c>
      <c r="I427" s="24">
        <f>'11-20'!AC428</f>
        <v>2</v>
      </c>
      <c r="J427" s="30" t="s">
        <v>2876</v>
      </c>
      <c r="K427" s="29"/>
      <c r="L427" s="28">
        <v>2</v>
      </c>
      <c r="M427" s="28">
        <v>5</v>
      </c>
      <c r="N427" s="28" t="b">
        <f t="shared" si="17"/>
        <v>0</v>
      </c>
      <c r="O427" s="28"/>
    </row>
    <row r="428" spans="1:16" ht="45" hidden="1" customHeight="1">
      <c r="A428" s="24">
        <v>424</v>
      </c>
      <c r="B428" s="1" t="s">
        <v>945</v>
      </c>
      <c r="C428" s="11" t="s">
        <v>946</v>
      </c>
      <c r="D428" s="2" t="s">
        <v>944</v>
      </c>
      <c r="E428" s="3">
        <v>420</v>
      </c>
      <c r="F428" s="25" t="s">
        <v>2150</v>
      </c>
      <c r="G428" s="3" t="s">
        <v>947</v>
      </c>
      <c r="H428" s="3" t="s">
        <v>718</v>
      </c>
      <c r="I428" s="24">
        <f>'11-20'!AC429</f>
        <v>3</v>
      </c>
      <c r="J428" s="30" t="s">
        <v>2877</v>
      </c>
      <c r="K428" s="29"/>
      <c r="L428" s="28">
        <v>2</v>
      </c>
      <c r="M428" s="28">
        <v>5</v>
      </c>
      <c r="N428" s="28" t="b">
        <f t="shared" si="17"/>
        <v>0</v>
      </c>
      <c r="O428" s="28"/>
    </row>
    <row r="429" spans="1:16" ht="45" hidden="1" customHeight="1">
      <c r="A429" s="24">
        <v>425</v>
      </c>
      <c r="B429" s="1" t="s">
        <v>948</v>
      </c>
      <c r="C429" s="11" t="s">
        <v>949</v>
      </c>
      <c r="D429" s="2" t="s">
        <v>950</v>
      </c>
      <c r="E429" s="3">
        <v>31632</v>
      </c>
      <c r="F429" s="25" t="s">
        <v>2151</v>
      </c>
      <c r="G429" s="3" t="s">
        <v>951</v>
      </c>
      <c r="H429" s="3" t="s">
        <v>718</v>
      </c>
      <c r="I429" s="24">
        <f>'11-20'!AC430</f>
        <v>2</v>
      </c>
      <c r="J429" s="30" t="s">
        <v>2878</v>
      </c>
      <c r="K429" s="29"/>
      <c r="L429" s="28">
        <v>2</v>
      </c>
      <c r="M429" s="28">
        <v>5</v>
      </c>
      <c r="N429" s="28" t="b">
        <f t="shared" si="17"/>
        <v>0</v>
      </c>
      <c r="O429" s="28" t="s">
        <v>2936</v>
      </c>
      <c r="P429" s="35">
        <v>2</v>
      </c>
    </row>
    <row r="430" spans="1:16" ht="45" hidden="1" customHeight="1">
      <c r="A430" s="24">
        <v>426</v>
      </c>
      <c r="B430" s="1" t="s">
        <v>952</v>
      </c>
      <c r="C430" s="11" t="s">
        <v>953</v>
      </c>
      <c r="D430" s="2" t="s">
        <v>950</v>
      </c>
      <c r="E430" s="3">
        <v>31662</v>
      </c>
      <c r="F430" s="25" t="s">
        <v>2152</v>
      </c>
      <c r="G430" s="3" t="s">
        <v>954</v>
      </c>
      <c r="H430" s="3" t="s">
        <v>718</v>
      </c>
      <c r="I430" s="24">
        <f>'11-20'!AC431</f>
        <v>0</v>
      </c>
      <c r="J430" s="30" t="s">
        <v>2879</v>
      </c>
      <c r="K430" s="29"/>
      <c r="L430" s="28">
        <v>2</v>
      </c>
      <c r="M430" s="28">
        <v>5</v>
      </c>
      <c r="N430" s="28" t="b">
        <f t="shared" si="17"/>
        <v>1</v>
      </c>
      <c r="O430" s="28" t="s">
        <v>2936</v>
      </c>
      <c r="P430" s="35">
        <v>2</v>
      </c>
    </row>
    <row r="431" spans="1:16" ht="45" hidden="1" customHeight="1">
      <c r="A431" s="24">
        <v>427</v>
      </c>
      <c r="B431" s="1" t="s">
        <v>955</v>
      </c>
      <c r="C431" s="11" t="s">
        <v>956</v>
      </c>
      <c r="D431" s="2" t="s">
        <v>957</v>
      </c>
      <c r="E431" s="3" t="s">
        <v>2863</v>
      </c>
      <c r="F431" s="25" t="s">
        <v>2153</v>
      </c>
      <c r="G431" s="3" t="s">
        <v>958</v>
      </c>
      <c r="H431" s="3" t="s">
        <v>718</v>
      </c>
      <c r="I431" s="24">
        <f>'11-20'!AC432</f>
        <v>3</v>
      </c>
      <c r="J431" s="30" t="s">
        <v>2880</v>
      </c>
      <c r="K431" s="29"/>
      <c r="L431" s="28">
        <v>2</v>
      </c>
      <c r="M431" s="28">
        <v>5</v>
      </c>
      <c r="N431" s="28" t="b">
        <f t="shared" si="17"/>
        <v>0</v>
      </c>
      <c r="O431" s="28"/>
    </row>
    <row r="432" spans="1:16" ht="45" hidden="1" customHeight="1">
      <c r="A432" s="24">
        <v>428</v>
      </c>
      <c r="B432" s="1" t="s">
        <v>963</v>
      </c>
      <c r="C432" s="11" t="s">
        <v>964</v>
      </c>
      <c r="D432" s="2" t="s">
        <v>965</v>
      </c>
      <c r="E432" s="3" t="s">
        <v>2864</v>
      </c>
      <c r="F432" s="25" t="s">
        <v>2154</v>
      </c>
      <c r="G432" s="3" t="s">
        <v>387</v>
      </c>
      <c r="H432" s="3" t="s">
        <v>718</v>
      </c>
      <c r="I432" s="24">
        <f>'11-20'!AC433</f>
        <v>0</v>
      </c>
      <c r="J432" s="30" t="s">
        <v>2881</v>
      </c>
      <c r="K432" s="29"/>
      <c r="L432" s="28">
        <v>2</v>
      </c>
      <c r="M432" s="28">
        <v>5</v>
      </c>
      <c r="N432" s="28" t="b">
        <f t="shared" si="17"/>
        <v>1</v>
      </c>
      <c r="O432" s="28" t="s">
        <v>2936</v>
      </c>
      <c r="P432" s="35">
        <f t="shared" ref="P432" si="18">M432-I432</f>
        <v>5</v>
      </c>
    </row>
    <row r="433" spans="1:16" ht="45" hidden="1" customHeight="1">
      <c r="A433" s="24">
        <v>429</v>
      </c>
      <c r="B433" s="1" t="s">
        <v>966</v>
      </c>
      <c r="C433" s="11" t="s">
        <v>967</v>
      </c>
      <c r="D433" s="2" t="s">
        <v>968</v>
      </c>
      <c r="E433" s="3" t="s">
        <v>2882</v>
      </c>
      <c r="F433" s="25" t="s">
        <v>2155</v>
      </c>
      <c r="G433" s="3" t="s">
        <v>962</v>
      </c>
      <c r="H433" s="3" t="s">
        <v>60</v>
      </c>
      <c r="I433" s="24">
        <f>'11-20'!AC434</f>
        <v>0</v>
      </c>
      <c r="J433" s="30" t="s">
        <v>2883</v>
      </c>
      <c r="K433" s="29"/>
      <c r="L433" s="28">
        <v>2</v>
      </c>
      <c r="M433" s="28">
        <v>5</v>
      </c>
      <c r="N433" s="28" t="b">
        <f t="shared" si="17"/>
        <v>1</v>
      </c>
      <c r="O433" s="28" t="s">
        <v>2936</v>
      </c>
      <c r="P433" s="35">
        <v>3</v>
      </c>
    </row>
    <row r="434" spans="1:16" ht="45" hidden="1" customHeight="1">
      <c r="A434" s="24">
        <v>430</v>
      </c>
      <c r="B434" s="1" t="s">
        <v>969</v>
      </c>
      <c r="C434" s="11" t="s">
        <v>970</v>
      </c>
      <c r="D434" s="2" t="s">
        <v>971</v>
      </c>
      <c r="E434" s="3">
        <v>21701</v>
      </c>
      <c r="F434" s="25" t="s">
        <v>2156</v>
      </c>
      <c r="G434" s="3" t="s">
        <v>958</v>
      </c>
      <c r="H434" s="3" t="s">
        <v>718</v>
      </c>
      <c r="I434" s="24">
        <f>'11-20'!AC435</f>
        <v>2</v>
      </c>
      <c r="J434" s="30" t="s">
        <v>2884</v>
      </c>
      <c r="K434" s="29"/>
      <c r="L434" s="28">
        <v>2</v>
      </c>
      <c r="M434" s="28">
        <v>5</v>
      </c>
      <c r="N434" s="28" t="b">
        <f t="shared" si="17"/>
        <v>0</v>
      </c>
      <c r="O434" s="28"/>
    </row>
    <row r="435" spans="1:16" ht="45" hidden="1" customHeight="1">
      <c r="A435" s="24">
        <v>431</v>
      </c>
      <c r="B435" s="1" t="s">
        <v>972</v>
      </c>
      <c r="C435" s="11" t="s">
        <v>973</v>
      </c>
      <c r="D435" s="2" t="s">
        <v>971</v>
      </c>
      <c r="E435" s="3">
        <v>21694</v>
      </c>
      <c r="F435" s="25" t="s">
        <v>2156</v>
      </c>
      <c r="G435" s="3" t="s">
        <v>302</v>
      </c>
      <c r="H435" s="3" t="s">
        <v>718</v>
      </c>
      <c r="I435" s="24">
        <f>'11-20'!AC436</f>
        <v>2</v>
      </c>
      <c r="J435" s="30" t="s">
        <v>2885</v>
      </c>
      <c r="K435" s="29"/>
      <c r="L435" s="28">
        <v>2</v>
      </c>
      <c r="M435" s="28">
        <v>5</v>
      </c>
      <c r="N435" s="28" t="b">
        <f t="shared" si="17"/>
        <v>0</v>
      </c>
      <c r="O435" s="28"/>
    </row>
    <row r="436" spans="1:16" ht="45" hidden="1" customHeight="1">
      <c r="A436" s="24">
        <v>432</v>
      </c>
      <c r="B436" s="1" t="s">
        <v>974</v>
      </c>
      <c r="C436" s="11" t="s">
        <v>975</v>
      </c>
      <c r="D436" s="2" t="s">
        <v>976</v>
      </c>
      <c r="E436" s="3" t="s">
        <v>2886</v>
      </c>
      <c r="F436" s="25" t="s">
        <v>1892</v>
      </c>
      <c r="G436" s="3" t="s">
        <v>803</v>
      </c>
      <c r="H436" s="3" t="s">
        <v>718</v>
      </c>
      <c r="I436" s="24">
        <f>'11-20'!AC437</f>
        <v>2</v>
      </c>
      <c r="J436" s="30" t="s">
        <v>2888</v>
      </c>
      <c r="K436" s="29"/>
      <c r="L436" s="28">
        <v>2</v>
      </c>
      <c r="M436" s="28">
        <v>5</v>
      </c>
      <c r="N436" s="28" t="b">
        <f t="shared" si="17"/>
        <v>0</v>
      </c>
      <c r="O436" s="28"/>
    </row>
    <row r="437" spans="1:16" ht="45" hidden="1" customHeight="1">
      <c r="A437" s="24">
        <v>433</v>
      </c>
      <c r="B437" s="1" t="s">
        <v>928</v>
      </c>
      <c r="C437" s="11" t="s">
        <v>929</v>
      </c>
      <c r="D437" s="2" t="s">
        <v>930</v>
      </c>
      <c r="E437" s="3" t="s">
        <v>2887</v>
      </c>
      <c r="F437" s="25" t="s">
        <v>1810</v>
      </c>
      <c r="G437" s="3" t="s">
        <v>204</v>
      </c>
      <c r="H437" s="3" t="s">
        <v>899</v>
      </c>
      <c r="I437" s="24">
        <f>'11-20'!AC438</f>
        <v>1</v>
      </c>
      <c r="J437" s="30" t="s">
        <v>2889</v>
      </c>
      <c r="K437" s="29"/>
      <c r="L437" s="28">
        <v>2</v>
      </c>
      <c r="M437" s="28">
        <v>5</v>
      </c>
      <c r="N437" s="28" t="b">
        <f t="shared" si="17"/>
        <v>1</v>
      </c>
      <c r="O437" s="28" t="s">
        <v>2948</v>
      </c>
      <c r="P437" s="35">
        <f t="shared" ref="P437:P438" si="19">M437-I437</f>
        <v>4</v>
      </c>
    </row>
    <row r="438" spans="1:16" ht="45" hidden="1" customHeight="1">
      <c r="A438" s="24">
        <v>434</v>
      </c>
      <c r="B438" s="1" t="s">
        <v>895</v>
      </c>
      <c r="C438" s="11" t="s">
        <v>896</v>
      </c>
      <c r="D438" s="2" t="s">
        <v>897</v>
      </c>
      <c r="E438" s="3" t="s">
        <v>2890</v>
      </c>
      <c r="F438" s="25" t="s">
        <v>204</v>
      </c>
      <c r="G438" s="3" t="s">
        <v>204</v>
      </c>
      <c r="H438" s="3" t="s">
        <v>899</v>
      </c>
      <c r="I438" s="24">
        <f>'11-20'!AC439</f>
        <v>1</v>
      </c>
      <c r="J438" s="30" t="s">
        <v>2889</v>
      </c>
      <c r="K438" s="29"/>
      <c r="L438" s="28">
        <v>2</v>
      </c>
      <c r="M438" s="28">
        <v>5</v>
      </c>
      <c r="N438" s="28" t="b">
        <f t="shared" si="17"/>
        <v>1</v>
      </c>
      <c r="O438" s="28" t="s">
        <v>2948</v>
      </c>
      <c r="P438" s="35">
        <f t="shared" si="19"/>
        <v>4</v>
      </c>
    </row>
    <row r="439" spans="1:16" ht="45" hidden="1" customHeight="1">
      <c r="A439" s="24">
        <v>435</v>
      </c>
      <c r="B439" s="1" t="s">
        <v>1002</v>
      </c>
      <c r="C439" s="11" t="s">
        <v>1003</v>
      </c>
      <c r="D439" s="2" t="s">
        <v>1004</v>
      </c>
      <c r="E439" s="3" t="s">
        <v>2891</v>
      </c>
      <c r="F439" s="25" t="s">
        <v>2157</v>
      </c>
      <c r="G439" s="3" t="s">
        <v>1005</v>
      </c>
      <c r="H439" s="3" t="s">
        <v>60</v>
      </c>
      <c r="I439" s="24">
        <f>'11-20'!AC440</f>
        <v>0</v>
      </c>
      <c r="J439" s="30" t="s">
        <v>2892</v>
      </c>
      <c r="K439" s="29"/>
      <c r="L439" s="28">
        <v>1</v>
      </c>
      <c r="M439" s="28">
        <v>5</v>
      </c>
      <c r="N439" s="28" t="b">
        <f t="shared" si="17"/>
        <v>1</v>
      </c>
      <c r="O439" s="28" t="s">
        <v>2939</v>
      </c>
      <c r="P439" s="35">
        <v>1</v>
      </c>
    </row>
    <row r="440" spans="1:16" ht="45" hidden="1" customHeight="1">
      <c r="A440" s="24">
        <v>436</v>
      </c>
      <c r="B440" s="1" t="s">
        <v>1010</v>
      </c>
      <c r="C440" s="11" t="s">
        <v>1011</v>
      </c>
      <c r="D440" s="2" t="s">
        <v>1012</v>
      </c>
      <c r="E440" s="3" t="s">
        <v>2893</v>
      </c>
      <c r="F440" s="25" t="s">
        <v>2158</v>
      </c>
      <c r="G440" s="3" t="s">
        <v>1013</v>
      </c>
      <c r="H440" s="3" t="s">
        <v>60</v>
      </c>
      <c r="I440" s="24">
        <f>'11-20'!AC441</f>
        <v>3</v>
      </c>
      <c r="J440" s="30" t="s">
        <v>2895</v>
      </c>
      <c r="K440" s="29"/>
      <c r="L440" s="28">
        <v>2</v>
      </c>
      <c r="M440" s="28">
        <v>5</v>
      </c>
      <c r="N440" s="28" t="b">
        <f t="shared" si="17"/>
        <v>0</v>
      </c>
      <c r="O440" s="28"/>
    </row>
    <row r="441" spans="1:16" ht="45" hidden="1" customHeight="1">
      <c r="A441" s="24">
        <v>437</v>
      </c>
      <c r="B441" s="1" t="s">
        <v>1014</v>
      </c>
      <c r="C441" s="11" t="s">
        <v>1015</v>
      </c>
      <c r="D441" s="2" t="s">
        <v>1012</v>
      </c>
      <c r="E441" s="3" t="s">
        <v>2894</v>
      </c>
      <c r="F441" s="25" t="s">
        <v>2158</v>
      </c>
      <c r="G441" s="3" t="s">
        <v>1016</v>
      </c>
      <c r="H441" s="3" t="s">
        <v>60</v>
      </c>
      <c r="I441" s="24">
        <f>'11-20'!AC442</f>
        <v>2</v>
      </c>
      <c r="J441" s="30" t="s">
        <v>2896</v>
      </c>
      <c r="K441" s="29"/>
      <c r="L441" s="28">
        <v>2</v>
      </c>
      <c r="M441" s="28">
        <v>5</v>
      </c>
      <c r="N441" s="28" t="b">
        <f t="shared" si="17"/>
        <v>0</v>
      </c>
      <c r="O441" s="28"/>
    </row>
    <row r="442" spans="1:16" ht="45" hidden="1" customHeight="1">
      <c r="A442" s="24">
        <v>438</v>
      </c>
      <c r="B442" s="1" t="s">
        <v>1017</v>
      </c>
      <c r="C442" s="11" t="s">
        <v>1018</v>
      </c>
      <c r="D442" s="2" t="s">
        <v>1019</v>
      </c>
      <c r="E442" s="3">
        <v>5008</v>
      </c>
      <c r="F442" s="25" t="s">
        <v>2159</v>
      </c>
      <c r="G442" s="3" t="s">
        <v>1020</v>
      </c>
      <c r="H442" s="3" t="s">
        <v>298</v>
      </c>
      <c r="I442" s="24">
        <f>'11-20'!AC443</f>
        <v>3</v>
      </c>
      <c r="J442" s="30" t="s">
        <v>2900</v>
      </c>
      <c r="K442" s="29"/>
      <c r="L442" s="28">
        <v>2</v>
      </c>
      <c r="M442" s="28">
        <v>5</v>
      </c>
      <c r="N442" s="28" t="b">
        <f t="shared" si="17"/>
        <v>0</v>
      </c>
      <c r="O442" s="28" t="s">
        <v>2936</v>
      </c>
      <c r="P442" s="35">
        <f t="shared" ref="P442" si="20">M442-I442</f>
        <v>2</v>
      </c>
    </row>
    <row r="443" spans="1:16" ht="45" hidden="1" customHeight="1">
      <c r="A443" s="24">
        <v>439</v>
      </c>
      <c r="B443" s="1" t="s">
        <v>1025</v>
      </c>
      <c r="C443" s="11" t="s">
        <v>1026</v>
      </c>
      <c r="D443" s="2" t="s">
        <v>810</v>
      </c>
      <c r="E443" s="3" t="s">
        <v>2897</v>
      </c>
      <c r="F443" s="25" t="s">
        <v>2160</v>
      </c>
      <c r="G443" s="3" t="s">
        <v>1027</v>
      </c>
      <c r="H443" s="3" t="s">
        <v>718</v>
      </c>
      <c r="I443" s="24">
        <f>'11-20'!AC444</f>
        <v>1</v>
      </c>
      <c r="J443" s="30" t="s">
        <v>2901</v>
      </c>
      <c r="K443" s="29"/>
      <c r="L443" s="28">
        <v>1</v>
      </c>
      <c r="M443" s="28">
        <v>5</v>
      </c>
      <c r="N443" s="28" t="b">
        <f t="shared" si="17"/>
        <v>0</v>
      </c>
      <c r="O443" s="28" t="s">
        <v>2935</v>
      </c>
      <c r="P443" s="35">
        <v>2</v>
      </c>
    </row>
    <row r="444" spans="1:16" ht="45" hidden="1" customHeight="1">
      <c r="A444" s="24">
        <v>440</v>
      </c>
      <c r="B444" s="1" t="s">
        <v>1028</v>
      </c>
      <c r="C444" s="11" t="s">
        <v>1029</v>
      </c>
      <c r="D444" s="2" t="s">
        <v>810</v>
      </c>
      <c r="E444" s="3" t="s">
        <v>2898</v>
      </c>
      <c r="F444" s="25" t="s">
        <v>2092</v>
      </c>
      <c r="G444" s="3" t="s">
        <v>1030</v>
      </c>
      <c r="H444" s="3" t="s">
        <v>718</v>
      </c>
      <c r="I444" s="24">
        <f>'11-20'!AC445</f>
        <v>2</v>
      </c>
      <c r="J444" s="30" t="s">
        <v>2902</v>
      </c>
      <c r="K444" s="29"/>
      <c r="L444" s="28">
        <v>2</v>
      </c>
      <c r="M444" s="28">
        <v>5</v>
      </c>
      <c r="N444" s="28" t="b">
        <f t="shared" si="17"/>
        <v>0</v>
      </c>
      <c r="O444" s="28"/>
    </row>
    <row r="445" spans="1:16" ht="45" hidden="1" customHeight="1">
      <c r="A445" s="24">
        <v>441</v>
      </c>
      <c r="B445" s="1" t="s">
        <v>1031</v>
      </c>
      <c r="C445" s="11" t="s">
        <v>1032</v>
      </c>
      <c r="D445" s="2" t="s">
        <v>1033</v>
      </c>
      <c r="E445" s="3" t="s">
        <v>2899</v>
      </c>
      <c r="F445" s="25" t="s">
        <v>2161</v>
      </c>
      <c r="G445" s="3" t="s">
        <v>1034</v>
      </c>
      <c r="H445" s="3" t="s">
        <v>259</v>
      </c>
      <c r="I445" s="24">
        <f>'11-20'!AC446</f>
        <v>3</v>
      </c>
      <c r="J445" s="30" t="s">
        <v>2903</v>
      </c>
      <c r="K445" s="29"/>
      <c r="L445" s="28">
        <v>2</v>
      </c>
      <c r="M445" s="28">
        <v>5</v>
      </c>
      <c r="N445" s="28" t="b">
        <f t="shared" si="17"/>
        <v>0</v>
      </c>
      <c r="O445" s="28"/>
    </row>
    <row r="446" spans="1:16" ht="45" hidden="1" customHeight="1">
      <c r="A446" s="24">
        <v>442</v>
      </c>
      <c r="B446" s="1" t="s">
        <v>1174</v>
      </c>
      <c r="C446" s="11" t="s">
        <v>1175</v>
      </c>
      <c r="D446" s="2" t="s">
        <v>1176</v>
      </c>
      <c r="E446" s="3" t="s">
        <v>2904</v>
      </c>
      <c r="F446" s="25" t="s">
        <v>2162</v>
      </c>
      <c r="G446" s="3" t="s">
        <v>1177</v>
      </c>
      <c r="H446" s="3" t="s">
        <v>718</v>
      </c>
      <c r="I446" s="24">
        <f>'11-20'!AC447</f>
        <v>2</v>
      </c>
      <c r="J446" s="30" t="s">
        <v>2908</v>
      </c>
      <c r="K446" s="29"/>
      <c r="L446" s="28">
        <v>2</v>
      </c>
      <c r="M446" s="28">
        <v>5</v>
      </c>
      <c r="N446" s="28" t="b">
        <f t="shared" si="17"/>
        <v>0</v>
      </c>
      <c r="O446" s="28" t="s">
        <v>2935</v>
      </c>
      <c r="P446" s="35">
        <v>1</v>
      </c>
    </row>
    <row r="447" spans="1:16" ht="45" hidden="1" customHeight="1">
      <c r="A447" s="24">
        <v>443</v>
      </c>
      <c r="B447" s="1" t="s">
        <v>1182</v>
      </c>
      <c r="C447" s="11" t="s">
        <v>1183</v>
      </c>
      <c r="D447" s="2" t="s">
        <v>1184</v>
      </c>
      <c r="E447" s="3" t="s">
        <v>2905</v>
      </c>
      <c r="F447" s="25" t="s">
        <v>2163</v>
      </c>
      <c r="G447" s="3" t="s">
        <v>1083</v>
      </c>
      <c r="H447" s="3" t="s">
        <v>718</v>
      </c>
      <c r="I447" s="24">
        <f>'11-20'!AC448</f>
        <v>1</v>
      </c>
      <c r="J447" s="30" t="s">
        <v>2909</v>
      </c>
      <c r="K447" s="29"/>
      <c r="L447" s="28">
        <v>1</v>
      </c>
      <c r="M447" s="28">
        <v>5</v>
      </c>
      <c r="N447" s="28" t="b">
        <f t="shared" si="17"/>
        <v>0</v>
      </c>
      <c r="O447" s="28" t="s">
        <v>2935</v>
      </c>
      <c r="P447" s="35">
        <v>2</v>
      </c>
    </row>
    <row r="448" spans="1:16" ht="45" hidden="1" customHeight="1">
      <c r="A448" s="24">
        <v>444</v>
      </c>
      <c r="B448" s="1" t="s">
        <v>1370</v>
      </c>
      <c r="C448" s="11" t="s">
        <v>1371</v>
      </c>
      <c r="D448" s="2" t="s">
        <v>1372</v>
      </c>
      <c r="E448" s="3" t="s">
        <v>2906</v>
      </c>
      <c r="F448" s="25" t="s">
        <v>2062</v>
      </c>
      <c r="G448" s="3" t="s">
        <v>1373</v>
      </c>
      <c r="H448" s="3" t="s">
        <v>60</v>
      </c>
      <c r="I448" s="24">
        <f>'11-20'!AC449</f>
        <v>2</v>
      </c>
      <c r="J448" s="30" t="s">
        <v>2910</v>
      </c>
      <c r="K448" s="29"/>
      <c r="L448" s="28">
        <v>2</v>
      </c>
      <c r="M448" s="28">
        <v>5</v>
      </c>
      <c r="N448" s="28" t="b">
        <f t="shared" si="17"/>
        <v>0</v>
      </c>
      <c r="O448" s="28"/>
    </row>
    <row r="449" spans="1:16" ht="45" hidden="1" customHeight="1">
      <c r="A449" s="24">
        <v>445</v>
      </c>
      <c r="B449" s="1" t="s">
        <v>1374</v>
      </c>
      <c r="C449" s="11" t="s">
        <v>1375</v>
      </c>
      <c r="D449" s="2" t="s">
        <v>1376</v>
      </c>
      <c r="E449" s="3" t="s">
        <v>2907</v>
      </c>
      <c r="F449" s="25" t="s">
        <v>2062</v>
      </c>
      <c r="G449" s="3" t="s">
        <v>1377</v>
      </c>
      <c r="H449" s="3" t="s">
        <v>60</v>
      </c>
      <c r="I449" s="24">
        <f>'11-20'!AC450</f>
        <v>2</v>
      </c>
      <c r="J449" s="30" t="s">
        <v>2911</v>
      </c>
      <c r="K449" s="29"/>
      <c r="L449" s="28">
        <v>2</v>
      </c>
      <c r="M449" s="28">
        <v>5</v>
      </c>
      <c r="N449" s="28" t="b">
        <f t="shared" si="17"/>
        <v>0</v>
      </c>
      <c r="O449" s="28" t="s">
        <v>2935</v>
      </c>
      <c r="P449" s="35">
        <v>2</v>
      </c>
    </row>
  </sheetData>
  <autoFilter ref="A4:P449">
    <filterColumn colId="2">
      <filters>
        <filter val="H1-01"/>
        <filter val="H1-02"/>
        <filter val="H2-01"/>
        <filter val="H2-04"/>
        <filter val="H2-05"/>
        <filter val="H2-06"/>
        <filter val="H3-03"/>
        <filter val="H3-05"/>
        <filter val="H3-06"/>
      </filters>
    </filterColumn>
  </autoFilter>
  <mergeCells count="5">
    <mergeCell ref="G2:H2"/>
    <mergeCell ref="D2:E2"/>
    <mergeCell ref="A1:P1"/>
    <mergeCell ref="J2:P2"/>
    <mergeCell ref="A3:P3"/>
  </mergeCells>
  <hyperlinks>
    <hyperlink ref="J14" r:id="rId1" display="http://www.acmetools.com/shop/tools/dewalt-d180004"/>
    <hyperlink ref="J6" r:id="rId2" display="http://www.homedepot.ca/product/copper-cutter-wheel-2-pack/968886"/>
    <hyperlink ref="J17" r:id="rId3" display="Freud | Diablo Fine Finishing Blade 7-1/4 Inch | Home Depot Canada"/>
    <hyperlink ref="J13" r:id="rId4" display="http://www.homedepot.ca/product/1-1-8-wood-metal-flush-cut-blade/983288"/>
    <hyperlink ref="J12" r:id="rId5" display="http://www.homedepot.ca/product/single-flint-replacements-5-pcs/933090"/>
    <hyperlink ref="J10" r:id="rId6" display="http://www.homedepot.ca/product/3-16-inch-glass-tile-bit/969013"/>
    <hyperlink ref="J5" r:id="rId7" display="http://www.toolacademy.com/index.php?route=product/product&amp;product_id=380"/>
    <hyperlink ref="J7" r:id="rId8"/>
    <hyperlink ref="J11" r:id="rId9"/>
    <hyperlink ref="J8" r:id="rId10"/>
    <hyperlink ref="J15" r:id="rId11"/>
    <hyperlink ref="J16" r:id="rId12"/>
    <hyperlink ref="J19" r:id="rId13"/>
    <hyperlink ref="J18" r:id="rId14" display="http://www.homedepot.ca/product/10-inch-x-80-th-ultra-fine-finish/973201"/>
    <hyperlink ref="J21" r:id="rId15" display="http://www.homedepot.ca/product/8x1-1-4-floor-screws-100pcs/956291"/>
    <hyperlink ref="J20" r:id="rId16"/>
    <hyperlink ref="J26" r:id="rId17" display="http://www.homedepot.ca/product/1-4-inch-glass-tile-bit/969014"/>
    <hyperlink ref="J25" r:id="rId18"/>
    <hyperlink ref="J23" r:id="rId19"/>
    <hyperlink ref="J24" r:id="rId20"/>
    <hyperlink ref="J22" r:id="rId21"/>
    <hyperlink ref="J27" r:id="rId22" display="http://www.homedepot.ca/product/13-64-milwaukee-thunderbolt-titanium-coated-drill-bit/980807"/>
    <hyperlink ref="J28" r:id="rId23" display="http://www.homedepot.ca/product/11-64-milwaukee-thunderbolt-titanium-coated-drill-bit/980805"/>
    <hyperlink ref="J35" r:id="rId24" display="http://www.homedepot.ca/product/14-2-cu-nmd-90-white-jkt-w-g-csa-75m/908290"/>
    <hyperlink ref="J34" r:id="rId25" display="http://www.homedepot.ca/product/lepageltsupgtreglt-supgt-pres-titeltsupgtreglt-supgt-contact-cement-with-br/973101"/>
    <hyperlink ref="J32" r:id="rId26" display="http://www.homedepot.ca/product/shims-wrc-handy-pack-9-inch/963673"/>
    <hyperlink ref="J33" r:id="rId27" display="http://www.homedepot.ca/product/fill-stick-black-s/982065"/>
    <hyperlink ref="J29" r:id="rId28" display="http://www.rona.ca/en/wood-screw-63868130"/>
    <hyperlink ref="J30" r:id="rId29" display="http://www.homedepot.ca/product/8x1-1-2-flat-hd-soc-wood-screw-100-b/956053"/>
    <hyperlink ref="J31" r:id="rId30" display="http://www.homedepot.ca/product/8x3-1-2-flat-hd-soc-wood-screw-50-bx/956058"/>
    <hyperlink ref="J36" r:id="rId31" display="http://www.homedepot.ca/product/angle/952251"/>
    <hyperlink ref="J45" r:id="rId32" display="http://www.amazon.com/14-16-Conical-Plastic-Anchors-Pack/dp/B002YP6QJS/ref=pd_sim_indust_3?ie=UTF8&amp;refRID=1VFJ4QMJP0P9VQ6K9MWD"/>
    <hyperlink ref="J44" r:id="rId33" display="http://www.homedepot.ca/product/papc-8x1-2-drill-x-screw-pan-soc/956255"/>
    <hyperlink ref="J41" r:id="rId34" display="http://www.homedepot.ca/product/bosch-1-inch-daredevil-spade-bit/969006"/>
    <hyperlink ref="J42" r:id="rId35" display="http://www.homedepot.ca/product/bosch-1-1-2-inch-daredevil-spade-bit/969010"/>
    <hyperlink ref="J40" r:id="rId36"/>
    <hyperlink ref="J43" r:id="rId37"/>
    <hyperlink ref="J39" r:id="rId38"/>
    <hyperlink ref="J38" r:id="rId39"/>
    <hyperlink ref="J57" r:id="rId40"/>
    <hyperlink ref="J58" r:id="rId41" display="http://www.homedepot.ca/product/aluminum-oxide-drywall-sanding-roll-100-grit-3-1-2-inch-x50-yds/968003"/>
    <hyperlink ref="J60" r:id="rId42" display="http://www.homedepot.ca/product/cgc-paper-drywall-tape-2-1-16-in-x-250-ft-roll/911198"/>
    <hyperlink ref="J61" r:id="rId43" display="http://www.homedepot.ca/product/durock-cement-board-interior-tape-2-x-50-roll/911232"/>
    <hyperlink ref="J62" r:id="rId44" display="http://www.homedepot.ca/product/plastic-leg-4-black-4pk/935445"/>
    <hyperlink ref="J63" r:id="rId45" display="http://www.rona.ca/en/painters-rags"/>
    <hyperlink ref="J54" r:id="rId46" display="http://www.homedepot.ca/product/237ml-pink-drydex-spackling/947874"/>
    <hyperlink ref="J78" r:id="rId47" display="http://www.ebay.com/itm/New-rolls-of-lead-free-plumbing-solder-/291076302374"/>
    <hyperlink ref="J48" r:id="rId48" display="http://www.homedepot.ca/product/20g-x-50m-galvanized-tie-wire/982606"/>
    <hyperlink ref="J46" r:id="rId49" display="http://www.homedepot.ca/product/10x1-1-4-flat-soc-wood-screw-100-bx/956062"/>
    <hyperlink ref="J72" r:id="rId50" display="https://www.hilti.ca/cutting%2c-sawing-%26-grinding/saw-blades/374341"/>
    <hyperlink ref="J64" r:id="rId51" display="http://www.homedepot.ca/product/sharpie-professional-black-c/981200"/>
    <hyperlink ref="J65" r:id="rId52" display="http://www.homedepot.ca/product/carpenters-pencil/944656"/>
    <hyperlink ref="J59" r:id="rId53" display="http://www.homedepot.ca/product/aluminum-oxide-drywall-sanding-roll-120-grit-3-1-2-inch-x50-yds/968001"/>
    <hyperlink ref="J52" r:id="rId54"/>
    <hyperlink ref="J55" r:id="rId55"/>
    <hyperlink ref="J47" r:id="rId56"/>
    <hyperlink ref="J76" r:id="rId57" display="https://www.hilti.ca/power-tool-consumables/chisels/282268"/>
    <hyperlink ref="J77" r:id="rId58" display="https://www.hilti.ca/power-tool-consumables/chisels/282264"/>
    <hyperlink ref="J74" r:id="rId59" display="https://www.hilti.ca/power-tool-consumables/chisels/406771"/>
    <hyperlink ref="J75" r:id="rId60" display="https://www.hilti.ca/power-tool-consumables/chisels/282265"/>
    <hyperlink ref="J67" r:id="rId61" display="https://www.hilti.ca/power-tool-consumables/hammer-drill-bits-%28sds%29/435000"/>
    <hyperlink ref="J68" r:id="rId62" display="https://www.hilti.ca/cordless-systems/power-tool-consumables/hammer-drill-bits-%28sds%29/3486179"/>
    <hyperlink ref="J69" r:id="rId63" display="https://www.hilti.ca/power-tool-consumables/abrasives/436657"/>
    <hyperlink ref="J71" r:id="rId64" display="https://www.hilti.ca/cutting%2c-sawing-%26-grinding/diamond-cutting-discs/2025163"/>
    <hyperlink ref="J73" r:id="rId65" display="https://www.hilti.ca/power-tool-consumables/saw-blades/2005347"/>
    <hyperlink ref="J70" r:id="rId66" display="https://www.hilti.ca/power-tool-consumables/diamond-cutting-discs/2025169"/>
    <hyperlink ref="J50" r:id="rId67"/>
    <hyperlink ref="J66" r:id="rId68"/>
    <hyperlink ref="J79" r:id="rId69"/>
    <hyperlink ref="J82" r:id="rId70" display="http://www.homedepot.ca/product/grit-cloth-5-yards/959659"/>
    <hyperlink ref="J81" r:id="rId71" display="http://www.homedepot.ca/product/pro-dope-pipe-thread-sealant-250ml/959661"/>
    <hyperlink ref="J80" r:id="rId72" display="http://www.homedepot.ca/product/14-oz-plumbers-putty-s/959705"/>
    <hyperlink ref="J85" r:id="rId73" display="http://www.homedepot.ca/product/jigsaw-blade-t118b-pkg-of-5/948058"/>
    <hyperlink ref="J84" r:id="rId74"/>
    <hyperlink ref="J83" r:id="rId75" display="http://www.homedepot.ca/product/1-2-inch-acid-flux-brushes/967014"/>
    <hyperlink ref="J134" r:id="rId76"/>
    <hyperlink ref="J133" r:id="rId77" display="http://www.homedepot.ca/product/fitting-copper-male-adapter-1-2-inch-x-3-8-inch-copper-to-male/967522"/>
    <hyperlink ref="J129" r:id="rId78" display="https://www.amresupply.com/part/70500-DW-ELBOW-3-8-inchCOMP-X-3-8-inch-MIP "/>
    <hyperlink ref="J127" r:id="rId79" location=" " display="http://www.nationalsupplynetwork.com/456009-Do-it-Straight-Sweat-Fitting_p_30950.html# "/>
    <hyperlink ref="J126" r:id="rId80" display="http://www.homedepot.ca/product/fitting-copper-female-adapter-1-2-inch-x-3-4-inch-copper-to-female/967518"/>
    <hyperlink ref="J125" r:id="rId81" display="http://www.homedepot.ca/product/fitting-copper-male-adapter-1-2-inch-x-3-4-inch-copper-to-male/967523 "/>
    <hyperlink ref="J124" r:id="rId82" display="http://shop.ferguson.com/product/moen-MO2520-rough-brass-31585 "/>
    <hyperlink ref="J123" r:id="rId83" display="http://www.dahlvalve.com/products/globe-stops/partition-stops/partition-stops-2310-662008.php "/>
    <hyperlink ref="J117" r:id="rId84" display="http://www.homedepot.ca/product/fitting-brass-drop-ear-elbow-1-2-inch-female-threaded-x-1-2-inch-solder/959995"/>
    <hyperlink ref="J105" r:id="rId85" display="http://www.homedepot.ca/product/fitting-copper-coupling-1-2-inch/959998"/>
    <hyperlink ref="J106" r:id="rId86"/>
    <hyperlink ref="J108" r:id="rId87" display="http://www.homedepot.ca/product/fitting-copper-90-degree-street-elbow-1-2-inch-fitting-to-copper/967681 "/>
    <hyperlink ref="J109" r:id="rId88" display="http://www.homedepot.ca/product/fitting-copper-tee-1-2-inch-copper-to-copper-to-copper/959994  "/>
    <hyperlink ref="J110" r:id="rId89" display="http://www.homedepot.ca/product/fitting-copper-coupling-1-1-4-inch-drain-waste-vent/979509 "/>
    <hyperlink ref="J111" r:id="rId90" display="http://www.homedepot.ca/product/fitting-cast-brass-45-degree-elbow-1-1-4-inch-drain-waste-vent/979576 "/>
    <hyperlink ref="J113" r:id="rId91" display="http://www.homedepot.ca/product/fitting-copper-coupling-1-1-2-inch-drain-waste-vent/979510"/>
    <hyperlink ref="J114" r:id="rId92" display="http://www.homedepot.ca/product/fitting-copper-45-degree-elbow-1-1-2-inch-drain-waste-vent/988492"/>
    <hyperlink ref="J115" r:id="rId93" display="http://www.homedepot.ca/product/fitting-copper-90-degree-elbow-1-1-2-inch-drain-waste-vent/979577"/>
    <hyperlink ref="J132" r:id="rId94" display="http://www.faucet.com/proflo-pfbc43-white/f1902270"/>
    <hyperlink ref="J128" r:id="rId95"/>
    <hyperlink ref="J89" r:id="rId96" display="http://www.homedepot.ca/product/1-2-inchx-480-inch-white-tape/959815"/>
    <hyperlink ref="J87" r:id="rId97" display="http://www.homedepot.ca/product/soldering-paste-flux454g/967541"/>
    <hyperlink ref="J90" r:id="rId98" display="http://www.homedepot.ca/product/latex-coated-all-purpose-gloves-small/922587"/>
    <hyperlink ref="J91" r:id="rId99"/>
    <hyperlink ref="J102" r:id="rId100" display="http://www.homedepot.com/p/Makita-3-1-4-in-Double-Edged-Tungsten-Carbide-Planer-Blade-Set-D-46246/203350068?keyword=Makita+3-1%2F4+in.+Double+Edged+Tungsten+Carbide+Planer+Blade"/>
    <hyperlink ref="J103" r:id="rId101" display="http://www.homedepot.ca/product/replacement-7-in-blade-heavy-duty-floor-scraper/938046"/>
    <hyperlink ref="J88" r:id="rId102" display="http://www.homedepot.ca/product/all-round-strapping-copper-22ga-1-2-inch-x-10-feet/992015"/>
    <hyperlink ref="J119" r:id="rId103"/>
    <hyperlink ref="J120" r:id="rId104"/>
    <hyperlink ref="J131" r:id="rId105"/>
    <hyperlink ref="J121" r:id="rId106"/>
    <hyperlink ref="J122" r:id="rId107"/>
    <hyperlink ref="J100" r:id="rId108" display="http://www.homedepot.ca/product/irwin-8-oz-red-chalk/904215"/>
    <hyperlink ref="J104" r:id="rId109"/>
    <hyperlink ref="J96" r:id="rId110" display="http://www.lowes.ca/stucco-roller-cover/wooster-95-in-x-34-in-nap-medium-texture-synthetic-blend-roller-cover_g1360949.html"/>
    <hyperlink ref="J92" r:id="rId111" display="http://www.homedepot.ca/product/grout-sponge-extra-large/938037"/>
    <hyperlink ref="J137" r:id="rId112" display="http://www.homedepot.ca/product/metal-gear-clamp-4-inch/959828"/>
    <hyperlink ref="J135" r:id="rId113" display="http://www.lyncar.com/plumbing/index.php?main_page=product_info&amp;products_id=1494"/>
    <hyperlink ref="J101" r:id="rId114"/>
    <hyperlink ref="J93" r:id="rId115"/>
    <hyperlink ref="J94" r:id="rId116"/>
    <hyperlink ref="J136" r:id="rId117"/>
    <hyperlink ref="J95" r:id="rId118"/>
    <hyperlink ref="J130" r:id="rId119"/>
    <hyperlink ref="J139" r:id="rId120" display="http://www.amresupply.com/part/3265-DC-CONT-WASTE-1-1-2-inch-DIRECT-CONN"/>
    <hyperlink ref="J140" r:id="rId121"/>
    <hyperlink ref="J138" r:id="rId122"/>
    <hyperlink ref="J147" r:id="rId123" display="http://www.homedepot.ca/product/flexible-braided-supply-dishwasher/849484"/>
    <hyperlink ref="J145" r:id="rId124" display="http://www.lyncar.com/plumbing/index.php?main_page=product_info&amp;products_id=282 "/>
    <hyperlink ref="J157" r:id="rId125" display="http://www.homedepot.com/p/MOEN-Posi-Temp-1-in-Handle-Extension-Kit-in-Wrought-Iron-96945WR/202998733?N=5yc1vZc697"/>
    <hyperlink ref="J156" r:id="rId126" display="https://www.amresupply.com/part/3697A-1-1-4-inchX8-inch-P-O-PLUG"/>
    <hyperlink ref="J154" r:id="rId127" display="http://www.ebay.ca/itm/ProFlo-PFWRWH-Wax-Ring-with-Horn-/400642225172"/>
    <hyperlink ref="J144" r:id="rId128" display="http://www.homedepot.ca/product/brass-1-1-2-x-6-chrome-extension-tube-slip-joint-connect/967576"/>
    <hyperlink ref="J153" r:id="rId129" display="http://www.amazon.com/Brass-Fitting-Class-Flange-Female/dp/tech-data/B004ZLC1V6"/>
    <hyperlink ref="J143" r:id="rId130"/>
    <hyperlink ref="J149" r:id="rId131"/>
    <hyperlink ref="J152" r:id="rId132"/>
    <hyperlink ref="J146" r:id="rId133"/>
    <hyperlink ref="J142" r:id="rId134"/>
    <hyperlink ref="J141" r:id="rId135"/>
    <hyperlink ref="J148" r:id="rId136"/>
    <hyperlink ref="J150" r:id="rId137"/>
    <hyperlink ref="J158" r:id="rId138" display="http://www.homedepot.ca/product/pvc-shower-pan-liner-kit5x6/960003"/>
    <hyperlink ref="J159" r:id="rId139"/>
    <hyperlink ref="J166" r:id="rId140"/>
    <hyperlink ref="J155" r:id="rId141"/>
    <hyperlink ref="J160" r:id="rId142"/>
    <hyperlink ref="J161" r:id="rId143"/>
    <hyperlink ref="J162" r:id="rId144"/>
    <hyperlink ref="J163" r:id="rId145"/>
    <hyperlink ref="J164" r:id="rId146"/>
    <hyperlink ref="J165" r:id="rId147"/>
    <hyperlink ref="J151" r:id="rId148"/>
    <hyperlink ref="J173" r:id="rId149"/>
    <hyperlink ref="J167" r:id="rId150"/>
    <hyperlink ref="J170" r:id="rId151" display="http://www.homedepot.ca/product/118ml-standard-abs-cement-s/979812"/>
    <hyperlink ref="J169" r:id="rId152" display="http://www.homedepot.ca/product/x-15-bonding-for-pvc-liner/967130"/>
    <hyperlink ref="J174" r:id="rId153"/>
    <hyperlink ref="J168" r:id="rId154"/>
    <hyperlink ref="J171" r:id="rId155"/>
    <hyperlink ref="J172" r:id="rId156"/>
    <hyperlink ref="J175" r:id="rId157"/>
    <hyperlink ref="J176" r:id="rId158"/>
    <hyperlink ref="J315" r:id="rId159"/>
    <hyperlink ref="J313" r:id="rId160" display="http://www.homedepot.ca/product/1-5-8-track-x-10-018-platinum/968730"/>
    <hyperlink ref="J314" r:id="rId161" display="http://www.homedepot.ca/product/cornerbead-1-1-4-inch-x10steel/982534"/>
    <hyperlink ref="J308" r:id="rId162"/>
    <hyperlink ref="J310" r:id="rId163" display="http://www.rona.ca/en/1-2-in-copper-pipe-0144010--1"/>
    <hyperlink ref="J305" r:id="rId164" display="http://www.rona.ca/en/tile-edge-for-ceramic"/>
    <hyperlink ref="J298" r:id="rId165"/>
    <hyperlink ref="J300" r:id="rId166" display="http://www.homedepot.ca/product/6-panel-textured-bifold-24in-x-78in/972967"/>
    <hyperlink ref="J294" r:id="rId167" display="http://www.homedepot.ca/product/6-panel-textured-door-slab-24in-x-78in/972970"/>
    <hyperlink ref="J326" r:id="rId168"/>
    <hyperlink ref="J323" r:id="rId169"/>
    <hyperlink ref="J325" r:id="rId170"/>
    <hyperlink ref="J257" r:id="rId171" display="http://www.homedepot.ca/product/cgc-sheetrock-20-setting-type-joint-compound-11-kg-bag/911189 "/>
    <hyperlink ref="J217" r:id="rId172" display="http://www.rona.ca/en/clear-sealant"/>
    <hyperlink ref="J218" r:id="rId173" display="http://www.rona.ca/en/sealant-15535012--1"/>
    <hyperlink ref="J216" r:id="rId174" display="http://www.homedepot.ca/product/ultra-exterior-brown-300ml/980187"/>
    <hyperlink ref="J215" r:id="rId175" display="http://www.homedepot.ca/product/300-ml-white-dynaflex-230-prem-elastomeric-latex-sealant/941854"/>
    <hyperlink ref="J189" r:id="rId176"/>
    <hyperlink ref="J184" r:id="rId177" display="http://www.homedepot.ca/product/mainstream-acrylic-right-hand-bathtub/811875 "/>
    <hyperlink ref="J185" r:id="rId178" display="http://www.homedepot.ca/product/mainstream-acrylic-left-hand-bathtub/811876 "/>
    <hyperlink ref="J214" r:id="rId179" display="http://www.amazon.com/ProFlo-PFTSWEC1000-Round-Closed-Toilet/dp/B00FZB2OJ4"/>
    <hyperlink ref="J311" r:id="rId180" display="http://www.rexlumbercorp.com/en/moulding.html "/>
    <hyperlink ref="J321" r:id="rId181" display="http://www.homedepot.ca/product/primed-finger-jointed-pine-quarter-round-11-16-inches-x-11-16-inches-x-8-fe/905183"/>
    <hyperlink ref="J322" r:id="rId182" display="http://www.homedepot.ca/product/primed-finger-jointed-pine-base-shoe-7-16-inches-x-11-16-inches-x-8-feet/905059"/>
    <hyperlink ref="J327" r:id="rId183" display="http://www.homedepot.ca/product/primed-6-panel-textured-interior-door-slab-26-inch-x-80-inch/965698  "/>
    <hyperlink ref="J296" r:id="rId184"/>
    <hyperlink ref="J295" r:id="rId185" display="http://www.homedepot.ca/product/1x3x8-framing-lumber/954360  "/>
    <hyperlink ref="J262" r:id="rId186"/>
    <hyperlink ref="J231" r:id="rId187" display="http://www.flextile.net/products/CIS/p-cisAdhesives-200.html "/>
    <hyperlink ref="J229" r:id="rId188" display="http://www.flextile.net/products/CIS/p-cisGrouts-500.html"/>
    <hyperlink ref="J230" r:id="rId189" display="http://www.flextile.net/products/CIS/p-cisGrouts-600.html"/>
    <hyperlink ref="J211" r:id="rId190" display="http://www.homedepot.ca/product/contemporary-oval-mirror-nickel/938986"/>
    <hyperlink ref="J203" r:id="rId191" display="http://www.homedepot.ca/product/ph-white-shelf-rod-bracket-10-inch-x11-inch/969237"/>
    <hyperlink ref="J210" r:id="rId192" display="http://www.moen.com/moen/brushed-nickel-curved-shower-rod/_/R-CONSUMER%3ACSR2165BN#"/>
    <hyperlink ref="J208" r:id="rId193" display="https://www.amresupply.com/part/25-MR3048W-ADJ-CLOSET-ROD-EXP-30-inch-48-inch-WH"/>
    <hyperlink ref="J212" r:id="rId194" display="https://www.amresupply.com/part/02-D6050SN-ORION-BATHSET-4PC-SATIN-NICK"/>
    <hyperlink ref="J198" r:id="rId195" display="http://www.onwardhardware.com/en/3486-pull-3486128NBV"/>
    <hyperlink ref="J199" r:id="rId196" display="http://www.onwardhardware.com/en/3486-pull-3486096NBV"/>
    <hyperlink ref="J202" r:id="rId197" display="http://www.amazon.com/Moen-7425-Chateau-One-Handle-Kitchen/dp/B00002ND0X"/>
    <hyperlink ref="J213" r:id="rId198" display="https://www.amresupply.com/part/10665399"/>
    <hyperlink ref="J201" r:id="rId199" display="http://www.moen.com/chateau/chrome-one-handle-low-arc-bathroom-faucet/_/R-CONSUMER%3AL4601#"/>
    <hyperlink ref="J200" r:id="rId200"/>
    <hyperlink ref="J194" r:id="rId201" display="http://www.amazon.com/Acudor-ED-2002-Flush-Access-White/dp/B000JGAAH8 "/>
    <hyperlink ref="J193" r:id="rId202" display="http://www.plumbersurplus.com/Prod/Acudor-ED-2002-Flush-Access-Door-6-x-6-White/31432/Cat/607?utm_medium=referral&amp;utm_source=shareasale&amp;SSAID=816817"/>
    <hyperlink ref="J192" r:id="rId203" display="http://www.amresupply.com/part/36-6811-ERIE-LEVER-DUMMY-PEWTER"/>
    <hyperlink ref="J190" r:id="rId204" display="http://www.amresupply.com/part/36-D6805-ERIE-LVR-PASS-SQ-4-1-26D"/>
    <hyperlink ref="J191" r:id="rId205" display="http://www.amresupply.com/part/36-D6803B-ERIE-LVR-PRIV-SQ-4-1-26D"/>
    <hyperlink ref="J188" r:id="rId206" display="http://shopping.canoe.ca/shop/product--offlinePageNumber_2__productId_9860514.html"/>
    <hyperlink ref="J187" r:id="rId207" display="http://www.build.ca/franke-rsl5251-3-stainless-steel-reginox-reginox-stainless-steel-single-bowl-drop-in-sink-3-hole.html"/>
    <hyperlink ref="J186" r:id="rId208" display="https://www.amresupply.com/part/JP700D73-DOUBLE-SINK-CNTR-DRAIN-7-inch-W-L"/>
    <hyperlink ref="J195" r:id="rId209" display="http://www.homedepot.ca/product/watts-springfit-apu-9-9-in-access-panel/913192"/>
    <hyperlink ref="J307" r:id="rId210" display="http://www.homedepot.ca/product/ceramic-vinyl-tile-edge-white-3-8-inch-10mm/922916"/>
    <hyperlink ref="J312" r:id="rId211" display="http://www.homehardware.ca/en/rec/index.htm/Building-Supplies/Flooring/Trims/Metal/Tile/1-2-x-8-Bright-Clear-Tile-Transition-Reducer-Floor-Moulding/_/N-ntmfp/R-I2523296"/>
    <hyperlink ref="J234" r:id="rId212" display="http://www.houzz.com/photos/4120825/Bliss-Series-Spa-Linear-Glass-and-Stone-Mosaic-Tiles-from-Anatolia-contemporary-tile-vancouver"/>
    <hyperlink ref="J251" r:id="rId213" display="http://www.dulux.ca/pro/products/interior-paint/dulux-lifemaster"/>
    <hyperlink ref="J249" r:id="rId214" display="http://www.dulux.ca/PPG/Dulux/Media/tds/94900-en.pdf?ext=.pdf"/>
    <hyperlink ref="J333" r:id="rId215" display="http://www.amazon.com/Stanley-PHT150C-SharpShooter-Heavy-Duty-Hammer/dp/B0002YPEQY/ref=sr_1_7?s=hi&amp;ie=UTF8&amp;qid=1395856618&amp;sr=1-7&amp;keywords=SharpShooter"/>
    <hyperlink ref="J288" r:id="rId216" display="http://www.busybeetools.com/products/DW-DEEP-PRO-ORGANIZER-DEWALT.html"/>
    <hyperlink ref="J332" r:id="rId217" display="http://www.homedepot.ca/product/16-oz-white-rubber-mallet/947805"/>
    <hyperlink ref="J227" r:id="rId218" display="http://www.homedepot.ca/product/48mm-painters-mate-green-8-day-tape/813978"/>
    <hyperlink ref="J252" r:id="rId219" display="http://www.dulux.ca/pro/products/interior-paint/dulux-lifemaster"/>
    <hyperlink ref="J255" r:id="rId220" display="http://www.dulux.ca/pro/products/interior-paint/dulux-lifemaster"/>
    <hyperlink ref="J254" r:id="rId221" display="http://www.dulux.ca/pro/products/interior-paint/dulux-lifemaster"/>
    <hyperlink ref="J253" r:id="rId222" display="http://www.dulux.ca/pro/products/interior-paint/dulux-lifemaster"/>
    <hyperlink ref="J258" r:id="rId223" display="http://www.homedepot.ca/product/1-2-sheetrock-mold-tough-drywall-gypsum-panel-4-x-8/911245 "/>
    <hyperlink ref="J259" r:id="rId224"/>
    <hyperlink ref="J260" r:id="rId225"/>
    <hyperlink ref="J236" r:id="rId226"/>
    <hyperlink ref="J306" r:id="rId227"/>
    <hyperlink ref="J297" r:id="rId228"/>
    <hyperlink ref="J256" r:id="rId229"/>
    <hyperlink ref="J243" r:id="rId230"/>
    <hyperlink ref="J209" r:id="rId231"/>
    <hyperlink ref="J250" r:id="rId232"/>
    <hyperlink ref="J320" r:id="rId233"/>
    <hyperlink ref="J246" r:id="rId234"/>
    <hyperlink ref="J272" r:id="rId235" display="https://www.hilti.ca/drilling-%26-demolition/demolition-hammers-%26-breakers/r4225"/>
    <hyperlink ref="J273" r:id="rId236" display="https://www.hilti.ca/drilling-%26-demolition/demolition-hammers-%26-breakers/r3662"/>
    <hyperlink ref="J274" r:id="rId237" display="https://www.hilti.ca/cutting%2c-sawing-%26-grinding/vacuum-cleaners/r3805"/>
    <hyperlink ref="J270" r:id="rId238" display="RIDGID | Portable Table Saw &amp;#150; 10 Inch | Home Depot Canada"/>
    <hyperlink ref="J335" r:id="rId239" display="http://www.homedepot.ca/product/pro-pull-bar/938022"/>
    <hyperlink ref="J334" r:id="rId240" display="http://www.homedepot.ca/product/20-oz-rip-claw-hammer-w-shock-reduction-grip/944691"/>
    <hyperlink ref="J351" r:id="rId241" display="http://www.homedepot.ca/product/12-nail-puller/983281"/>
    <hyperlink ref="J348" r:id="rId242"/>
    <hyperlink ref="J354" r:id="rId243" display="http://www.busybeetools.com/products/CLAMP-F-STYLE-2IN.-X-6IN.-330LB-BESSEY.html"/>
    <hyperlink ref="J350" r:id="rId244" display="http://www.lowes.com/pd_203372-1373-FL-755N4_0__?productId=1233129"/>
    <hyperlink ref="J344" r:id="rId245" display="http://www.homedepot.ca/product/12-in-drywall-mud-pan-stainless-steel/971886"/>
    <hyperlink ref="J346" r:id="rId246" display="http://www.homedepot.ca/product/steel-head-taping-knife-4-inch/800998"/>
    <hyperlink ref="J347" r:id="rId247" display="http://www.homedepot.ca/product/8-ergo-grip-stainless-steel-knife/968715"/>
    <hyperlink ref="J340" r:id="rId248" display="http://www.homedepot.ca/product/10-ergo-grip-drywall-knife/968720"/>
    <hyperlink ref="J341" r:id="rId249" display="http://www.homedepot.ca/product/steel-head-taping-knife-6-inch/800999"/>
    <hyperlink ref="J342" r:id="rId250" display="http://www.homedepot.ca/product/3in-scraper-black-hndl-stiff/968487"/>
    <hyperlink ref="J330" r:id="rId251" display="http://www.homedepot.ca/product/8-in-cushion-grip-tile-nipper/938030"/>
    <hyperlink ref="J331" r:id="rId252" display="http://www.homedepot.ca/product/10-inch-contour-gauge-for-tracing-shapes-onto-tiles-for-exact-cutting-and-p/925444"/>
    <hyperlink ref="J343" r:id="rId253" display="http://www.homedepot.ca/product/steel-head-taping-knife-4-inch/800998"/>
    <hyperlink ref="J353" r:id="rId254" display="http://www.busybeetools.com/products/CLAMP-F-STYLE-2IN.-X-4IN.-330LB-BESSEY.html"/>
    <hyperlink ref="J355" r:id="rId255" display="http://www.homedepot.ca/product/mason-chisel/925527"/>
    <hyperlink ref="J293" r:id="rId256"/>
    <hyperlink ref="J291" r:id="rId257" display="http://www.walmart.com/ip/700W-Microwave-0.7Cu.Ft-10-power-levels/32804988?wmlspartner=shoppingcom&amp;affcmpid=226888259&amp;tmode=0000&amp;veh=cse&amp;sourceid=csesh01d3bb03ca9fd341d6ae16ea3a5625f33d"/>
    <hyperlink ref="J284" r:id="rId258" display="http://www.homedepot.ca/product/professional-gel-kneepads/849746"/>
    <hyperlink ref="J283" r:id="rId259" display="http://www.amazon.com/DEWALT-DG5120-Heavy-duty-Drill-Holster/dp/B001P30BW8"/>
    <hyperlink ref="J282" r:id="rId260" display="http://www.amazon.com/DEWALT-DG5103-Small-Maintenance-Electricians/dp/B001P30BVO/ref=sr_1_1?s=hi&amp;ie=UTF8&amp;qid=1395855010&amp;sr=1-1&amp;keywords=DG5103"/>
    <hyperlink ref="J279" r:id="rId261" display="http://www.amazon.com/DEWALT-DG5173-Heavy-duty-Tool-Holder/dp/B001P30BXW/ref=sr_1_1?s=hi&amp;ie=UTF8&amp;qid=1395855268&amp;sr=1-1&amp;keywords=Duty+Tool+holder"/>
    <hyperlink ref="J285" r:id="rId262"/>
    <hyperlink ref="J277" r:id="rId263" display="http://www.amazon.com/DEWALT-DW2190-Heavy-Medium-Tough/dp/B000CNO72W"/>
    <hyperlink ref="J352" r:id="rId264"/>
    <hyperlink ref="J356" r:id="rId265" display="http://www.homedepot.ca/product/side-strike-chisel/953832"/>
    <hyperlink ref="J280" r:id="rId266"/>
    <hyperlink ref="J289" r:id="rId267" display="http://www.marks.com/shop/en/marks-marksdefaultsalescatalog/footwear/mens-6-work-boots/z-flex-6-ctcp-workboot-32097"/>
    <hyperlink ref="J287" r:id="rId268" display="http://www.constructiongear.com/carharttb01-disc.html"/>
    <hyperlink ref="J276" r:id="rId269" display="http://www.homedepot.ca/product/aluminum-portable-work-stand-grade-1a-300-load-capacity-2-feet/964495"/>
    <hyperlink ref="J275" r:id="rId270" display="http://www.homedepot.ca/product/fiberglass-stepladder-grade-1-250-load-capacity-4-feet/964468"/>
    <hyperlink ref="J265" r:id="rId271" display="http://www.toolacademy.com/index.php?route=product/product&amp;product_id=181"/>
    <hyperlink ref="J266" r:id="rId272" display="http://www.toolacademy.com/index.php?route=product/product&amp;product_id=180"/>
    <hyperlink ref="J345" r:id="rId273" display="http://www.homehardware.ca/en/rec/index.htm/Tools/Hand-Tools/Drywall-Floor/Drywall-Plaster/Hawks/13-x-13-Aluminum-Ergonomic-Drywall-Hawk/_/N-ntm0k/R-I1078472"/>
    <hyperlink ref="J339" r:id="rId274" display="http://www.homedepot.ca/product/6-in-1-tool-black-hndl-steel-head/968485"/>
    <hyperlink ref="J269" r:id="rId275" location=".U90LRPldUYA" display="http://www.brooksconstruction.ca/product/samurai-power-floor-scraper/#.U90LRPldUYA"/>
    <hyperlink ref="J337" r:id="rId276" display="http://www.homedepot.ca/product/6-inch1-driver/922298"/>
    <hyperlink ref="J278" r:id="rId277"/>
    <hyperlink ref="J338" r:id="rId278" display="http://www.homedepot.ca/product/magnetic-drive-guide/932088"/>
    <hyperlink ref="J180" r:id="rId279" display="http://www.homedepot.ca/product/1-2-inch-pex-crimp-ring/954416"/>
    <hyperlink ref="J220" r:id="rId280" display="http://www.homedepot.ca/product/ultra-exterior-brown-300ml/980187"/>
    <hyperlink ref="J224" r:id="rId281" display="http://www.homedepot.ca/product/paint-thinner-378-l/912215"/>
    <hyperlink ref="J299" r:id="rId282" display="http://www.homedepot.ca/product/6-panel-textured-bifold-30in-x-78in/972968"/>
    <hyperlink ref="J222" r:id="rId283" display="http://www.homedepot.ca/product/polyurethane-satin/911372"/>
    <hyperlink ref="J223" r:id="rId284" display="http://www.amazon.com/Natural-China-Bristle-Disposable-Brush/dp/B000O6B4GY"/>
    <hyperlink ref="J225" r:id="rId285" display="http://www.homedepot.ca/product/wd-40-24-x-311gm/948648"/>
    <hyperlink ref="J226" r:id="rId286"/>
    <hyperlink ref="J247" r:id="rId287" display="http://www.homedepot.ca/product/primed-fibreboard-base-5-8-inches-x-5-1-4-inches-price-per-linear-foot/904853"/>
    <hyperlink ref="J302" r:id="rId288" display="http://www.homedepot.ca/product/abs-dwv-pipe-1-1-4-inches-x-3-ft/924335"/>
    <hyperlink ref="J303" r:id="rId289" display="http://www.homedepot.ca/product/superpex-pipe-coil-1-2-inch-x-250-feet/990737"/>
    <hyperlink ref="J319" r:id="rId290"/>
    <hyperlink ref="J181" r:id="rId291"/>
    <hyperlink ref="J290" r:id="rId292"/>
    <hyperlink ref="J271" r:id="rId293"/>
    <hyperlink ref="J336" r:id="rId294"/>
    <hyperlink ref="J292" r:id="rId295"/>
    <hyperlink ref="J177" r:id="rId296"/>
    <hyperlink ref="J178" r:id="rId297"/>
    <hyperlink ref="J179" r:id="rId298"/>
    <hyperlink ref="J328" r:id="rId299"/>
    <hyperlink ref="J329" display="https://www.acklandsgrainger.com/AGIPortalWeb/WebSource/ProductDisplay/globalProductDetailDisplay.do?gclid=CjwKEAiAzIWkBRDO5LDEn8G1nAUSJADnHq_54byzRAlK97pxzknpDVqEfkWUmWhL5kb-E9LQA5-FUxoCiHrw_wcB&amp;item_code=MRH43XL&amp;cm_mmc=PPC:%20Google%20PLA-_-PLA%20Campai"/>
    <hyperlink ref="J221" r:id="rId300" location="specifications" display="http://www.homedepot.com/p/Minwax-8-oz-Oil-Based-Ebony-Wood-Finish-Interior-Stain-227184444/100137126#specifications"/>
    <hyperlink ref="J301" r:id="rId301"/>
    <hyperlink ref="J239" r:id="rId302"/>
    <hyperlink ref="J205" r:id="rId303"/>
    <hyperlink ref="J316" r:id="rId304"/>
    <hyperlink ref="J207" r:id="rId305"/>
    <hyperlink ref="J317" r:id="rId306"/>
    <hyperlink ref="J304" r:id="rId307"/>
    <hyperlink ref="J204" r:id="rId308"/>
    <hyperlink ref="J206" r:id="rId309"/>
    <hyperlink ref="J264" r:id="rId310" display="http://www.homedepot.ca/product/aluminum-extension-ladder-grade-3-200-load-capacity-24-feet/964424"/>
    <hyperlink ref="J263" r:id="rId311"/>
    <hyperlink ref="J349" r:id="rId312"/>
    <hyperlink ref="J228" r:id="rId313"/>
    <hyperlink ref="J182" r:id="rId314"/>
    <hyperlink ref="J183" r:id="rId315"/>
    <hyperlink ref="J363" r:id="rId316" display="http://www.homedepot.ca/product/screwdriver-slot-3-18-x-12/965730"/>
    <hyperlink ref="J359" r:id="rId317" display="http://www.homedepot.ca/product/25-foot-x-1-1-4-inch-tape-measure/925537"/>
    <hyperlink ref="J365" r:id="rId318"/>
    <hyperlink ref="J368" r:id="rId319" display="http://www.homedepot.ca/product/compound-plier-3-pack/953796"/>
    <hyperlink ref="J364" r:id="rId320" display="http://www.homedepot.ca/product/sixpac-plus/944021"/>
    <hyperlink ref="J361" r:id="rId321" display="http://www.homedepot.ca/product/12-in-magnetic-tool-box-level/945560"/>
    <hyperlink ref="J358" r:id="rId322" display="http://www.homedepot.ca/product/9-inch-heavy-duty-and-professional-caulk-gun/968082"/>
    <hyperlink ref="J360" r:id="rId323" display="http://www.homedepot.ca/product/6-in-pocket-combination-square-with-inch-metric-graduations/972388"/>
    <hyperlink ref="J367" r:id="rId324" display="http://www.amazon.com/Dewalt-DWHT70279-Aviation-Snip-Center/dp/B006FSJRK0/ref=sr_1_23?s=hi&amp;ie=UTF8&amp;qid=1395856341&amp;sr=1-23&amp;keywords=Aviation+Snip"/>
    <hyperlink ref="J357" r:id="rId325" location="productDetails" display="http://www.amazon.com/Stanley-16-300-Chisel-Set-3-Piece/dp/B0007XPAW8#productDetails"/>
    <hyperlink ref="J366" r:id="rId326" display="http://www.atlas-machinery.com/products/Tajima-CR201R-100ft-Chalk-Rite-II-Snap-Line5-Gear-Drive"/>
    <hyperlink ref="J362" r:id="rId327" display="http://www.homedepot.ca/product/dewalt-24-level/960183"/>
    <hyperlink ref="J372" r:id="rId328" display="http://www.homedepot.ca/product/handy-paint-pail/826625"/>
    <hyperlink ref="J373" r:id="rId329" display="http://www.homedepot.ca/product/sander-hand-polypropylene/982497"/>
    <hyperlink ref="J374" r:id="rId330"/>
    <hyperlink ref="J375" r:id="rId331" display="http://www.homedepot.ca/product/paint-can-opener-plastic-handle/981597"/>
    <hyperlink ref="J371" r:id="rId332"/>
    <hyperlink ref="J370" r:id="rId333" display="http://www.amazon.com/DEWALT-DWHT20123-FOLDING-JAB-SAW/dp/B006E1J10O/ref=sr_1_1?s=hi&amp;ie=UTF8&amp;qid=1395856309&amp;sr=1-1&amp;keywords=DEWALT+Folding+Jab+Saw"/>
    <hyperlink ref="J376" r:id="rId334" display="http://www.amazon.com/Wooster-Brush-8619-Pelican-Quart/dp/B000ELQUOK"/>
    <hyperlink ref="J369" r:id="rId335"/>
    <hyperlink ref="J377" r:id="rId336" display="http://www.homedepot.ca/product/brush-and-roller-spinner/968552"/>
    <hyperlink ref="J380" r:id="rId337" display="http://www.homedepot.ca/product/traditional-1-2-in-square-notch-flooring-trowel/937442"/>
    <hyperlink ref="J381" r:id="rId338" display="http://www.homedepot.ca/product/1-8-in-x-1-8-in-x-1-16-in-flat-top-v-carpet-adhesive-trowel/937496"/>
    <hyperlink ref="J382" r:id="rId339" display="http://www.homedepot.ca/product/6x2-margin-trowel/903168"/>
    <hyperlink ref="J378" r:id="rId340" display="http://www.homedepot.ca/product/wooster-sherlock-pro-cage-frame/826650"/>
    <hyperlink ref="J383" r:id="rId341" display="http://www.homedepot.ca/product/add-a-cord-cord-storage-reel-with-4-outlets-150-15-amp/969654"/>
    <hyperlink ref="J384" r:id="rId342"/>
    <hyperlink ref="J403" r:id="rId343" display="https://www.hilti.ca/cordless-systems/drills%2c-impact-drivers-%26-wrenches/r4832"/>
    <hyperlink ref="J386" r:id="rId344" display="https://www.hilti.ca/cutting%2c-sawing-%26-grinding/sawing/circular-saws/r4823"/>
    <hyperlink ref="J388" r:id="rId345" display="https://www.hilti.ca/cordless-systems/cordless-angle-grinders/r5403"/>
    <hyperlink ref="J389" r:id="rId346" display="https://www.hilti.ca/cutting%2c-sawing-%26-grinding/sawing/reciprocating-saws/r4426"/>
    <hyperlink ref="J390" r:id="rId347" display="https://www.hilti.ca/cordless-systems/batteries%2c-chargers-%26-accessories/chargers/2028878"/>
    <hyperlink ref="J391" r:id="rId348" display="https://www.hilti.ca/cordless-systems/batteries%2c-chargers-%26-accessories/li-ion-batteries/2018498"/>
    <hyperlink ref="J392" r:id="rId349" display="https://www.hilti.ca/cordless-systems/cordless-flashlights/426116"/>
    <hyperlink ref="J414" r:id="rId350" display="http://www.homedepot.ca/product/milwaukee-m12-cordless-copper-tubing-cutter/912101"/>
    <hyperlink ref="J387" r:id="rId351"/>
    <hyperlink ref="J394" r:id="rId352" display="http://www.homedepot.ca/product/dewalt-18v-2-cordless-brad-nailer/907320"/>
    <hyperlink ref="J396" r:id="rId353"/>
    <hyperlink ref="J395" r:id="rId354" display="http://www.homedepot.ca/product/72v-18v-nicd-nimh-li-ion-fast-charger/922307"/>
    <hyperlink ref="J404" r:id="rId355" display="http://www.thetoolstore.ca/viewItem.asp?idProduct=12992"/>
    <hyperlink ref="J398" r:id="rId356" display="http://www.homedepot.ca/product/18v-cordless-multi-tool-tool-only/995061"/>
    <hyperlink ref="J399" r:id="rId357" display="Makita | 18V LXT Jig Saw (Tool Only) | Home Depot Canada"/>
    <hyperlink ref="J400" r:id="rId358" display="http://www.homedepot.ca/product/18v-lithium-ion-battery-30-ah-twin-pack/964232"/>
    <hyperlink ref="J401" r:id="rId359" display="http://www.homedepot.ca/product/makita-multi-voltage-charger/913141"/>
    <hyperlink ref="J393" r:id="rId360" display="http://www.homedepot.ca/product/bosch-variable-speed-palm-grip-router/972663"/>
    <hyperlink ref="J406" r:id="rId361" display="http://www.acmetools.com/shop/tools/bosch-gcl25"/>
    <hyperlink ref="J409" r:id="rId362" display="http://www.acmetools.com/shop/tools/bosch-bt160"/>
    <hyperlink ref="J407" r:id="rId363" display="http://www.graco.com/ca/en/products/product-families/truecoat.html"/>
    <hyperlink ref="J405" r:id="rId364" display="http://www.uline.ca/BL_2451/Industrial-Heat-Gun?desc=Industrial"/>
    <hyperlink ref="J415" r:id="rId365" display="http://www.homedepot.ca/product/mechanic-screwdriver-1-4-in-x-4-in-rnd-shank/947758"/>
    <hyperlink ref="J410" r:id="rId366" display="http://www.homedepot.ca/product/tx405-spark-lighter-and-flints/968404"/>
    <hyperlink ref="J411" r:id="rId367"/>
    <hyperlink ref="J412" r:id="rId368" display="http://www.homedepot.ca/product/4-in-1-brush-s/959704"/>
    <hyperlink ref="J413" r:id="rId369"/>
    <hyperlink ref="J397" r:id="rId370" display="http://www.ebay.ca/itm/Makita-BKP180Z-18V-Li-ion-Cordless-Planer-BKP180-Body-2-Planer-Blades-/181267373493"/>
    <hyperlink ref="J402" r:id="rId371" display="https://www.hilti.ca/cordless-systems/cordless-rotary-hammers/r5406"/>
    <hyperlink ref="J385" r:id="rId372" display="http://www.lowes.ca/paint-trays-strainers/bennett-125-in-x-16-in-reusable-paint-tray_9959914.html?af=3632&amp;cse=3632&amp;gclid=Cj0KEQjwr-KeBRCMh92Ax9rNgJ8BEiQA1OVm-KDY3FB2-ifFPHaLKWtQqiZ-_TfkHfBCH9WljQ0ihlwaApvf8P8HAQ"/>
    <hyperlink ref="J408" r:id="rId373"/>
    <hyperlink ref="J418" r:id="rId374" display="http://www.homedepot.ca/product/m12-hackzall-cordless-reciprocating-saw/906230"/>
    <hyperlink ref="J419" r:id="rId375" display="http://www.homedepot.ca/product/m12-hammer-drill-driver-kit/925859"/>
    <hyperlink ref="J425" r:id="rId376" display="http://www.amazon.com/Oatey-31400-Bagged-12-Inch-Protector/dp/B0002YU2SY/ref=sr_1_4?s=industrial&amp;ie=UTF8&amp;qid=1391529346&amp;sr=1-4&amp;keywords=fire+proof+cloth"/>
    <hyperlink ref="J427" r:id="rId377" display="http://www.homedepot.ca/product/12-in-tongue-and-groove-plier-7-adj-225-in-cap/947793"/>
    <hyperlink ref="J417" r:id="rId378" display="http://www.homedepot.ca/product/professional-bench-brush/900775"/>
    <hyperlink ref="J428" r:id="rId379" display="http://www.homedepot.ca/product/9-1-2-in-tongue-groove-plier/944331"/>
    <hyperlink ref="J422" r:id="rId380" display="http://www.homedepot.ca/product/14-in-self-adjusting-pipe-wrench/903583"/>
    <hyperlink ref="J423" r:id="rId381" display="http://www.homedepot.ca/product/10-in-self-adjusting-wrench/903582"/>
    <hyperlink ref="J429" r:id="rId382" display="http://www.homedepot.ca/product/no-151-quick-actng-tube-cutter-1-4-in-1-1-8-in/903577"/>
    <hyperlink ref="J431" r:id="rId383" display="http://www.homedepot.ca/product/brasscraft-basin-wrench-10-in-arm/909067"/>
    <hyperlink ref="J432" r:id="rId384"/>
    <hyperlink ref="J426" r:id="rId385" display="http://www.homedepot.ca/product/26-piece-inch-metric-ball-end/966661"/>
    <hyperlink ref="J433" r:id="rId386" display="http://www.homedepot.ca/product/1-2-inch-pipeslice/969293"/>
    <hyperlink ref="J434" r:id="rId387" display="http://www.homedepot.ca/product/nicholson-file-with-handle-mill-bastard-10/900909"/>
    <hyperlink ref="J435" r:id="rId388" display="http://www.homedepot.ca/product/nicholson-file-with-handle-mill-bastard-8/900908"/>
    <hyperlink ref="J436" r:id="rId389" display="http://www.homedepot.ca/product/brasscraft-po-plug-wrench/909079"/>
    <hyperlink ref="J439" r:id="rId390"/>
    <hyperlink ref="J440" r:id="rId391" display="http://www.lowes.ca/poles/bennett-4-ft-8-ft-adjustable-fiberglass-pole_g1436409.html"/>
    <hyperlink ref="J441" r:id="rId392" display="http://www.lowes.ca/poles/bennett-2-ft-4-ft-adjustable-pole_g1436545.html"/>
    <hyperlink ref="J443" r:id="rId393" display="http://www.homedepot.ca/product/fatmax-48-inch-non-magnetic-level/907233"/>
    <hyperlink ref="J445" r:id="rId394" display="http://www.homedepot.ca/product/quick-support-rod-160-290-cm-5-ft-3-in-9-ft-5-in/976549"/>
    <hyperlink ref="J442" r:id="rId395" display="http://www.homedepot.ca/product/libman-in-out-angle-broom-w-dustpan/881623"/>
    <hyperlink ref="J444" r:id="rId396" display="http://www.homedepot.ca/product/dewalt-72-level/960182"/>
    <hyperlink ref="J446" r:id="rId397" display="http://www.homedepot.ca/product/36-in-fatmax-wrecking-bar/971102"/>
    <hyperlink ref="J447" r:id="rId398" display="http://www.rona.ca/en/double-face-sledge-hammer-01235340--1"/>
    <hyperlink ref="J449" r:id="rId399" display="http://www.homedepot.ca/product/thin-set-and-grout-mixer/938013"/>
    <hyperlink ref="J448" r:id="rId400"/>
  </hyperlinks>
  <printOptions horizontalCentered="1"/>
  <pageMargins left="0.39370078740157483" right="0.39370078740157483" top="0.39370078740157483" bottom="0" header="0" footer="0"/>
  <pageSetup scale="70" fitToHeight="0" orientation="landscape" r:id="rId4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CJ223"/>
  <sheetViews>
    <sheetView tabSelected="1" zoomScale="40" zoomScaleNormal="40" workbookViewId="0">
      <pane xSplit="3" ySplit="5" topLeftCell="D181" activePane="bottomRight" state="frozen"/>
      <selection pane="topRight" activeCell="C1" sqref="C1"/>
      <selection pane="bottomLeft" activeCell="A6" sqref="A6"/>
      <selection pane="bottomRight" activeCell="F189" sqref="F189"/>
    </sheetView>
  </sheetViews>
  <sheetFormatPr defaultColWidth="8.85546875" defaultRowHeight="18.75"/>
  <cols>
    <col min="1" max="1" width="8.85546875" style="61"/>
    <col min="2" max="2" width="15" style="61" customWidth="1"/>
    <col min="3" max="3" width="51.140625" style="61" customWidth="1"/>
    <col min="4" max="4" width="32.140625" style="61" customWidth="1"/>
    <col min="5" max="5" width="24.7109375" style="61" customWidth="1"/>
    <col min="6" max="6" width="30.42578125" style="61" customWidth="1"/>
    <col min="7" max="7" width="41.5703125" style="61" customWidth="1"/>
    <col min="8" max="8" width="24.140625" style="61" customWidth="1"/>
    <col min="9" max="9" width="24.85546875" style="61" customWidth="1"/>
    <col min="10" max="10" width="15.140625" style="61" bestFit="1" customWidth="1"/>
    <col min="11" max="11" width="21" style="61" customWidth="1"/>
    <col min="12" max="12" width="14.85546875" style="61" customWidth="1"/>
    <col min="13" max="13" width="24.28515625" style="61" customWidth="1"/>
    <col min="14" max="14" width="20.28515625" style="61" customWidth="1"/>
    <col min="15" max="15" width="24.7109375" style="61" customWidth="1"/>
    <col min="16" max="16" width="25" style="61" customWidth="1"/>
    <col min="17" max="17" width="19.42578125" style="69" customWidth="1"/>
    <col min="18" max="18" width="43.42578125" style="69" customWidth="1"/>
    <col min="19" max="19" width="18.28515625" style="69" customWidth="1"/>
    <col min="20" max="20" width="17.42578125" style="69" customWidth="1"/>
    <col min="21" max="21" width="21.85546875" style="69" customWidth="1"/>
    <col min="22" max="22" width="23.5703125" style="69" customWidth="1"/>
    <col min="23" max="23" width="24.7109375" style="69" customWidth="1"/>
    <col min="24" max="24" width="25.7109375" style="69" customWidth="1"/>
    <col min="25" max="25" width="16.5703125" style="69" customWidth="1"/>
    <col min="26" max="26" width="12.7109375" style="69" customWidth="1"/>
    <col min="27" max="27" width="26.42578125" style="69" customWidth="1"/>
    <col min="28" max="28" width="76.85546875" style="69" customWidth="1"/>
    <col min="29" max="29" width="20" style="69" customWidth="1"/>
    <col min="30" max="88" width="8.85546875" style="69"/>
    <col min="89" max="16384" width="8.85546875" style="61"/>
  </cols>
  <sheetData>
    <row r="1" spans="1:88" s="64" customFormat="1" ht="37.5" customHeight="1">
      <c r="A1" s="132" t="s">
        <v>3465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60"/>
      <c r="V1" s="61" t="s">
        <v>3048</v>
      </c>
      <c r="W1" s="127" t="s">
        <v>3284</v>
      </c>
      <c r="X1" s="127"/>
      <c r="Y1" s="127"/>
      <c r="Z1" s="127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</row>
    <row r="2" spans="1:88" s="64" customFormat="1" ht="33.950000000000003" customHeight="1">
      <c r="A2" s="133" t="s">
        <v>3463</v>
      </c>
      <c r="B2" s="133"/>
      <c r="C2" s="133"/>
      <c r="D2" s="65">
        <v>43286</v>
      </c>
      <c r="E2" s="66" t="s">
        <v>3046</v>
      </c>
      <c r="F2" s="67" t="s">
        <v>3038</v>
      </c>
      <c r="G2" s="66" t="s">
        <v>1753</v>
      </c>
      <c r="H2" s="134" t="s">
        <v>3489</v>
      </c>
      <c r="I2" s="134"/>
      <c r="J2" s="66" t="s">
        <v>3464</v>
      </c>
      <c r="K2" s="135" t="s">
        <v>2</v>
      </c>
      <c r="L2" s="136"/>
      <c r="M2" s="66" t="s">
        <v>1771</v>
      </c>
      <c r="N2" s="137"/>
      <c r="O2" s="137"/>
      <c r="P2" s="137"/>
      <c r="Q2" s="137"/>
      <c r="R2" s="137"/>
      <c r="S2" s="137"/>
      <c r="T2" s="137"/>
      <c r="U2" s="63"/>
      <c r="V2" s="61" t="s">
        <v>2981</v>
      </c>
      <c r="W2" s="127" t="s">
        <v>3285</v>
      </c>
      <c r="X2" s="127"/>
      <c r="Y2" s="127"/>
      <c r="Z2" s="61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</row>
    <row r="3" spans="1:88" ht="33.950000000000003" customHeight="1">
      <c r="A3" s="131" t="s">
        <v>3466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68"/>
    </row>
    <row r="4" spans="1:88" s="73" customFormat="1" ht="33.950000000000003" customHeight="1">
      <c r="A4" s="70" t="s">
        <v>2956</v>
      </c>
      <c r="B4" s="70" t="s">
        <v>3516</v>
      </c>
      <c r="C4" s="71" t="s">
        <v>2965</v>
      </c>
      <c r="D4" s="72" t="s">
        <v>3027</v>
      </c>
      <c r="E4" s="72" t="s">
        <v>2967</v>
      </c>
      <c r="F4" s="72" t="s">
        <v>2966</v>
      </c>
      <c r="G4" s="72" t="s">
        <v>3036</v>
      </c>
      <c r="H4" s="128" t="s">
        <v>3456</v>
      </c>
      <c r="I4" s="128"/>
      <c r="J4" s="128"/>
      <c r="K4" s="128"/>
      <c r="L4" s="129"/>
      <c r="M4" s="72" t="s">
        <v>3032</v>
      </c>
      <c r="N4" s="72" t="s">
        <v>3474</v>
      </c>
      <c r="O4" s="72" t="s">
        <v>3458</v>
      </c>
      <c r="P4" s="72" t="s">
        <v>3457</v>
      </c>
      <c r="Q4" s="70" t="s">
        <v>3460</v>
      </c>
      <c r="R4" s="70" t="s">
        <v>3459</v>
      </c>
      <c r="S4" s="70" t="s">
        <v>3461</v>
      </c>
      <c r="T4" s="70" t="s">
        <v>3462</v>
      </c>
      <c r="U4" s="70"/>
      <c r="V4" s="130" t="s">
        <v>3488</v>
      </c>
      <c r="W4" s="130"/>
      <c r="X4" s="130"/>
      <c r="Y4" s="130"/>
      <c r="Z4" s="130"/>
      <c r="AA4" s="130"/>
      <c r="AB4" s="130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</row>
    <row r="5" spans="1:88" s="74" customFormat="1" ht="36.75" customHeight="1">
      <c r="A5" s="147" t="s">
        <v>2956</v>
      </c>
      <c r="B5" s="148" t="s">
        <v>3514</v>
      </c>
      <c r="C5" s="148" t="s">
        <v>3304</v>
      </c>
      <c r="D5" s="148" t="s">
        <v>2957</v>
      </c>
      <c r="E5" s="148" t="s">
        <v>2958</v>
      </c>
      <c r="F5" s="148" t="s">
        <v>3334</v>
      </c>
      <c r="G5" s="149" t="s">
        <v>3278</v>
      </c>
      <c r="H5" s="149" t="s">
        <v>3325</v>
      </c>
      <c r="I5" s="149" t="s">
        <v>3326</v>
      </c>
      <c r="J5" s="149" t="s">
        <v>3399</v>
      </c>
      <c r="K5" s="149" t="s">
        <v>3337</v>
      </c>
      <c r="L5" s="149" t="s">
        <v>3327</v>
      </c>
      <c r="M5" s="149" t="s">
        <v>3400</v>
      </c>
      <c r="N5" s="149" t="s">
        <v>3517</v>
      </c>
      <c r="O5" s="149" t="s">
        <v>3283</v>
      </c>
      <c r="P5" s="149" t="s">
        <v>3282</v>
      </c>
      <c r="Q5" s="148" t="s">
        <v>3328</v>
      </c>
      <c r="R5" s="148" t="s">
        <v>3332</v>
      </c>
      <c r="S5" s="148" t="s">
        <v>3329</v>
      </c>
      <c r="T5" s="148" t="s">
        <v>3330</v>
      </c>
      <c r="U5" s="148" t="s">
        <v>3729</v>
      </c>
      <c r="V5" s="150" t="s">
        <v>3490</v>
      </c>
      <c r="W5" s="150" t="s">
        <v>3477</v>
      </c>
      <c r="X5" s="150" t="s">
        <v>3478</v>
      </c>
      <c r="Y5" s="150" t="s">
        <v>3481</v>
      </c>
      <c r="Z5" s="150" t="s">
        <v>3479</v>
      </c>
      <c r="AA5" s="150" t="s">
        <v>4647</v>
      </c>
      <c r="AB5" s="151" t="s">
        <v>3480</v>
      </c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</row>
    <row r="6" spans="1:88" s="74" customFormat="1" ht="60" customHeight="1">
      <c r="A6" s="80">
        <v>1</v>
      </c>
      <c r="B6" s="75" t="s">
        <v>3515</v>
      </c>
      <c r="C6" s="58" t="s">
        <v>4602</v>
      </c>
      <c r="D6" s="98" t="s">
        <v>4602</v>
      </c>
      <c r="AB6" s="107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</row>
    <row r="7" spans="1:88" s="74" customFormat="1" ht="60" customHeight="1">
      <c r="A7" s="80">
        <v>2</v>
      </c>
      <c r="B7" s="75" t="s">
        <v>3515</v>
      </c>
      <c r="C7" s="58" t="s">
        <v>4211</v>
      </c>
      <c r="D7" s="74" t="s">
        <v>4211</v>
      </c>
      <c r="E7" s="76" t="s">
        <v>4214</v>
      </c>
      <c r="M7" s="74" t="s">
        <v>4213</v>
      </c>
      <c r="N7" s="74">
        <v>2</v>
      </c>
      <c r="O7" s="74" t="s">
        <v>3320</v>
      </c>
      <c r="R7" s="74" t="s">
        <v>4212</v>
      </c>
      <c r="AB7" s="107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69"/>
      <c r="BF7" s="69"/>
      <c r="BG7" s="69"/>
      <c r="BH7" s="69"/>
      <c r="BI7" s="69"/>
      <c r="BJ7" s="69"/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69"/>
      <c r="CA7" s="69"/>
      <c r="CB7" s="69"/>
      <c r="CC7" s="69"/>
      <c r="CD7" s="69"/>
      <c r="CE7" s="69"/>
      <c r="CF7" s="69"/>
      <c r="CG7" s="69"/>
      <c r="CH7" s="69"/>
      <c r="CI7" s="69"/>
      <c r="CJ7" s="69"/>
    </row>
    <row r="8" spans="1:88" s="74" customFormat="1" ht="60" customHeight="1">
      <c r="A8" s="144">
        <v>3</v>
      </c>
      <c r="B8" s="75" t="s">
        <v>3515</v>
      </c>
      <c r="C8" s="58" t="s">
        <v>3596</v>
      </c>
      <c r="D8" s="74" t="str">
        <f>C8</f>
        <v>ABCO Hardwood Inc.</v>
      </c>
      <c r="E8" s="77">
        <v>9055136663</v>
      </c>
      <c r="F8" s="77" t="s">
        <v>2970</v>
      </c>
      <c r="G8" s="77"/>
      <c r="H8" s="74" t="s">
        <v>3339</v>
      </c>
      <c r="I8" s="74" t="s">
        <v>3336</v>
      </c>
      <c r="J8" s="74" t="s">
        <v>3340</v>
      </c>
      <c r="K8" s="74" t="s">
        <v>3338</v>
      </c>
      <c r="L8" s="74" t="s">
        <v>3369</v>
      </c>
      <c r="M8" s="77" t="s">
        <v>3491</v>
      </c>
      <c r="N8" s="77">
        <v>2</v>
      </c>
      <c r="O8" s="74" t="s">
        <v>3512</v>
      </c>
      <c r="R8" s="78" t="s">
        <v>3550</v>
      </c>
      <c r="AA8" s="77"/>
      <c r="AB8" s="107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</row>
    <row r="9" spans="1:88" s="74" customFormat="1" ht="60" customHeight="1">
      <c r="A9" s="80">
        <v>4</v>
      </c>
      <c r="B9" s="75" t="s">
        <v>3515</v>
      </c>
      <c r="C9" s="58" t="s">
        <v>3314</v>
      </c>
      <c r="D9" s="74" t="s">
        <v>3314</v>
      </c>
      <c r="E9" s="77" t="s">
        <v>3315</v>
      </c>
      <c r="F9" s="77" t="s">
        <v>3573</v>
      </c>
      <c r="G9" s="79" t="s">
        <v>3316</v>
      </c>
      <c r="H9" s="74" t="s">
        <v>3374</v>
      </c>
      <c r="I9" s="74" t="s">
        <v>3375</v>
      </c>
      <c r="J9" s="74" t="s">
        <v>3340</v>
      </c>
      <c r="K9" s="74" t="s">
        <v>3376</v>
      </c>
      <c r="L9" s="74" t="s">
        <v>3369</v>
      </c>
      <c r="M9" s="77" t="s">
        <v>3508</v>
      </c>
      <c r="N9" s="77">
        <v>3</v>
      </c>
      <c r="O9" s="74" t="s">
        <v>3320</v>
      </c>
      <c r="P9" s="80"/>
      <c r="R9" s="78" t="s">
        <v>3543</v>
      </c>
      <c r="AA9" s="77"/>
      <c r="AB9" s="145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</row>
    <row r="10" spans="1:88" s="74" customFormat="1" ht="60" customHeight="1">
      <c r="A10" s="80">
        <v>5</v>
      </c>
      <c r="B10" s="75" t="s">
        <v>3515</v>
      </c>
      <c r="C10" s="58" t="s">
        <v>3318</v>
      </c>
      <c r="D10" s="74" t="s">
        <v>3319</v>
      </c>
      <c r="E10" s="77" t="s">
        <v>3324</v>
      </c>
      <c r="F10" s="77" t="s">
        <v>3323</v>
      </c>
      <c r="G10" s="77" t="s">
        <v>3322</v>
      </c>
      <c r="H10" s="77" t="s">
        <v>3370</v>
      </c>
      <c r="I10" s="77" t="s">
        <v>3371</v>
      </c>
      <c r="J10" s="77" t="s">
        <v>3340</v>
      </c>
      <c r="K10" s="74" t="s">
        <v>3372</v>
      </c>
      <c r="L10" s="74" t="s">
        <v>3369</v>
      </c>
      <c r="M10" s="77" t="s">
        <v>3475</v>
      </c>
      <c r="N10" s="77">
        <v>3</v>
      </c>
      <c r="O10" s="74" t="s">
        <v>3320</v>
      </c>
      <c r="R10" s="78" t="s">
        <v>3545</v>
      </c>
      <c r="AA10" s="77"/>
      <c r="AB10" s="145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</row>
    <row r="11" spans="1:88" s="74" customFormat="1" ht="60" customHeight="1">
      <c r="A11" s="144">
        <v>6</v>
      </c>
      <c r="B11" s="75" t="s">
        <v>3515</v>
      </c>
      <c r="C11" s="58" t="s">
        <v>3009</v>
      </c>
      <c r="D11" s="74" t="s">
        <v>3009</v>
      </c>
      <c r="E11" s="74" t="s">
        <v>204</v>
      </c>
      <c r="F11" s="77" t="s">
        <v>204</v>
      </c>
      <c r="G11" s="74" t="s">
        <v>204</v>
      </c>
      <c r="H11" s="74" t="s">
        <v>204</v>
      </c>
      <c r="I11" s="74" t="s">
        <v>204</v>
      </c>
      <c r="J11" s="74" t="s">
        <v>204</v>
      </c>
      <c r="K11" s="74" t="s">
        <v>204</v>
      </c>
      <c r="L11" s="74" t="s">
        <v>204</v>
      </c>
      <c r="M11" s="74" t="s">
        <v>3624</v>
      </c>
      <c r="O11" s="74" t="s">
        <v>3320</v>
      </c>
      <c r="R11" s="78" t="s">
        <v>3625</v>
      </c>
      <c r="AB11" s="107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</row>
    <row r="12" spans="1:88" s="74" customFormat="1" ht="60" customHeight="1">
      <c r="A12" s="80">
        <v>7</v>
      </c>
      <c r="B12" s="75" t="s">
        <v>3515</v>
      </c>
      <c r="C12" s="58" t="s">
        <v>3751</v>
      </c>
      <c r="D12" s="74" t="s">
        <v>3742</v>
      </c>
      <c r="E12" s="74" t="s">
        <v>3752</v>
      </c>
      <c r="F12" s="77" t="s">
        <v>3748</v>
      </c>
      <c r="G12" s="78" t="s">
        <v>3749</v>
      </c>
      <c r="H12" s="74" t="s">
        <v>3744</v>
      </c>
      <c r="I12" s="74" t="s">
        <v>3336</v>
      </c>
      <c r="J12" s="74" t="s">
        <v>3340</v>
      </c>
      <c r="K12" s="74" t="s">
        <v>3750</v>
      </c>
      <c r="L12" s="74" t="s">
        <v>3369</v>
      </c>
      <c r="M12" s="74" t="s">
        <v>3745</v>
      </c>
      <c r="N12" s="74">
        <v>3</v>
      </c>
      <c r="O12" s="74" t="s">
        <v>3320</v>
      </c>
      <c r="R12" s="78" t="s">
        <v>3743</v>
      </c>
      <c r="AB12" s="107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</row>
    <row r="13" spans="1:88" s="74" customFormat="1" ht="60" customHeight="1">
      <c r="A13" s="80">
        <v>8</v>
      </c>
      <c r="B13" s="75" t="s">
        <v>3515</v>
      </c>
      <c r="C13" s="58" t="s">
        <v>3616</v>
      </c>
      <c r="D13" s="74" t="s">
        <v>2942</v>
      </c>
      <c r="E13" s="77" t="s">
        <v>2977</v>
      </c>
      <c r="F13" s="77" t="s">
        <v>2969</v>
      </c>
      <c r="G13" s="77"/>
      <c r="H13" s="69" t="s">
        <v>3342</v>
      </c>
      <c r="I13" s="74" t="s">
        <v>3341</v>
      </c>
      <c r="J13" s="74" t="s">
        <v>3340</v>
      </c>
      <c r="K13" s="74" t="s">
        <v>3343</v>
      </c>
      <c r="L13" s="74" t="s">
        <v>3369</v>
      </c>
      <c r="M13" s="77" t="s">
        <v>3492</v>
      </c>
      <c r="N13" s="77">
        <v>3</v>
      </c>
      <c r="O13" s="74" t="s">
        <v>3320</v>
      </c>
      <c r="Q13" s="74">
        <v>6475296368</v>
      </c>
      <c r="R13" s="78" t="s">
        <v>3549</v>
      </c>
      <c r="S13" s="74">
        <v>6475296368</v>
      </c>
      <c r="T13" s="74" t="s">
        <v>3416</v>
      </c>
      <c r="AA13" s="77"/>
      <c r="AB13" s="107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</row>
    <row r="14" spans="1:88" s="74" customFormat="1" ht="60" customHeight="1">
      <c r="A14" s="144">
        <v>9</v>
      </c>
      <c r="B14" s="75" t="s">
        <v>3515</v>
      </c>
      <c r="C14" s="58" t="s">
        <v>3792</v>
      </c>
      <c r="F14" s="77"/>
      <c r="O14" s="74" t="s">
        <v>3320</v>
      </c>
      <c r="AB14" s="107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</row>
    <row r="15" spans="1:88" s="74" customFormat="1" ht="60" customHeight="1">
      <c r="A15" s="80">
        <v>10</v>
      </c>
      <c r="B15" s="75" t="s">
        <v>3515</v>
      </c>
      <c r="C15" s="58" t="s">
        <v>4046</v>
      </c>
      <c r="D15" s="74" t="s">
        <v>4047</v>
      </c>
      <c r="E15" s="74" t="s">
        <v>4048</v>
      </c>
      <c r="F15" s="74" t="s">
        <v>4049</v>
      </c>
      <c r="H15" s="74" t="s">
        <v>4050</v>
      </c>
      <c r="I15" s="74" t="s">
        <v>3341</v>
      </c>
      <c r="J15" s="74" t="s">
        <v>3340</v>
      </c>
      <c r="K15" s="74" t="s">
        <v>4051</v>
      </c>
      <c r="L15" s="74" t="s">
        <v>3369</v>
      </c>
      <c r="M15" s="74" t="s">
        <v>4052</v>
      </c>
      <c r="N15" s="74">
        <v>2</v>
      </c>
      <c r="O15" s="74" t="s">
        <v>3320</v>
      </c>
      <c r="R15" s="78" t="s">
        <v>4053</v>
      </c>
      <c r="AB15" s="107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</row>
    <row r="16" spans="1:88" s="74" customFormat="1" ht="60" customHeight="1">
      <c r="A16" s="80">
        <v>11</v>
      </c>
      <c r="B16" s="75" t="s">
        <v>3515</v>
      </c>
      <c r="C16" s="58" t="s">
        <v>4507</v>
      </c>
      <c r="D16" s="81" t="s">
        <v>4489</v>
      </c>
      <c r="E16" s="74" t="s">
        <v>4508</v>
      </c>
      <c r="F16" s="74" t="s">
        <v>4506</v>
      </c>
      <c r="G16" s="74" t="s">
        <v>4505</v>
      </c>
      <c r="H16" s="74" t="s">
        <v>4509</v>
      </c>
      <c r="I16" s="82" t="s">
        <v>3352</v>
      </c>
      <c r="J16" s="74" t="s">
        <v>3340</v>
      </c>
      <c r="K16" s="82" t="s">
        <v>4510</v>
      </c>
      <c r="L16" s="74" t="s">
        <v>3369</v>
      </c>
      <c r="M16" s="74" t="s">
        <v>4314</v>
      </c>
      <c r="N16" s="74">
        <v>2</v>
      </c>
      <c r="O16" s="74" t="s">
        <v>3320</v>
      </c>
      <c r="R16" s="74" t="s">
        <v>4511</v>
      </c>
      <c r="AB16" s="107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</row>
    <row r="17" spans="1:88" s="74" customFormat="1" ht="60" customHeight="1">
      <c r="A17" s="144">
        <v>12</v>
      </c>
      <c r="B17" s="75" t="s">
        <v>3515</v>
      </c>
      <c r="C17" s="58" t="s">
        <v>4322</v>
      </c>
      <c r="D17" s="74" t="s">
        <v>4322</v>
      </c>
      <c r="H17" s="74" t="s">
        <v>4323</v>
      </c>
      <c r="I17" s="74" t="s">
        <v>3972</v>
      </c>
      <c r="J17" s="74" t="s">
        <v>3340</v>
      </c>
      <c r="K17" s="74" t="s">
        <v>4324</v>
      </c>
      <c r="L17" s="74" t="s">
        <v>3369</v>
      </c>
      <c r="M17" s="74" t="s">
        <v>3993</v>
      </c>
      <c r="R17" s="78" t="s">
        <v>4326</v>
      </c>
      <c r="AB17" s="107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</row>
    <row r="18" spans="1:88" s="74" customFormat="1" ht="60" customHeight="1">
      <c r="A18" s="80">
        <v>13</v>
      </c>
      <c r="B18" s="75" t="s">
        <v>3515</v>
      </c>
      <c r="C18" s="58" t="s">
        <v>3270</v>
      </c>
      <c r="D18" s="74" t="s">
        <v>3270</v>
      </c>
      <c r="E18" s="74" t="s">
        <v>3753</v>
      </c>
      <c r="F18" s="77" t="s">
        <v>3747</v>
      </c>
      <c r="G18" s="79" t="s">
        <v>204</v>
      </c>
      <c r="H18" s="77" t="s">
        <v>3754</v>
      </c>
      <c r="I18" s="77" t="s">
        <v>3341</v>
      </c>
      <c r="J18" s="74" t="s">
        <v>3340</v>
      </c>
      <c r="K18" s="77" t="s">
        <v>3746</v>
      </c>
      <c r="L18" s="74" t="s">
        <v>3369</v>
      </c>
      <c r="M18" s="77" t="s">
        <v>3755</v>
      </c>
      <c r="N18" s="77">
        <v>3</v>
      </c>
      <c r="O18" s="74" t="s">
        <v>3756</v>
      </c>
      <c r="P18" s="77"/>
      <c r="AA18" s="77"/>
      <c r="AB18" s="107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</row>
    <row r="19" spans="1:88" s="74" customFormat="1" ht="60" customHeight="1">
      <c r="A19" s="80">
        <v>14</v>
      </c>
      <c r="B19" s="75" t="s">
        <v>3515</v>
      </c>
      <c r="C19" s="58" t="s">
        <v>4019</v>
      </c>
      <c r="D19" s="74" t="s">
        <v>4020</v>
      </c>
      <c r="E19" s="74" t="s">
        <v>4021</v>
      </c>
      <c r="F19" s="77" t="s">
        <v>4022</v>
      </c>
      <c r="G19" s="74" t="s">
        <v>4023</v>
      </c>
      <c r="H19" s="74" t="s">
        <v>4024</v>
      </c>
      <c r="I19" s="74" t="s">
        <v>3341</v>
      </c>
      <c r="J19" s="74" t="s">
        <v>3340</v>
      </c>
      <c r="K19" s="74" t="s">
        <v>4025</v>
      </c>
      <c r="L19" s="74" t="s">
        <v>3369</v>
      </c>
      <c r="M19" s="74" t="s">
        <v>4026</v>
      </c>
      <c r="AB19" s="107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</row>
    <row r="20" spans="1:88" s="74" customFormat="1" ht="60" customHeight="1">
      <c r="A20" s="144">
        <v>15</v>
      </c>
      <c r="B20" s="75" t="s">
        <v>3515</v>
      </c>
      <c r="C20" s="58" t="s">
        <v>3302</v>
      </c>
      <c r="D20" s="74" t="s">
        <v>3384</v>
      </c>
      <c r="E20" s="74" t="s">
        <v>3303</v>
      </c>
      <c r="F20" s="77" t="s">
        <v>3741</v>
      </c>
      <c r="G20" s="79" t="s">
        <v>3309</v>
      </c>
      <c r="H20" s="74" t="s">
        <v>3344</v>
      </c>
      <c r="I20" s="74" t="s">
        <v>3345</v>
      </c>
      <c r="J20" s="74" t="s">
        <v>3340</v>
      </c>
      <c r="K20" s="74" t="s">
        <v>3346</v>
      </c>
      <c r="L20" s="74" t="s">
        <v>3369</v>
      </c>
      <c r="M20" s="77" t="s">
        <v>3581</v>
      </c>
      <c r="N20" s="77">
        <v>1</v>
      </c>
      <c r="O20" s="74" t="s">
        <v>3587</v>
      </c>
      <c r="R20" s="78" t="s">
        <v>3548</v>
      </c>
      <c r="AA20" s="77"/>
      <c r="AB20" s="107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</row>
    <row r="21" spans="1:88" s="74" customFormat="1" ht="60" customHeight="1">
      <c r="A21" s="80">
        <v>16</v>
      </c>
      <c r="B21" s="75" t="s">
        <v>3515</v>
      </c>
      <c r="C21" s="58" t="s">
        <v>4315</v>
      </c>
      <c r="D21" s="74" t="s">
        <v>4315</v>
      </c>
      <c r="E21" s="74" t="s">
        <v>4317</v>
      </c>
      <c r="H21" s="74" t="s">
        <v>4318</v>
      </c>
      <c r="I21" s="74" t="s">
        <v>4319</v>
      </c>
      <c r="J21" s="74" t="s">
        <v>4320</v>
      </c>
      <c r="K21" s="74">
        <v>10001</v>
      </c>
      <c r="L21" s="74" t="s">
        <v>4321</v>
      </c>
      <c r="M21" s="74" t="s">
        <v>4325</v>
      </c>
      <c r="R21" s="74" t="s">
        <v>4316</v>
      </c>
      <c r="AB21" s="107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</row>
    <row r="22" spans="1:88" s="74" customFormat="1" ht="60" customHeight="1">
      <c r="A22" s="80">
        <v>17</v>
      </c>
      <c r="B22" s="75" t="s">
        <v>3515</v>
      </c>
      <c r="C22" s="58" t="s">
        <v>4027</v>
      </c>
      <c r="E22" s="74" t="s">
        <v>4028</v>
      </c>
      <c r="F22" s="74" t="s">
        <v>4029</v>
      </c>
      <c r="G22" s="74" t="s">
        <v>4030</v>
      </c>
      <c r="H22" s="74" t="s">
        <v>4031</v>
      </c>
      <c r="I22" s="74" t="s">
        <v>3336</v>
      </c>
      <c r="J22" s="74" t="s">
        <v>3340</v>
      </c>
      <c r="K22" s="74" t="s">
        <v>4032</v>
      </c>
      <c r="L22" s="74" t="s">
        <v>3369</v>
      </c>
      <c r="M22" s="74" t="s">
        <v>4033</v>
      </c>
      <c r="N22" s="74">
        <v>3</v>
      </c>
      <c r="O22" s="74" t="s">
        <v>3320</v>
      </c>
      <c r="R22" s="78" t="s">
        <v>4034</v>
      </c>
      <c r="AB22" s="107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</row>
    <row r="23" spans="1:88" s="74" customFormat="1" ht="60" customHeight="1">
      <c r="A23" s="80"/>
      <c r="B23" s="75" t="s">
        <v>3515</v>
      </c>
      <c r="C23" s="58" t="s">
        <v>4631</v>
      </c>
      <c r="D23" s="74" t="s">
        <v>4631</v>
      </c>
      <c r="E23" s="74" t="s">
        <v>4632</v>
      </c>
      <c r="F23" s="74" t="s">
        <v>4633</v>
      </c>
      <c r="G23" s="108" t="s">
        <v>4639</v>
      </c>
      <c r="H23" s="74" t="s">
        <v>4635</v>
      </c>
      <c r="I23" s="74" t="s">
        <v>4636</v>
      </c>
      <c r="J23" s="74" t="s">
        <v>4637</v>
      </c>
      <c r="K23" s="74">
        <v>35630</v>
      </c>
      <c r="L23" s="74" t="s">
        <v>4321</v>
      </c>
      <c r="M23" s="74" t="s">
        <v>4638</v>
      </c>
      <c r="N23" s="74">
        <v>2</v>
      </c>
      <c r="O23" s="74" t="s">
        <v>3320</v>
      </c>
      <c r="R23" s="106" t="s">
        <v>4634</v>
      </c>
      <c r="AB23" s="107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</row>
    <row r="24" spans="1:88" s="74" customFormat="1" ht="60" customHeight="1">
      <c r="A24" s="144">
        <v>18</v>
      </c>
      <c r="B24" s="75" t="s">
        <v>3515</v>
      </c>
      <c r="C24" s="58" t="s">
        <v>4421</v>
      </c>
      <c r="D24" s="74" t="s">
        <v>4421</v>
      </c>
      <c r="E24" s="74" t="s">
        <v>4424</v>
      </c>
      <c r="H24" s="74" t="s">
        <v>4423</v>
      </c>
      <c r="I24" s="74" t="s">
        <v>3423</v>
      </c>
      <c r="J24" s="74" t="s">
        <v>3340</v>
      </c>
      <c r="K24" s="74" t="s">
        <v>4426</v>
      </c>
      <c r="L24" s="74" t="s">
        <v>3369</v>
      </c>
      <c r="M24" s="74" t="s">
        <v>4425</v>
      </c>
      <c r="N24" s="74">
        <v>2</v>
      </c>
      <c r="O24" s="74" t="s">
        <v>3320</v>
      </c>
      <c r="R24" s="74" t="s">
        <v>4422</v>
      </c>
      <c r="AB24" s="107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</row>
    <row r="25" spans="1:88" s="74" customFormat="1" ht="60" customHeight="1">
      <c r="A25" s="80">
        <v>19</v>
      </c>
      <c r="B25" s="75" t="s">
        <v>3515</v>
      </c>
      <c r="C25" s="58" t="s">
        <v>4166</v>
      </c>
      <c r="D25" s="74" t="s">
        <v>4165</v>
      </c>
      <c r="E25" s="74" t="s">
        <v>4167</v>
      </c>
      <c r="F25" s="74" t="s">
        <v>4168</v>
      </c>
      <c r="G25" s="83" t="s">
        <v>4169</v>
      </c>
      <c r="H25" s="74" t="s">
        <v>4170</v>
      </c>
      <c r="I25" s="74" t="s">
        <v>3336</v>
      </c>
      <c r="J25" s="74" t="s">
        <v>3340</v>
      </c>
      <c r="K25" s="74" t="s">
        <v>4171</v>
      </c>
      <c r="L25" s="74" t="s">
        <v>3369</v>
      </c>
      <c r="M25" s="74" t="s">
        <v>4172</v>
      </c>
      <c r="N25" s="74">
        <v>2</v>
      </c>
      <c r="O25" s="74" t="s">
        <v>3320</v>
      </c>
      <c r="R25" s="78" t="s">
        <v>4173</v>
      </c>
      <c r="AB25" s="107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</row>
    <row r="26" spans="1:88" s="74" customFormat="1" ht="60" customHeight="1">
      <c r="A26" s="80">
        <v>20</v>
      </c>
      <c r="B26" s="75" t="s">
        <v>3515</v>
      </c>
      <c r="C26" s="58" t="s">
        <v>3305</v>
      </c>
      <c r="D26" s="74" t="s">
        <v>3467</v>
      </c>
      <c r="E26" s="74" t="s">
        <v>3331</v>
      </c>
      <c r="F26" s="77" t="s">
        <v>3313</v>
      </c>
      <c r="G26" s="78" t="s">
        <v>3306</v>
      </c>
      <c r="H26" s="77" t="s">
        <v>3347</v>
      </c>
      <c r="I26" s="77" t="s">
        <v>3348</v>
      </c>
      <c r="J26" s="74" t="s">
        <v>3340</v>
      </c>
      <c r="K26" s="77" t="s">
        <v>3349</v>
      </c>
      <c r="L26" s="74" t="s">
        <v>3369</v>
      </c>
      <c r="M26" s="77" t="s">
        <v>3035</v>
      </c>
      <c r="N26" s="77">
        <v>2</v>
      </c>
      <c r="O26" s="74" t="s">
        <v>3321</v>
      </c>
      <c r="R26" s="78" t="s">
        <v>3551</v>
      </c>
      <c r="AB26" s="107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</row>
    <row r="27" spans="1:88" s="74" customFormat="1" ht="60" customHeight="1">
      <c r="A27" s="144">
        <v>21</v>
      </c>
      <c r="B27" s="75" t="s">
        <v>3515</v>
      </c>
      <c r="C27" s="58" t="s">
        <v>4535</v>
      </c>
      <c r="D27" s="74" t="s">
        <v>4536</v>
      </c>
      <c r="E27" s="74" t="s">
        <v>4537</v>
      </c>
      <c r="H27" s="74" t="s">
        <v>4538</v>
      </c>
      <c r="I27" s="74" t="s">
        <v>4543</v>
      </c>
      <c r="J27" s="74" t="s">
        <v>3340</v>
      </c>
      <c r="K27" s="74" t="s">
        <v>4539</v>
      </c>
      <c r="L27" s="74" t="s">
        <v>3369</v>
      </c>
      <c r="M27" s="74" t="s">
        <v>3402</v>
      </c>
      <c r="N27" s="74">
        <v>2</v>
      </c>
      <c r="AB27" s="107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</row>
    <row r="28" spans="1:88" s="74" customFormat="1" ht="60" customHeight="1">
      <c r="A28" s="80">
        <v>22</v>
      </c>
      <c r="B28" s="75" t="s">
        <v>3515</v>
      </c>
      <c r="C28" s="58" t="s">
        <v>4231</v>
      </c>
      <c r="D28" s="74" t="s">
        <v>4232</v>
      </c>
      <c r="E28" s="74" t="s">
        <v>4233</v>
      </c>
      <c r="F28" s="74" t="s">
        <v>4234</v>
      </c>
      <c r="H28" s="74" t="s">
        <v>4235</v>
      </c>
      <c r="I28" s="74" t="s">
        <v>3341</v>
      </c>
      <c r="J28" s="74" t="s">
        <v>3340</v>
      </c>
      <c r="K28" s="74" t="s">
        <v>4236</v>
      </c>
      <c r="L28" s="74" t="s">
        <v>3369</v>
      </c>
      <c r="M28" s="74" t="s">
        <v>3556</v>
      </c>
      <c r="N28" s="74">
        <v>2</v>
      </c>
      <c r="O28" s="74" t="s">
        <v>3320</v>
      </c>
      <c r="AB28" s="107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</row>
    <row r="29" spans="1:88" s="74" customFormat="1" ht="60" customHeight="1">
      <c r="A29" s="80">
        <v>23</v>
      </c>
      <c r="B29" s="75" t="s">
        <v>3515</v>
      </c>
      <c r="C29" s="58" t="s">
        <v>4298</v>
      </c>
      <c r="D29" s="74" t="s">
        <v>4298</v>
      </c>
      <c r="H29" s="74" t="s">
        <v>4299</v>
      </c>
      <c r="I29" s="74" t="s">
        <v>3348</v>
      </c>
      <c r="J29" s="74" t="s">
        <v>3340</v>
      </c>
      <c r="K29" s="74" t="s">
        <v>4300</v>
      </c>
      <c r="L29" s="74" t="s">
        <v>3369</v>
      </c>
      <c r="N29" s="74">
        <v>2</v>
      </c>
      <c r="O29" s="74" t="s">
        <v>3320</v>
      </c>
      <c r="AB29" s="107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</row>
    <row r="30" spans="1:88" s="74" customFormat="1" ht="60" customHeight="1">
      <c r="A30" s="144">
        <v>24</v>
      </c>
      <c r="B30" s="75" t="s">
        <v>3515</v>
      </c>
      <c r="C30" s="58" t="s">
        <v>4490</v>
      </c>
      <c r="D30" s="81" t="s">
        <v>4490</v>
      </c>
      <c r="E30" s="77" t="s">
        <v>4504</v>
      </c>
      <c r="F30" s="77" t="s">
        <v>4503</v>
      </c>
      <c r="G30" s="78" t="s">
        <v>4502</v>
      </c>
      <c r="H30" s="77" t="s">
        <v>4501</v>
      </c>
      <c r="I30" s="74" t="s">
        <v>3364</v>
      </c>
      <c r="J30" s="74" t="s">
        <v>3340</v>
      </c>
      <c r="K30" s="74" t="s">
        <v>4500</v>
      </c>
      <c r="L30" s="74" t="s">
        <v>3369</v>
      </c>
      <c r="M30" s="74" t="s">
        <v>4314</v>
      </c>
      <c r="N30" s="74">
        <v>2</v>
      </c>
      <c r="O30" s="74" t="s">
        <v>3320</v>
      </c>
      <c r="R30" s="84" t="s">
        <v>4512</v>
      </c>
      <c r="AB30" s="107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</row>
    <row r="31" spans="1:88" s="74" customFormat="1" ht="60" customHeight="1">
      <c r="A31" s="80">
        <v>25</v>
      </c>
      <c r="B31" s="75" t="s">
        <v>3515</v>
      </c>
      <c r="C31" s="58" t="s">
        <v>3594</v>
      </c>
      <c r="D31" s="74" t="s">
        <v>3594</v>
      </c>
      <c r="E31" s="77"/>
      <c r="F31" s="77"/>
      <c r="H31" s="77" t="s">
        <v>204</v>
      </c>
      <c r="I31" s="77" t="s">
        <v>204</v>
      </c>
      <c r="J31" s="77" t="s">
        <v>204</v>
      </c>
      <c r="K31" s="77" t="s">
        <v>204</v>
      </c>
      <c r="N31" s="74">
        <v>2</v>
      </c>
      <c r="O31" s="74" t="s">
        <v>3320</v>
      </c>
      <c r="AB31" s="107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</row>
    <row r="32" spans="1:88" s="74" customFormat="1" ht="60" customHeight="1">
      <c r="A32" s="80">
        <v>26</v>
      </c>
      <c r="B32" s="75" t="s">
        <v>3515</v>
      </c>
      <c r="C32" s="58" t="s">
        <v>4546</v>
      </c>
      <c r="D32" s="74" t="s">
        <v>4547</v>
      </c>
      <c r="E32" s="74" t="s">
        <v>4548</v>
      </c>
      <c r="F32" s="74" t="s">
        <v>4549</v>
      </c>
      <c r="G32" s="78" t="s">
        <v>4550</v>
      </c>
      <c r="H32" s="74" t="s">
        <v>4551</v>
      </c>
      <c r="I32" s="74" t="s">
        <v>3336</v>
      </c>
      <c r="J32" s="74" t="s">
        <v>3340</v>
      </c>
      <c r="K32" s="74" t="s">
        <v>4134</v>
      </c>
      <c r="L32" s="74" t="s">
        <v>3369</v>
      </c>
      <c r="M32" s="74" t="s">
        <v>4314</v>
      </c>
      <c r="N32" s="74">
        <v>2</v>
      </c>
      <c r="O32" s="74" t="s">
        <v>3320</v>
      </c>
      <c r="R32" s="78" t="s">
        <v>4552</v>
      </c>
      <c r="AB32" s="107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69"/>
    </row>
    <row r="33" spans="1:88" s="74" customFormat="1" ht="60" customHeight="1">
      <c r="A33" s="144">
        <v>27</v>
      </c>
      <c r="B33" s="75" t="s">
        <v>3515</v>
      </c>
      <c r="C33" s="58" t="s">
        <v>3873</v>
      </c>
      <c r="D33" s="74" t="s">
        <v>3874</v>
      </c>
      <c r="E33" s="74" t="s">
        <v>3875</v>
      </c>
      <c r="F33" s="77"/>
      <c r="G33" s="78" t="s">
        <v>3876</v>
      </c>
      <c r="H33" s="74" t="s">
        <v>3877</v>
      </c>
      <c r="L33" s="74" t="s">
        <v>3369</v>
      </c>
      <c r="M33" s="74" t="s">
        <v>3879</v>
      </c>
      <c r="N33" s="74">
        <v>2</v>
      </c>
      <c r="O33" s="74" t="s">
        <v>3320</v>
      </c>
      <c r="R33" s="74" t="s">
        <v>3878</v>
      </c>
      <c r="S33" s="78" t="s">
        <v>3761</v>
      </c>
      <c r="T33" s="74" t="s">
        <v>3416</v>
      </c>
      <c r="AB33" s="107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</row>
    <row r="34" spans="1:88" s="74" customFormat="1" ht="60" customHeight="1">
      <c r="A34" s="80">
        <v>28</v>
      </c>
      <c r="B34" s="75" t="s">
        <v>3515</v>
      </c>
      <c r="C34" s="58" t="s">
        <v>3014</v>
      </c>
      <c r="D34" s="74" t="s">
        <v>3307</v>
      </c>
      <c r="E34" s="77" t="s">
        <v>3019</v>
      </c>
      <c r="F34" s="77" t="s">
        <v>2969</v>
      </c>
      <c r="G34" s="77"/>
      <c r="H34" s="77" t="s">
        <v>3396</v>
      </c>
      <c r="I34" s="74" t="s">
        <v>3336</v>
      </c>
      <c r="J34" s="74" t="s">
        <v>3340</v>
      </c>
      <c r="K34" s="77" t="s">
        <v>3397</v>
      </c>
      <c r="L34" s="74" t="s">
        <v>3369</v>
      </c>
      <c r="M34" s="77" t="s">
        <v>3402</v>
      </c>
      <c r="N34" s="77">
        <v>2</v>
      </c>
      <c r="O34" s="74" t="s">
        <v>3320</v>
      </c>
      <c r="AA34" s="77"/>
      <c r="AB34" s="107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</row>
    <row r="35" spans="1:88" s="74" customFormat="1" ht="60" customHeight="1">
      <c r="A35" s="80">
        <v>29</v>
      </c>
      <c r="B35" s="75" t="s">
        <v>3515</v>
      </c>
      <c r="C35" s="58" t="s">
        <v>4238</v>
      </c>
      <c r="D35" s="74" t="s">
        <v>4239</v>
      </c>
      <c r="E35" s="74" t="s">
        <v>4240</v>
      </c>
      <c r="F35" s="74" t="s">
        <v>4242</v>
      </c>
      <c r="G35" s="74" t="s">
        <v>4241</v>
      </c>
      <c r="H35" s="74" t="s">
        <v>4243</v>
      </c>
      <c r="I35" s="74" t="s">
        <v>3972</v>
      </c>
      <c r="J35" s="74" t="s">
        <v>3340</v>
      </c>
      <c r="K35" s="74" t="s">
        <v>4244</v>
      </c>
      <c r="L35" s="74" t="s">
        <v>3369</v>
      </c>
      <c r="M35" s="74" t="s">
        <v>4245</v>
      </c>
      <c r="N35" s="74">
        <v>2</v>
      </c>
      <c r="O35" s="74" t="s">
        <v>3320</v>
      </c>
      <c r="AB35" s="107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</row>
    <row r="36" spans="1:88" s="74" customFormat="1" ht="60" customHeight="1">
      <c r="A36" s="144">
        <v>30</v>
      </c>
      <c r="B36" s="75" t="s">
        <v>3515</v>
      </c>
      <c r="C36" s="58" t="s">
        <v>3814</v>
      </c>
      <c r="D36" s="74" t="s">
        <v>3815</v>
      </c>
      <c r="E36" s="74" t="s">
        <v>3823</v>
      </c>
      <c r="F36" s="77" t="s">
        <v>3821</v>
      </c>
      <c r="G36" s="74" t="s">
        <v>3822</v>
      </c>
      <c r="H36" s="76" t="s">
        <v>3819</v>
      </c>
      <c r="I36" s="76" t="s">
        <v>3341</v>
      </c>
      <c r="J36" s="74" t="s">
        <v>3340</v>
      </c>
      <c r="K36" s="76" t="s">
        <v>3820</v>
      </c>
      <c r="L36" s="74" t="s">
        <v>3369</v>
      </c>
      <c r="M36" s="74" t="s">
        <v>3816</v>
      </c>
      <c r="N36" s="74">
        <v>2</v>
      </c>
      <c r="O36" s="74" t="s">
        <v>3320</v>
      </c>
      <c r="R36" s="78" t="s">
        <v>3817</v>
      </c>
      <c r="AB36" s="107"/>
      <c r="AC36" s="80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</row>
    <row r="37" spans="1:88" s="74" customFormat="1" ht="60" customHeight="1">
      <c r="A37" s="80">
        <v>31</v>
      </c>
      <c r="B37" s="75" t="s">
        <v>3515</v>
      </c>
      <c r="C37" s="58" t="s">
        <v>3960</v>
      </c>
      <c r="D37" s="74" t="s">
        <v>3961</v>
      </c>
      <c r="E37" s="74" t="s">
        <v>3962</v>
      </c>
      <c r="F37" s="77" t="s">
        <v>3964</v>
      </c>
      <c r="G37" s="74" t="s">
        <v>3963</v>
      </c>
      <c r="H37" s="74" t="s">
        <v>3965</v>
      </c>
      <c r="I37" s="74" t="s">
        <v>3364</v>
      </c>
      <c r="J37" s="74" t="s">
        <v>3340</v>
      </c>
      <c r="K37" s="74" t="s">
        <v>3966</v>
      </c>
      <c r="L37" s="74" t="s">
        <v>3369</v>
      </c>
      <c r="M37" s="74" t="s">
        <v>3504</v>
      </c>
      <c r="N37" s="74">
        <v>2</v>
      </c>
      <c r="O37" s="74" t="s">
        <v>3320</v>
      </c>
      <c r="R37" s="78" t="s">
        <v>4358</v>
      </c>
      <c r="AB37" s="107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</row>
    <row r="38" spans="1:88" s="74" customFormat="1" ht="60" customHeight="1">
      <c r="A38" s="80">
        <v>32</v>
      </c>
      <c r="B38" s="75" t="s">
        <v>3515</v>
      </c>
      <c r="C38" s="58" t="s">
        <v>4346</v>
      </c>
      <c r="D38" s="74" t="s">
        <v>4347</v>
      </c>
      <c r="E38" s="74" t="s">
        <v>4348</v>
      </c>
      <c r="F38" s="74" t="s">
        <v>4350</v>
      </c>
      <c r="G38" s="84" t="s">
        <v>4349</v>
      </c>
      <c r="H38" s="74" t="s">
        <v>4351</v>
      </c>
      <c r="I38" s="74" t="s">
        <v>3336</v>
      </c>
      <c r="J38" s="74" t="s">
        <v>3340</v>
      </c>
      <c r="K38" s="74" t="s">
        <v>4352</v>
      </c>
      <c r="L38" s="74" t="s">
        <v>3369</v>
      </c>
      <c r="M38" s="74" t="s">
        <v>4135</v>
      </c>
      <c r="N38" s="74">
        <v>2</v>
      </c>
      <c r="O38" s="74" t="s">
        <v>3320</v>
      </c>
      <c r="AB38" s="107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</row>
    <row r="39" spans="1:88" s="74" customFormat="1" ht="60" customHeight="1">
      <c r="A39" s="144">
        <v>33</v>
      </c>
      <c r="B39" s="75" t="s">
        <v>3515</v>
      </c>
      <c r="C39" s="58" t="s">
        <v>3929</v>
      </c>
      <c r="D39" s="74" t="s">
        <v>3930</v>
      </c>
      <c r="E39" s="74" t="s">
        <v>3932</v>
      </c>
      <c r="F39" s="77" t="s">
        <v>3931</v>
      </c>
      <c r="G39" s="74" t="s">
        <v>3933</v>
      </c>
      <c r="H39" s="74" t="s">
        <v>3934</v>
      </c>
      <c r="I39" s="74" t="s">
        <v>3341</v>
      </c>
      <c r="J39" s="74" t="s">
        <v>3340</v>
      </c>
      <c r="K39" s="74" t="s">
        <v>3935</v>
      </c>
      <c r="L39" s="74" t="s">
        <v>3369</v>
      </c>
      <c r="M39" s="74" t="s">
        <v>3840</v>
      </c>
      <c r="N39" s="74">
        <v>2</v>
      </c>
      <c r="O39" s="74" t="s">
        <v>3320</v>
      </c>
      <c r="AB39" s="107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69"/>
      <c r="CF39" s="69"/>
      <c r="CG39" s="69"/>
      <c r="CH39" s="69"/>
      <c r="CI39" s="69"/>
      <c r="CJ39" s="69"/>
    </row>
    <row r="40" spans="1:88" s="74" customFormat="1" ht="60" customHeight="1">
      <c r="A40" s="80">
        <v>34</v>
      </c>
      <c r="B40" s="75" t="s">
        <v>3515</v>
      </c>
      <c r="C40" s="58" t="s">
        <v>4553</v>
      </c>
      <c r="D40" s="74" t="s">
        <v>4554</v>
      </c>
      <c r="E40" s="74" t="s">
        <v>4555</v>
      </c>
      <c r="F40" s="74" t="s">
        <v>4556</v>
      </c>
      <c r="H40" s="74" t="s">
        <v>4557</v>
      </c>
      <c r="I40" s="74" t="s">
        <v>4558</v>
      </c>
      <c r="J40" s="74" t="s">
        <v>3340</v>
      </c>
      <c r="K40" s="74" t="s">
        <v>4559</v>
      </c>
      <c r="L40" s="74" t="s">
        <v>3369</v>
      </c>
      <c r="M40" s="74" t="s">
        <v>4560</v>
      </c>
      <c r="N40" s="74">
        <v>2</v>
      </c>
      <c r="O40" s="74" t="s">
        <v>3320</v>
      </c>
      <c r="AB40" s="107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</row>
    <row r="41" spans="1:88" s="74" customFormat="1" ht="60" customHeight="1">
      <c r="A41" s="80">
        <v>35</v>
      </c>
      <c r="B41" s="75" t="s">
        <v>3515</v>
      </c>
      <c r="C41" s="58" t="s">
        <v>3552</v>
      </c>
      <c r="D41" s="74" t="s">
        <v>3552</v>
      </c>
      <c r="E41" s="77" t="s">
        <v>3589</v>
      </c>
      <c r="F41" s="77" t="s">
        <v>3454</v>
      </c>
      <c r="G41" s="78" t="s">
        <v>3455</v>
      </c>
      <c r="H41" s="77" t="s">
        <v>3553</v>
      </c>
      <c r="I41" s="77" t="s">
        <v>3341</v>
      </c>
      <c r="J41" s="74" t="s">
        <v>3340</v>
      </c>
      <c r="K41" s="74" t="s">
        <v>3554</v>
      </c>
      <c r="L41" s="74" t="s">
        <v>3369</v>
      </c>
      <c r="M41" s="77" t="s">
        <v>3510</v>
      </c>
      <c r="N41" s="77">
        <v>1</v>
      </c>
      <c r="O41" s="74" t="s">
        <v>3511</v>
      </c>
      <c r="AA41" s="77"/>
      <c r="AB41" s="107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</row>
    <row r="42" spans="1:88" s="74" customFormat="1" ht="60" customHeight="1">
      <c r="A42" s="144">
        <v>36</v>
      </c>
      <c r="B42" s="75" t="s">
        <v>3515</v>
      </c>
      <c r="C42" s="58" t="s">
        <v>4443</v>
      </c>
      <c r="D42" s="74" t="s">
        <v>4444</v>
      </c>
      <c r="E42" s="74" t="s">
        <v>4445</v>
      </c>
      <c r="F42" s="74" t="s">
        <v>2970</v>
      </c>
      <c r="G42" s="78" t="s">
        <v>4446</v>
      </c>
      <c r="H42" s="74" t="s">
        <v>4447</v>
      </c>
      <c r="I42" s="74" t="s">
        <v>3341</v>
      </c>
      <c r="J42" s="74" t="s">
        <v>3340</v>
      </c>
      <c r="K42" s="74" t="s">
        <v>4449</v>
      </c>
      <c r="L42" s="74" t="s">
        <v>3369</v>
      </c>
      <c r="M42" s="74" t="s">
        <v>4189</v>
      </c>
      <c r="N42" s="74">
        <v>2</v>
      </c>
      <c r="O42" s="74" t="s">
        <v>3320</v>
      </c>
      <c r="R42" s="74" t="s">
        <v>4450</v>
      </c>
      <c r="AB42" s="107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</row>
    <row r="43" spans="1:88" s="74" customFormat="1" ht="60" customHeight="1">
      <c r="A43" s="80">
        <v>37</v>
      </c>
      <c r="B43" s="75" t="s">
        <v>3515</v>
      </c>
      <c r="C43" s="58" t="s">
        <v>3710</v>
      </c>
      <c r="D43" s="74" t="s">
        <v>3654</v>
      </c>
      <c r="E43" s="74" t="s">
        <v>3775</v>
      </c>
      <c r="F43" s="77" t="s">
        <v>3655</v>
      </c>
      <c r="G43" s="74" t="s">
        <v>3656</v>
      </c>
      <c r="H43" s="74" t="s">
        <v>3657</v>
      </c>
      <c r="I43" s="74" t="s">
        <v>3658</v>
      </c>
      <c r="J43" s="74" t="s">
        <v>3340</v>
      </c>
      <c r="K43" s="74" t="s">
        <v>3659</v>
      </c>
      <c r="L43" s="74" t="s">
        <v>3369</v>
      </c>
      <c r="M43" s="74" t="s">
        <v>3522</v>
      </c>
      <c r="N43" s="74">
        <v>2</v>
      </c>
      <c r="O43" s="74" t="s">
        <v>3321</v>
      </c>
      <c r="AB43" s="107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</row>
    <row r="44" spans="1:88" s="69" customFormat="1" ht="60" customHeight="1">
      <c r="A44" s="80">
        <v>38</v>
      </c>
      <c r="B44" s="75" t="s">
        <v>3515</v>
      </c>
      <c r="C44" s="58" t="s">
        <v>3296</v>
      </c>
      <c r="D44" s="74" t="s">
        <v>3296</v>
      </c>
      <c r="E44" s="77" t="s">
        <v>3606</v>
      </c>
      <c r="F44" s="77" t="s">
        <v>3607</v>
      </c>
      <c r="G44" s="79" t="s">
        <v>3297</v>
      </c>
      <c r="H44" s="76" t="s">
        <v>3411</v>
      </c>
      <c r="I44" s="77" t="s">
        <v>3341</v>
      </c>
      <c r="J44" s="74" t="s">
        <v>3340</v>
      </c>
      <c r="K44" s="77" t="s">
        <v>3412</v>
      </c>
      <c r="L44" s="74" t="s">
        <v>3369</v>
      </c>
      <c r="M44" s="77" t="s">
        <v>3493</v>
      </c>
      <c r="N44" s="77">
        <v>1</v>
      </c>
      <c r="O44" s="74" t="s">
        <v>3512</v>
      </c>
      <c r="P44" s="74"/>
      <c r="Q44" s="74"/>
      <c r="R44" s="78" t="s">
        <v>3398</v>
      </c>
      <c r="S44" s="74"/>
      <c r="T44" s="74"/>
      <c r="U44" s="74"/>
      <c r="V44" s="74"/>
      <c r="W44" s="74"/>
      <c r="X44" s="74"/>
      <c r="Y44" s="74"/>
      <c r="Z44" s="74"/>
      <c r="AA44" s="77"/>
      <c r="AB44" s="107"/>
    </row>
    <row r="45" spans="1:88" s="69" customFormat="1" ht="60" customHeight="1">
      <c r="A45" s="144">
        <v>39</v>
      </c>
      <c r="B45" s="75" t="s">
        <v>3515</v>
      </c>
      <c r="C45" s="58" t="s">
        <v>4282</v>
      </c>
      <c r="D45" s="74" t="s">
        <v>4282</v>
      </c>
      <c r="E45" s="74" t="s">
        <v>4283</v>
      </c>
      <c r="F45" s="74"/>
      <c r="G45" s="74"/>
      <c r="H45" s="74" t="s">
        <v>4284</v>
      </c>
      <c r="I45" s="74" t="s">
        <v>3364</v>
      </c>
      <c r="J45" s="74" t="s">
        <v>3340</v>
      </c>
      <c r="K45" s="74" t="s">
        <v>4286</v>
      </c>
      <c r="L45" s="74" t="s">
        <v>3369</v>
      </c>
      <c r="M45" s="74" t="s">
        <v>4285</v>
      </c>
      <c r="N45" s="74">
        <v>2</v>
      </c>
      <c r="O45" s="74" t="s">
        <v>3320</v>
      </c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107"/>
    </row>
    <row r="46" spans="1:88" s="69" customFormat="1" ht="60" customHeight="1">
      <c r="A46" s="80">
        <v>40</v>
      </c>
      <c r="B46" s="75" t="s">
        <v>3515</v>
      </c>
      <c r="C46" s="58" t="s">
        <v>3936</v>
      </c>
      <c r="D46" s="74" t="s">
        <v>3953</v>
      </c>
      <c r="E46" s="74" t="s">
        <v>3937</v>
      </c>
      <c r="F46" s="77" t="s">
        <v>3938</v>
      </c>
      <c r="G46" s="74" t="s">
        <v>3939</v>
      </c>
      <c r="H46" s="74" t="s">
        <v>3940</v>
      </c>
      <c r="I46" s="74" t="s">
        <v>3341</v>
      </c>
      <c r="J46" s="74" t="s">
        <v>3340</v>
      </c>
      <c r="K46" s="74" t="s">
        <v>3942</v>
      </c>
      <c r="L46" s="74" t="s">
        <v>3369</v>
      </c>
      <c r="M46" s="74" t="s">
        <v>3943</v>
      </c>
      <c r="N46" s="74">
        <v>2</v>
      </c>
      <c r="O46" s="74" t="s">
        <v>3320</v>
      </c>
      <c r="P46" s="74"/>
      <c r="Q46" s="74"/>
      <c r="R46" s="78" t="s">
        <v>3941</v>
      </c>
      <c r="S46" s="74"/>
      <c r="T46" s="74"/>
      <c r="U46" s="74"/>
      <c r="V46" s="74"/>
      <c r="W46" s="74"/>
      <c r="X46" s="74"/>
      <c r="Y46" s="74"/>
      <c r="Z46" s="74"/>
      <c r="AA46" s="74"/>
      <c r="AB46" s="107"/>
    </row>
    <row r="47" spans="1:88" s="69" customFormat="1" ht="60" customHeight="1">
      <c r="A47" s="80">
        <v>41</v>
      </c>
      <c r="B47" s="75" t="s">
        <v>3515</v>
      </c>
      <c r="C47" s="58" t="s">
        <v>3197</v>
      </c>
      <c r="D47" s="74" t="str">
        <f>C47</f>
        <v xml:space="preserve">CANADIAN TIRE </v>
      </c>
      <c r="E47" s="74"/>
      <c r="F47" s="77"/>
      <c r="G47" s="79"/>
      <c r="H47" s="77" t="s">
        <v>204</v>
      </c>
      <c r="I47" s="77" t="s">
        <v>204</v>
      </c>
      <c r="J47" s="74" t="s">
        <v>3340</v>
      </c>
      <c r="K47" s="77" t="s">
        <v>204</v>
      </c>
      <c r="L47" s="74" t="s">
        <v>3369</v>
      </c>
      <c r="M47" s="77" t="s">
        <v>3402</v>
      </c>
      <c r="N47" s="77">
        <v>3</v>
      </c>
      <c r="O47" s="74" t="s">
        <v>3320</v>
      </c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7"/>
      <c r="AB47" s="107"/>
    </row>
    <row r="48" spans="1:88" s="69" customFormat="1" ht="60" customHeight="1">
      <c r="A48" s="144">
        <v>42</v>
      </c>
      <c r="B48" s="75" t="s">
        <v>3515</v>
      </c>
      <c r="C48" s="58" t="s">
        <v>4068</v>
      </c>
      <c r="D48" s="74" t="s">
        <v>4069</v>
      </c>
      <c r="E48" s="74" t="s">
        <v>4070</v>
      </c>
      <c r="F48" s="74" t="s">
        <v>4071</v>
      </c>
      <c r="G48" s="74" t="s">
        <v>4072</v>
      </c>
      <c r="H48" s="74" t="s">
        <v>4073</v>
      </c>
      <c r="I48" s="74" t="s">
        <v>3341</v>
      </c>
      <c r="J48" s="74" t="s">
        <v>3340</v>
      </c>
      <c r="K48" s="74" t="s">
        <v>4074</v>
      </c>
      <c r="L48" s="74" t="s">
        <v>3369</v>
      </c>
      <c r="M48" s="74" t="s">
        <v>4075</v>
      </c>
      <c r="N48" s="74">
        <v>2</v>
      </c>
      <c r="O48" s="74" t="s">
        <v>3320</v>
      </c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107"/>
    </row>
    <row r="49" spans="1:28" s="69" customFormat="1" ht="60" customHeight="1">
      <c r="A49" s="80">
        <v>43</v>
      </c>
      <c r="B49" s="75" t="s">
        <v>3515</v>
      </c>
      <c r="C49" s="58" t="s">
        <v>4191</v>
      </c>
      <c r="D49" s="74" t="s">
        <v>4193</v>
      </c>
      <c r="E49" s="74"/>
      <c r="F49" s="74"/>
      <c r="G49" s="78" t="s">
        <v>4327</v>
      </c>
      <c r="H49" s="74"/>
      <c r="I49" s="74"/>
      <c r="J49" s="74"/>
      <c r="K49" s="74"/>
      <c r="L49" s="74"/>
      <c r="M49" s="74" t="s">
        <v>4195</v>
      </c>
      <c r="N49" s="74" t="s">
        <v>4194</v>
      </c>
      <c r="O49" s="74" t="s">
        <v>3320</v>
      </c>
      <c r="P49" s="74"/>
      <c r="Q49" s="74"/>
      <c r="R49" s="74" t="s">
        <v>4194</v>
      </c>
      <c r="S49" s="74"/>
      <c r="T49" s="74"/>
      <c r="U49" s="74"/>
      <c r="V49" s="74"/>
      <c r="W49" s="74"/>
      <c r="X49" s="74"/>
      <c r="Y49" s="74"/>
      <c r="Z49" s="74"/>
      <c r="AA49" s="74"/>
      <c r="AB49" s="107"/>
    </row>
    <row r="50" spans="1:28" s="69" customFormat="1" ht="60" customHeight="1">
      <c r="A50" s="80">
        <v>44</v>
      </c>
      <c r="B50" s="75" t="s">
        <v>3515</v>
      </c>
      <c r="C50" s="58" t="s">
        <v>4393</v>
      </c>
      <c r="D50" s="74" t="s">
        <v>4394</v>
      </c>
      <c r="E50" s="74" t="s">
        <v>4395</v>
      </c>
      <c r="F50" s="74" t="s">
        <v>4396</v>
      </c>
      <c r="G50" s="74" t="s">
        <v>4397</v>
      </c>
      <c r="H50" s="74" t="s">
        <v>4398</v>
      </c>
      <c r="I50" s="74" t="s">
        <v>3341</v>
      </c>
      <c r="J50" s="74" t="s">
        <v>3340</v>
      </c>
      <c r="K50" s="74" t="s">
        <v>4399</v>
      </c>
      <c r="L50" s="74" t="s">
        <v>3369</v>
      </c>
      <c r="M50" s="74" t="s">
        <v>4400</v>
      </c>
      <c r="N50" s="74">
        <v>2</v>
      </c>
      <c r="O50" s="74" t="s">
        <v>3320</v>
      </c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107"/>
    </row>
    <row r="51" spans="1:28" s="69" customFormat="1" ht="60" customHeight="1">
      <c r="A51" s="144">
        <v>45</v>
      </c>
      <c r="B51" s="75" t="s">
        <v>3515</v>
      </c>
      <c r="C51" s="58" t="s">
        <v>3858</v>
      </c>
      <c r="D51" s="74" t="s">
        <v>3860</v>
      </c>
      <c r="E51" s="76" t="s">
        <v>3866</v>
      </c>
      <c r="F51" s="77"/>
      <c r="G51" s="78" t="s">
        <v>3867</v>
      </c>
      <c r="H51" s="76" t="s">
        <v>3861</v>
      </c>
      <c r="I51" s="76" t="s">
        <v>3862</v>
      </c>
      <c r="J51" s="74" t="s">
        <v>3863</v>
      </c>
      <c r="K51" s="76" t="s">
        <v>3864</v>
      </c>
      <c r="L51" s="74" t="s">
        <v>3369</v>
      </c>
      <c r="M51" s="74" t="s">
        <v>3865</v>
      </c>
      <c r="N51" s="74">
        <v>2</v>
      </c>
      <c r="O51" s="74" t="s">
        <v>3320</v>
      </c>
      <c r="P51" s="74"/>
      <c r="Q51" s="74"/>
      <c r="R51" s="74" t="s">
        <v>3859</v>
      </c>
      <c r="S51" s="78" t="s">
        <v>3761</v>
      </c>
      <c r="T51" s="74" t="s">
        <v>3416</v>
      </c>
      <c r="U51" s="74"/>
      <c r="V51" s="74"/>
      <c r="W51" s="74"/>
      <c r="X51" s="74"/>
      <c r="Y51" s="74"/>
      <c r="Z51" s="74"/>
      <c r="AA51" s="74"/>
      <c r="AB51" s="107"/>
    </row>
    <row r="52" spans="1:28" s="69" customFormat="1" ht="60" customHeight="1">
      <c r="A52" s="80">
        <v>46</v>
      </c>
      <c r="B52" s="75" t="s">
        <v>3515</v>
      </c>
      <c r="C52" s="58" t="s">
        <v>3300</v>
      </c>
      <c r="D52" s="74" t="s">
        <v>3524</v>
      </c>
      <c r="E52" s="77" t="s">
        <v>3299</v>
      </c>
      <c r="F52" s="77" t="s">
        <v>4605</v>
      </c>
      <c r="G52" s="78" t="s">
        <v>3289</v>
      </c>
      <c r="H52" s="77" t="s">
        <v>3351</v>
      </c>
      <c r="I52" s="77" t="s">
        <v>3352</v>
      </c>
      <c r="J52" s="74" t="s">
        <v>3340</v>
      </c>
      <c r="K52" s="77" t="s">
        <v>3353</v>
      </c>
      <c r="L52" s="74" t="s">
        <v>3369</v>
      </c>
      <c r="M52" s="77" t="s">
        <v>3494</v>
      </c>
      <c r="N52" s="77">
        <v>1</v>
      </c>
      <c r="O52" s="74" t="s">
        <v>3320</v>
      </c>
      <c r="P52" s="74"/>
      <c r="Q52" s="74"/>
      <c r="R52" s="78" t="s">
        <v>3405</v>
      </c>
      <c r="S52" s="74"/>
      <c r="T52" s="74"/>
      <c r="U52" s="74"/>
      <c r="V52" s="74"/>
      <c r="W52" s="74"/>
      <c r="X52" s="74"/>
      <c r="Y52" s="74"/>
      <c r="Z52" s="74"/>
      <c r="AA52" s="77"/>
      <c r="AB52" s="107"/>
    </row>
    <row r="53" spans="1:28" ht="60" customHeight="1">
      <c r="A53" s="80">
        <v>47</v>
      </c>
      <c r="B53" s="75" t="s">
        <v>3515</v>
      </c>
      <c r="C53" s="58" t="s">
        <v>4008</v>
      </c>
      <c r="D53" s="74" t="s">
        <v>4009</v>
      </c>
      <c r="E53" s="74" t="s">
        <v>4010</v>
      </c>
      <c r="F53" s="77" t="s">
        <v>4011</v>
      </c>
      <c r="G53" s="74" t="s">
        <v>4012</v>
      </c>
      <c r="H53" s="74" t="s">
        <v>4013</v>
      </c>
      <c r="I53" s="74" t="s">
        <v>3341</v>
      </c>
      <c r="J53" s="74" t="s">
        <v>3340</v>
      </c>
      <c r="K53" s="74" t="s">
        <v>4014</v>
      </c>
      <c r="L53" s="74" t="s">
        <v>3369</v>
      </c>
      <c r="M53" s="74" t="s">
        <v>4015</v>
      </c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107"/>
    </row>
    <row r="54" spans="1:28" ht="60" customHeight="1">
      <c r="A54" s="144">
        <v>48</v>
      </c>
      <c r="B54" s="75" t="s">
        <v>3515</v>
      </c>
      <c r="C54" s="58" t="s">
        <v>4460</v>
      </c>
      <c r="D54" s="74" t="s">
        <v>4461</v>
      </c>
      <c r="E54" s="74" t="s">
        <v>4334</v>
      </c>
      <c r="F54" s="74" t="s">
        <v>4333</v>
      </c>
      <c r="G54" s="74" t="s">
        <v>4332</v>
      </c>
      <c r="H54" s="74" t="s">
        <v>4330</v>
      </c>
      <c r="I54" s="74" t="s">
        <v>3364</v>
      </c>
      <c r="J54" s="74" t="s">
        <v>3340</v>
      </c>
      <c r="K54" s="74" t="s">
        <v>4331</v>
      </c>
      <c r="L54" s="74" t="s">
        <v>3369</v>
      </c>
      <c r="M54" s="74" t="s">
        <v>4329</v>
      </c>
      <c r="N54" s="74"/>
      <c r="O54" s="74" t="s">
        <v>3320</v>
      </c>
      <c r="P54" s="74"/>
      <c r="Q54" s="74"/>
      <c r="R54" s="78" t="s">
        <v>4335</v>
      </c>
      <c r="S54" s="74"/>
      <c r="T54" s="74"/>
      <c r="U54" s="74"/>
      <c r="V54" s="74"/>
      <c r="W54" s="74"/>
      <c r="X54" s="74"/>
      <c r="Y54" s="74"/>
      <c r="Z54" s="74"/>
      <c r="AA54" s="74"/>
      <c r="AB54" s="107"/>
    </row>
    <row r="55" spans="1:28" ht="60" customHeight="1">
      <c r="A55" s="80">
        <v>49</v>
      </c>
      <c r="B55" s="75" t="s">
        <v>3515</v>
      </c>
      <c r="C55" s="58" t="s">
        <v>4120</v>
      </c>
      <c r="D55" s="74" t="s">
        <v>4121</v>
      </c>
      <c r="E55" s="74" t="s">
        <v>4122</v>
      </c>
      <c r="F55" s="74" t="s">
        <v>4123</v>
      </c>
      <c r="G55" s="74" t="s">
        <v>4124</v>
      </c>
      <c r="H55" s="74" t="s">
        <v>4125</v>
      </c>
      <c r="I55" s="74" t="s">
        <v>3367</v>
      </c>
      <c r="J55" s="74" t="s">
        <v>3340</v>
      </c>
      <c r="K55" s="74" t="s">
        <v>4126</v>
      </c>
      <c r="L55" s="74" t="s">
        <v>3369</v>
      </c>
      <c r="M55" s="74" t="s">
        <v>4127</v>
      </c>
      <c r="N55" s="74">
        <v>2</v>
      </c>
      <c r="O55" s="74">
        <v>30</v>
      </c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107"/>
    </row>
    <row r="56" spans="1:28" ht="60" customHeight="1">
      <c r="A56" s="80">
        <v>50</v>
      </c>
      <c r="B56" s="75" t="s">
        <v>3515</v>
      </c>
      <c r="C56" s="58" t="s">
        <v>3448</v>
      </c>
      <c r="D56" s="74" t="s">
        <v>3317</v>
      </c>
      <c r="E56" s="77" t="s">
        <v>3449</v>
      </c>
      <c r="F56" s="77" t="s">
        <v>3447</v>
      </c>
      <c r="G56" s="77"/>
      <c r="H56" s="77" t="s">
        <v>3393</v>
      </c>
      <c r="I56" s="74" t="s">
        <v>3352</v>
      </c>
      <c r="J56" s="74" t="s">
        <v>3340</v>
      </c>
      <c r="K56" s="74" t="s">
        <v>3373</v>
      </c>
      <c r="L56" s="74" t="s">
        <v>3369</v>
      </c>
      <c r="M56" s="77" t="s">
        <v>3392</v>
      </c>
      <c r="N56" s="77">
        <v>3</v>
      </c>
      <c r="O56" s="74" t="s">
        <v>3320</v>
      </c>
      <c r="P56" s="74"/>
      <c r="Q56" s="74"/>
      <c r="R56" s="78" t="s">
        <v>3544</v>
      </c>
      <c r="S56" s="74"/>
      <c r="T56" s="74"/>
      <c r="U56" s="74"/>
      <c r="V56" s="74"/>
      <c r="W56" s="74"/>
      <c r="X56" s="74"/>
      <c r="Y56" s="74"/>
      <c r="Z56" s="74"/>
      <c r="AA56" s="77"/>
      <c r="AB56" s="145"/>
    </row>
    <row r="57" spans="1:28" ht="60" customHeight="1">
      <c r="A57" s="144">
        <v>51</v>
      </c>
      <c r="B57" s="75" t="s">
        <v>3515</v>
      </c>
      <c r="C57" s="58" t="s">
        <v>4266</v>
      </c>
      <c r="D57" s="74" t="s">
        <v>4267</v>
      </c>
      <c r="E57" s="74" t="s">
        <v>4268</v>
      </c>
      <c r="F57" s="74"/>
      <c r="G57" s="74"/>
      <c r="H57" s="74" t="s">
        <v>4268</v>
      </c>
      <c r="I57" s="74" t="s">
        <v>3364</v>
      </c>
      <c r="J57" s="74" t="s">
        <v>3340</v>
      </c>
      <c r="K57" s="74" t="s">
        <v>4269</v>
      </c>
      <c r="L57" s="74" t="s">
        <v>3369</v>
      </c>
      <c r="M57" s="74" t="s">
        <v>4270</v>
      </c>
      <c r="N57" s="74">
        <v>2</v>
      </c>
      <c r="O57" s="74" t="s">
        <v>3320</v>
      </c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107"/>
    </row>
    <row r="58" spans="1:28" ht="60" customHeight="1">
      <c r="A58" s="80">
        <v>52</v>
      </c>
      <c r="B58" s="75" t="s">
        <v>3515</v>
      </c>
      <c r="C58" s="58" t="s">
        <v>4090</v>
      </c>
      <c r="D58" s="74" t="s">
        <v>4091</v>
      </c>
      <c r="E58" s="74" t="s">
        <v>4092</v>
      </c>
      <c r="F58" s="74"/>
      <c r="G58" s="74"/>
      <c r="H58" s="74" t="s">
        <v>4093</v>
      </c>
      <c r="I58" s="74" t="s">
        <v>3348</v>
      </c>
      <c r="J58" s="74" t="s">
        <v>3340</v>
      </c>
      <c r="K58" s="74" t="s">
        <v>4094</v>
      </c>
      <c r="L58" s="74" t="s">
        <v>3369</v>
      </c>
      <c r="M58" s="74" t="s">
        <v>4095</v>
      </c>
      <c r="N58" s="74">
        <v>2</v>
      </c>
      <c r="O58" s="74" t="s">
        <v>3320</v>
      </c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107"/>
    </row>
    <row r="59" spans="1:28" ht="60" customHeight="1">
      <c r="A59" s="80">
        <v>53</v>
      </c>
      <c r="B59" s="75" t="s">
        <v>3515</v>
      </c>
      <c r="C59" s="58" t="s">
        <v>2937</v>
      </c>
      <c r="D59" s="74" t="s">
        <v>2937</v>
      </c>
      <c r="E59" s="77"/>
      <c r="F59" s="77"/>
      <c r="G59" s="74"/>
      <c r="H59" s="77" t="s">
        <v>204</v>
      </c>
      <c r="I59" s="77" t="s">
        <v>204</v>
      </c>
      <c r="J59" s="77" t="s">
        <v>204</v>
      </c>
      <c r="K59" s="77" t="s">
        <v>204</v>
      </c>
      <c r="L59" s="74" t="s">
        <v>2937</v>
      </c>
      <c r="M59" s="74"/>
      <c r="N59" s="74"/>
      <c r="O59" s="74" t="s">
        <v>3320</v>
      </c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107"/>
    </row>
    <row r="60" spans="1:28" ht="60" customHeight="1">
      <c r="A60" s="144">
        <v>54</v>
      </c>
      <c r="B60" s="75" t="s">
        <v>3515</v>
      </c>
      <c r="C60" s="58" t="s">
        <v>3967</v>
      </c>
      <c r="D60" s="74" t="s">
        <v>3968</v>
      </c>
      <c r="E60" s="74" t="s">
        <v>3969</v>
      </c>
      <c r="F60" s="77" t="s">
        <v>3971</v>
      </c>
      <c r="G60" s="74" t="s">
        <v>3970</v>
      </c>
      <c r="H60" s="74" t="s">
        <v>3973</v>
      </c>
      <c r="I60" s="74" t="s">
        <v>3972</v>
      </c>
      <c r="J60" s="74" t="s">
        <v>3340</v>
      </c>
      <c r="K60" s="74" t="s">
        <v>3974</v>
      </c>
      <c r="L60" s="74" t="s">
        <v>3369</v>
      </c>
      <c r="M60" s="74" t="s">
        <v>3975</v>
      </c>
      <c r="N60" s="74">
        <v>2</v>
      </c>
      <c r="O60" s="74" t="s">
        <v>3320</v>
      </c>
      <c r="P60" s="74"/>
      <c r="Q60" s="74"/>
      <c r="R60" s="78" t="s">
        <v>3976</v>
      </c>
      <c r="S60" s="74"/>
      <c r="T60" s="74"/>
      <c r="U60" s="74"/>
      <c r="V60" s="74"/>
      <c r="W60" s="74"/>
      <c r="X60" s="74"/>
      <c r="Y60" s="74"/>
      <c r="Z60" s="74"/>
      <c r="AA60" s="74"/>
      <c r="AB60" s="107"/>
    </row>
    <row r="61" spans="1:28" ht="60" customHeight="1">
      <c r="A61" s="80">
        <v>55</v>
      </c>
      <c r="B61" s="75" t="s">
        <v>3515</v>
      </c>
      <c r="C61" s="58" t="s">
        <v>3518</v>
      </c>
      <c r="D61" s="74" t="s">
        <v>3518</v>
      </c>
      <c r="E61" s="77" t="s">
        <v>3575</v>
      </c>
      <c r="F61" s="77" t="s">
        <v>3576</v>
      </c>
      <c r="G61" s="84" t="s">
        <v>3519</v>
      </c>
      <c r="H61" s="77" t="s">
        <v>3520</v>
      </c>
      <c r="I61" s="77" t="s">
        <v>3341</v>
      </c>
      <c r="J61" s="74" t="s">
        <v>3340</v>
      </c>
      <c r="K61" s="74" t="s">
        <v>3521</v>
      </c>
      <c r="L61" s="74" t="s">
        <v>3369</v>
      </c>
      <c r="M61" s="77" t="s">
        <v>3522</v>
      </c>
      <c r="N61" s="77">
        <v>1</v>
      </c>
      <c r="O61" s="74"/>
      <c r="P61" s="74" t="s">
        <v>3523</v>
      </c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7"/>
      <c r="AB61" s="107"/>
    </row>
    <row r="62" spans="1:28" ht="60" customHeight="1">
      <c r="A62" s="80">
        <v>56</v>
      </c>
      <c r="B62" s="75" t="s">
        <v>3515</v>
      </c>
      <c r="C62" s="58" t="s">
        <v>4083</v>
      </c>
      <c r="D62" s="74" t="s">
        <v>4084</v>
      </c>
      <c r="E62" s="74" t="s">
        <v>4085</v>
      </c>
      <c r="F62" s="74"/>
      <c r="G62" s="74"/>
      <c r="H62" s="74" t="s">
        <v>4087</v>
      </c>
      <c r="I62" s="74" t="s">
        <v>3341</v>
      </c>
      <c r="J62" s="74" t="s">
        <v>3340</v>
      </c>
      <c r="K62" s="74" t="s">
        <v>4086</v>
      </c>
      <c r="L62" s="74" t="s">
        <v>3369</v>
      </c>
      <c r="M62" s="74" t="s">
        <v>4088</v>
      </c>
      <c r="N62" s="74">
        <v>2</v>
      </c>
      <c r="O62" s="74" t="s">
        <v>3320</v>
      </c>
      <c r="P62" s="74"/>
      <c r="Q62" s="74"/>
      <c r="R62" s="78" t="s">
        <v>4089</v>
      </c>
      <c r="S62" s="74"/>
      <c r="T62" s="74"/>
      <c r="U62" s="74"/>
      <c r="V62" s="74"/>
      <c r="W62" s="74"/>
      <c r="X62" s="74"/>
      <c r="Y62" s="74"/>
      <c r="Z62" s="74"/>
      <c r="AA62" s="74"/>
      <c r="AB62" s="107"/>
    </row>
    <row r="63" spans="1:28" ht="60" customHeight="1">
      <c r="A63" s="144">
        <v>57</v>
      </c>
      <c r="B63" s="75" t="s">
        <v>3515</v>
      </c>
      <c r="C63" s="58" t="s">
        <v>4187</v>
      </c>
      <c r="D63" s="74" t="s">
        <v>4187</v>
      </c>
      <c r="E63" s="74" t="s">
        <v>4190</v>
      </c>
      <c r="F63" s="74"/>
      <c r="G63" s="74"/>
      <c r="H63" s="74"/>
      <c r="I63" s="74"/>
      <c r="J63" s="74"/>
      <c r="K63" s="74"/>
      <c r="L63" s="74"/>
      <c r="M63" s="74" t="s">
        <v>4189</v>
      </c>
      <c r="N63" s="74">
        <v>2</v>
      </c>
      <c r="O63" s="74" t="s">
        <v>3320</v>
      </c>
      <c r="P63" s="74"/>
      <c r="Q63" s="74"/>
      <c r="R63" s="74" t="s">
        <v>4188</v>
      </c>
      <c r="S63" s="74"/>
      <c r="T63" s="74"/>
      <c r="U63" s="74"/>
      <c r="V63" s="74"/>
      <c r="W63" s="74"/>
      <c r="X63" s="74"/>
      <c r="Y63" s="74"/>
      <c r="Z63" s="74"/>
      <c r="AA63" s="74"/>
      <c r="AB63" s="107"/>
    </row>
    <row r="64" spans="1:28" ht="60" customHeight="1">
      <c r="A64" s="80">
        <v>58</v>
      </c>
      <c r="B64" s="75" t="s">
        <v>3515</v>
      </c>
      <c r="C64" s="58" t="s">
        <v>4603</v>
      </c>
      <c r="D64" s="74" t="s">
        <v>4603</v>
      </c>
      <c r="E64" s="95"/>
      <c r="F64" s="74"/>
      <c r="G64" s="74"/>
      <c r="H64" s="95"/>
      <c r="I64" s="74"/>
      <c r="J64" s="74"/>
      <c r="K64" s="74"/>
      <c r="L64" s="74"/>
      <c r="M64" s="74"/>
      <c r="N64" s="74">
        <v>2</v>
      </c>
      <c r="O64" s="74"/>
      <c r="P64" s="74"/>
      <c r="Q64" s="74"/>
      <c r="R64" s="74" t="s">
        <v>4604</v>
      </c>
      <c r="S64" s="74"/>
      <c r="T64" s="74"/>
      <c r="U64" s="74"/>
      <c r="V64" s="74"/>
      <c r="W64" s="74"/>
      <c r="X64" s="74"/>
      <c r="Y64" s="74"/>
      <c r="Z64" s="74"/>
      <c r="AA64" s="74"/>
      <c r="AB64" s="107"/>
    </row>
    <row r="65" spans="1:28" ht="60" customHeight="1">
      <c r="A65" s="80">
        <v>59</v>
      </c>
      <c r="B65" s="75" t="s">
        <v>3515</v>
      </c>
      <c r="C65" s="58" t="s">
        <v>2939</v>
      </c>
      <c r="D65" s="74" t="s">
        <v>2939</v>
      </c>
      <c r="E65" s="77" t="s">
        <v>3811</v>
      </c>
      <c r="F65" s="77" t="s">
        <v>3818</v>
      </c>
      <c r="G65" s="79" t="s">
        <v>3783</v>
      </c>
      <c r="H65" s="74" t="s">
        <v>3565</v>
      </c>
      <c r="I65" s="74" t="s">
        <v>3354</v>
      </c>
      <c r="J65" s="74" t="s">
        <v>3340</v>
      </c>
      <c r="K65" s="74" t="s">
        <v>3355</v>
      </c>
      <c r="L65" s="74" t="s">
        <v>3369</v>
      </c>
      <c r="M65" s="77" t="s">
        <v>3391</v>
      </c>
      <c r="N65" s="77">
        <v>1</v>
      </c>
      <c r="O65" s="74" t="s">
        <v>3320</v>
      </c>
      <c r="P65" s="74"/>
      <c r="Q65" s="85">
        <v>175590</v>
      </c>
      <c r="R65" s="78" t="s">
        <v>3546</v>
      </c>
      <c r="S65" s="74"/>
      <c r="T65" s="74"/>
      <c r="U65" s="74"/>
      <c r="V65" s="74"/>
      <c r="W65" s="74"/>
      <c r="X65" s="74"/>
      <c r="Y65" s="74"/>
      <c r="Z65" s="74"/>
      <c r="AA65" s="77"/>
      <c r="AB65" s="107"/>
    </row>
    <row r="66" spans="1:28" ht="60" customHeight="1">
      <c r="A66" s="144">
        <v>60</v>
      </c>
      <c r="B66" s="75" t="s">
        <v>3515</v>
      </c>
      <c r="C66" s="58" t="s">
        <v>2989</v>
      </c>
      <c r="D66" s="74" t="s">
        <v>3226</v>
      </c>
      <c r="E66" s="74"/>
      <c r="F66" s="77"/>
      <c r="G66" s="79"/>
      <c r="H66" s="77" t="s">
        <v>204</v>
      </c>
      <c r="I66" s="77" t="s">
        <v>204</v>
      </c>
      <c r="J66" s="74" t="s">
        <v>3340</v>
      </c>
      <c r="K66" s="77" t="s">
        <v>204</v>
      </c>
      <c r="L66" s="74" t="s">
        <v>3369</v>
      </c>
      <c r="M66" s="77" t="s">
        <v>3402</v>
      </c>
      <c r="N66" s="77">
        <v>1</v>
      </c>
      <c r="O66" s="74" t="s">
        <v>3320</v>
      </c>
      <c r="P66" s="77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7"/>
      <c r="AB66" s="107"/>
    </row>
    <row r="67" spans="1:28" ht="60" customHeight="1">
      <c r="A67" s="80">
        <v>61</v>
      </c>
      <c r="B67" s="75" t="s">
        <v>3515</v>
      </c>
      <c r="C67" s="58" t="s">
        <v>2997</v>
      </c>
      <c r="D67" s="74" t="str">
        <f>C67</f>
        <v>Dulux</v>
      </c>
      <c r="E67" s="77" t="s">
        <v>3025</v>
      </c>
      <c r="F67" s="77" t="s">
        <v>3290</v>
      </c>
      <c r="G67" s="74" t="s">
        <v>3776</v>
      </c>
      <c r="H67" s="74" t="s">
        <v>3413</v>
      </c>
      <c r="I67" s="74" t="s">
        <v>3336</v>
      </c>
      <c r="J67" s="74" t="s">
        <v>3340</v>
      </c>
      <c r="K67" s="74" t="s">
        <v>3414</v>
      </c>
      <c r="L67" s="74" t="s">
        <v>3369</v>
      </c>
      <c r="M67" s="77" t="s">
        <v>3401</v>
      </c>
      <c r="N67" s="77">
        <v>1</v>
      </c>
      <c r="O67" s="74" t="s">
        <v>3321</v>
      </c>
      <c r="P67" s="74"/>
      <c r="Q67" s="74"/>
      <c r="R67" s="78" t="s">
        <v>3547</v>
      </c>
      <c r="S67" s="74"/>
      <c r="T67" s="74"/>
      <c r="U67" s="74"/>
      <c r="V67" s="74"/>
      <c r="W67" s="74"/>
      <c r="X67" s="74"/>
      <c r="Y67" s="74"/>
      <c r="Z67" s="74"/>
      <c r="AA67" s="77"/>
      <c r="AB67" s="107"/>
    </row>
    <row r="68" spans="1:28" ht="60" customHeight="1">
      <c r="A68" s="80">
        <v>62</v>
      </c>
      <c r="B68" s="75" t="s">
        <v>3515</v>
      </c>
      <c r="C68" s="58" t="s">
        <v>3613</v>
      </c>
      <c r="D68" s="74" t="s">
        <v>3619</v>
      </c>
      <c r="E68" s="74"/>
      <c r="F68" s="77"/>
      <c r="G68" s="74"/>
      <c r="H68" s="74"/>
      <c r="I68" s="74"/>
      <c r="J68" s="74"/>
      <c r="K68" s="74"/>
      <c r="L68" s="74"/>
      <c r="M68" s="74" t="s">
        <v>3649</v>
      </c>
      <c r="N68" s="74">
        <v>2</v>
      </c>
      <c r="O68" s="74"/>
      <c r="P68" s="74"/>
      <c r="Q68" s="74"/>
      <c r="R68" s="78" t="s">
        <v>3648</v>
      </c>
      <c r="S68" s="74" t="s">
        <v>3647</v>
      </c>
      <c r="T68" s="74" t="s">
        <v>3416</v>
      </c>
      <c r="U68" s="74"/>
      <c r="V68" s="74"/>
      <c r="W68" s="74"/>
      <c r="X68" s="74"/>
      <c r="Y68" s="74"/>
      <c r="Z68" s="74"/>
      <c r="AA68" s="74"/>
      <c r="AB68" s="107"/>
    </row>
    <row r="69" spans="1:28" ht="60" customHeight="1">
      <c r="A69" s="144">
        <v>63</v>
      </c>
      <c r="B69" s="75" t="s">
        <v>3515</v>
      </c>
      <c r="C69" s="58" t="s">
        <v>3000</v>
      </c>
      <c r="D69" s="74" t="str">
        <f>C69</f>
        <v>Durox</v>
      </c>
      <c r="E69" s="77" t="s">
        <v>3024</v>
      </c>
      <c r="F69" s="77" t="s">
        <v>2969</v>
      </c>
      <c r="G69" s="77"/>
      <c r="H69" s="74" t="s">
        <v>3356</v>
      </c>
      <c r="I69" s="74" t="s">
        <v>3357</v>
      </c>
      <c r="J69" s="74" t="s">
        <v>3340</v>
      </c>
      <c r="K69" s="74" t="s">
        <v>3358</v>
      </c>
      <c r="L69" s="74" t="s">
        <v>3369</v>
      </c>
      <c r="M69" s="77" t="s">
        <v>3495</v>
      </c>
      <c r="N69" s="77">
        <v>3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7"/>
      <c r="AB69" s="107"/>
    </row>
    <row r="70" spans="1:28" ht="60" customHeight="1">
      <c r="A70" s="80">
        <v>64</v>
      </c>
      <c r="B70" s="75" t="s">
        <v>3515</v>
      </c>
      <c r="C70" s="58" t="s">
        <v>3913</v>
      </c>
      <c r="D70" s="74"/>
      <c r="E70" s="74" t="s">
        <v>3917</v>
      </c>
      <c r="F70" s="86" t="s">
        <v>4149</v>
      </c>
      <c r="G70" s="84" t="s">
        <v>4150</v>
      </c>
      <c r="H70" s="74" t="s">
        <v>3914</v>
      </c>
      <c r="I70" s="74" t="s">
        <v>3915</v>
      </c>
      <c r="J70" s="74" t="s">
        <v>3340</v>
      </c>
      <c r="K70" s="74" t="s">
        <v>3916</v>
      </c>
      <c r="L70" s="74" t="s">
        <v>3369</v>
      </c>
      <c r="M70" s="74" t="s">
        <v>4147</v>
      </c>
      <c r="N70" s="74"/>
      <c r="O70" s="74"/>
      <c r="P70" s="74"/>
      <c r="Q70" s="74"/>
      <c r="R70" s="74" t="s">
        <v>4148</v>
      </c>
      <c r="S70" s="74"/>
      <c r="T70" s="74"/>
      <c r="U70" s="74"/>
      <c r="V70" s="74"/>
      <c r="W70" s="74"/>
      <c r="X70" s="74"/>
      <c r="Y70" s="74"/>
      <c r="Z70" s="74"/>
      <c r="AA70" s="74"/>
      <c r="AB70" s="107"/>
    </row>
    <row r="71" spans="1:28" ht="60" customHeight="1">
      <c r="A71" s="80">
        <v>65</v>
      </c>
      <c r="B71" s="75" t="s">
        <v>3515</v>
      </c>
      <c r="C71" s="58" t="s">
        <v>3893</v>
      </c>
      <c r="D71" s="74" t="s">
        <v>3894</v>
      </c>
      <c r="E71" s="74" t="s">
        <v>3895</v>
      </c>
      <c r="F71" s="77"/>
      <c r="G71" s="78" t="s">
        <v>3896</v>
      </c>
      <c r="H71" s="74" t="s">
        <v>3897</v>
      </c>
      <c r="I71" s="74" t="s">
        <v>3423</v>
      </c>
      <c r="J71" s="74" t="s">
        <v>3340</v>
      </c>
      <c r="K71" s="74" t="s">
        <v>3898</v>
      </c>
      <c r="L71" s="74" t="s">
        <v>3369</v>
      </c>
      <c r="M71" s="74" t="s">
        <v>3899</v>
      </c>
      <c r="N71" s="74">
        <v>2</v>
      </c>
      <c r="O71" s="74" t="s">
        <v>3320</v>
      </c>
      <c r="P71" s="74"/>
      <c r="Q71" s="74"/>
      <c r="R71" s="78" t="s">
        <v>3900</v>
      </c>
      <c r="S71" s="74"/>
      <c r="T71" s="74"/>
      <c r="U71" s="74"/>
      <c r="V71" s="74"/>
      <c r="W71" s="74"/>
      <c r="X71" s="74"/>
      <c r="Y71" s="74"/>
      <c r="Z71" s="74"/>
      <c r="AA71" s="74"/>
      <c r="AB71" s="107"/>
    </row>
    <row r="72" spans="1:28" ht="60" customHeight="1">
      <c r="A72" s="144">
        <v>66</v>
      </c>
      <c r="B72" s="75" t="s">
        <v>3515</v>
      </c>
      <c r="C72" s="58" t="s">
        <v>4001</v>
      </c>
      <c r="D72" s="74"/>
      <c r="E72" s="74" t="s">
        <v>4002</v>
      </c>
      <c r="F72" s="77" t="s">
        <v>4004</v>
      </c>
      <c r="G72" s="74" t="s">
        <v>4003</v>
      </c>
      <c r="H72" s="74" t="s">
        <v>4005</v>
      </c>
      <c r="I72" s="74" t="s">
        <v>3972</v>
      </c>
      <c r="J72" s="74" t="s">
        <v>3340</v>
      </c>
      <c r="K72" s="74" t="s">
        <v>4006</v>
      </c>
      <c r="L72" s="74" t="s">
        <v>3369</v>
      </c>
      <c r="M72" s="74" t="s">
        <v>4007</v>
      </c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107"/>
    </row>
    <row r="73" spans="1:28" ht="60" customHeight="1">
      <c r="A73" s="80">
        <v>67</v>
      </c>
      <c r="B73" s="75" t="s">
        <v>3515</v>
      </c>
      <c r="C73" s="58" t="s">
        <v>4572</v>
      </c>
      <c r="D73" s="74"/>
      <c r="E73" s="74"/>
      <c r="F73" s="74"/>
      <c r="G73" s="74"/>
      <c r="H73" s="74"/>
      <c r="I73" s="74"/>
      <c r="J73" s="74"/>
      <c r="K73" s="74"/>
      <c r="L73" s="74"/>
      <c r="M73" s="74" t="s">
        <v>4357</v>
      </c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107"/>
    </row>
    <row r="74" spans="1:28" ht="60" customHeight="1">
      <c r="A74" s="80">
        <v>68</v>
      </c>
      <c r="B74" s="75" t="s">
        <v>3515</v>
      </c>
      <c r="C74" s="58" t="s">
        <v>4615</v>
      </c>
      <c r="D74" s="74" t="s">
        <v>4615</v>
      </c>
      <c r="E74" s="95" t="s">
        <v>4616</v>
      </c>
      <c r="F74" s="74"/>
      <c r="G74" s="74"/>
      <c r="H74" s="103" t="s">
        <v>4618</v>
      </c>
      <c r="I74" s="103" t="s">
        <v>4617</v>
      </c>
      <c r="J74" s="74" t="s">
        <v>3340</v>
      </c>
      <c r="K74" s="103" t="s">
        <v>4619</v>
      </c>
      <c r="L74" s="74" t="s">
        <v>3369</v>
      </c>
      <c r="M74" s="74" t="s">
        <v>4620</v>
      </c>
      <c r="N74" s="74">
        <v>2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107"/>
    </row>
    <row r="75" spans="1:28" ht="60" customHeight="1">
      <c r="A75" s="144">
        <v>69</v>
      </c>
      <c r="B75" s="75" t="s">
        <v>3515</v>
      </c>
      <c r="C75" s="58" t="s">
        <v>3720</v>
      </c>
      <c r="D75" s="74" t="s">
        <v>3718</v>
      </c>
      <c r="E75" s="74" t="s">
        <v>3722</v>
      </c>
      <c r="F75" s="77" t="s">
        <v>3723</v>
      </c>
      <c r="G75" s="78" t="s">
        <v>3724</v>
      </c>
      <c r="H75" s="74" t="s">
        <v>3721</v>
      </c>
      <c r="I75" s="74" t="s">
        <v>3336</v>
      </c>
      <c r="J75" s="74" t="s">
        <v>3340</v>
      </c>
      <c r="K75" s="74" t="s">
        <v>3725</v>
      </c>
      <c r="L75" s="74" t="s">
        <v>3369</v>
      </c>
      <c r="M75" s="74" t="s">
        <v>3726</v>
      </c>
      <c r="N75" s="74">
        <v>1</v>
      </c>
      <c r="O75" s="74" t="s">
        <v>3727</v>
      </c>
      <c r="P75" s="74"/>
      <c r="Q75" s="74"/>
      <c r="R75" s="74"/>
      <c r="S75" s="74" t="s">
        <v>3574</v>
      </c>
      <c r="T75" s="74" t="s">
        <v>3416</v>
      </c>
      <c r="U75" s="78" t="s">
        <v>3728</v>
      </c>
      <c r="V75" s="74"/>
      <c r="W75" s="74"/>
      <c r="X75" s="74"/>
      <c r="Y75" s="74"/>
      <c r="Z75" s="74"/>
      <c r="AA75" s="74"/>
      <c r="AB75" s="107"/>
    </row>
    <row r="76" spans="1:28" ht="60" customHeight="1">
      <c r="A76" s="80">
        <v>70</v>
      </c>
      <c r="B76" s="75" t="s">
        <v>3515</v>
      </c>
      <c r="C76" s="58" t="s">
        <v>4406</v>
      </c>
      <c r="D76" s="74" t="s">
        <v>4401</v>
      </c>
      <c r="E76" s="74" t="s">
        <v>4402</v>
      </c>
      <c r="F76" s="74" t="s">
        <v>4057</v>
      </c>
      <c r="G76" s="74"/>
      <c r="H76" s="74" t="s">
        <v>4403</v>
      </c>
      <c r="I76" s="74" t="s">
        <v>3364</v>
      </c>
      <c r="J76" s="74" t="s">
        <v>3340</v>
      </c>
      <c r="K76" s="74" t="s">
        <v>4404</v>
      </c>
      <c r="L76" s="74" t="s">
        <v>3369</v>
      </c>
      <c r="M76" s="74" t="s">
        <v>4405</v>
      </c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107"/>
    </row>
    <row r="77" spans="1:28" ht="60" customHeight="1">
      <c r="A77" s="80">
        <v>71</v>
      </c>
      <c r="B77" s="75" t="s">
        <v>3515</v>
      </c>
      <c r="C77" s="58" t="s">
        <v>3615</v>
      </c>
      <c r="D77" s="74" t="s">
        <v>3469</v>
      </c>
      <c r="E77" s="77">
        <v>9057900997</v>
      </c>
      <c r="F77" s="77" t="s">
        <v>3295</v>
      </c>
      <c r="G77" s="79" t="s">
        <v>3294</v>
      </c>
      <c r="H77" s="77" t="s">
        <v>3597</v>
      </c>
      <c r="I77" s="74" t="s">
        <v>3598</v>
      </c>
      <c r="J77" s="74" t="s">
        <v>3340</v>
      </c>
      <c r="K77" s="74" t="s">
        <v>3599</v>
      </c>
      <c r="L77" s="74" t="s">
        <v>3369</v>
      </c>
      <c r="M77" s="77" t="s">
        <v>3419</v>
      </c>
      <c r="N77" s="77">
        <v>1</v>
      </c>
      <c r="O77" s="74" t="s">
        <v>3320</v>
      </c>
      <c r="P77" s="74" t="s">
        <v>3793</v>
      </c>
      <c r="Q77" s="74"/>
      <c r="R77" s="78" t="s">
        <v>3525</v>
      </c>
      <c r="S77" s="74"/>
      <c r="T77" s="74"/>
      <c r="U77" s="74"/>
      <c r="V77" s="74"/>
      <c r="W77" s="74"/>
      <c r="X77" s="74"/>
      <c r="Y77" s="74"/>
      <c r="Z77" s="74"/>
      <c r="AA77" s="77"/>
      <c r="AB77" s="107"/>
    </row>
    <row r="78" spans="1:28" ht="60" customHeight="1">
      <c r="A78" s="144">
        <v>72</v>
      </c>
      <c r="B78" s="75" t="s">
        <v>3515</v>
      </c>
      <c r="C78" s="58" t="s">
        <v>4216</v>
      </c>
      <c r="D78" s="74" t="s">
        <v>4218</v>
      </c>
      <c r="E78" s="74" t="s">
        <v>4219</v>
      </c>
      <c r="F78" s="74"/>
      <c r="G78" s="74"/>
      <c r="H78" s="74" t="s">
        <v>4220</v>
      </c>
      <c r="I78" s="74" t="s">
        <v>3341</v>
      </c>
      <c r="J78" s="74" t="s">
        <v>3340</v>
      </c>
      <c r="K78" s="74" t="s">
        <v>3855</v>
      </c>
      <c r="L78" s="74" t="s">
        <v>3369</v>
      </c>
      <c r="M78" s="74" t="s">
        <v>4221</v>
      </c>
      <c r="N78" s="74">
        <v>2</v>
      </c>
      <c r="O78" s="74" t="s">
        <v>3320</v>
      </c>
      <c r="P78" s="74"/>
      <c r="Q78" s="74"/>
      <c r="R78" s="74" t="s">
        <v>4223</v>
      </c>
      <c r="S78" s="74"/>
      <c r="T78" s="74"/>
      <c r="U78" s="74"/>
      <c r="V78" s="74"/>
      <c r="W78" s="74"/>
      <c r="X78" s="74"/>
      <c r="Y78" s="74"/>
      <c r="Z78" s="74"/>
      <c r="AA78" s="74"/>
      <c r="AB78" s="107"/>
    </row>
    <row r="79" spans="1:28" ht="60" customHeight="1">
      <c r="A79" s="80">
        <v>73</v>
      </c>
      <c r="B79" s="75" t="s">
        <v>3515</v>
      </c>
      <c r="C79" s="58" t="s">
        <v>3671</v>
      </c>
      <c r="D79" s="74" t="s">
        <v>3671</v>
      </c>
      <c r="E79" s="74" t="s">
        <v>3738</v>
      </c>
      <c r="F79" s="77" t="s">
        <v>3833</v>
      </c>
      <c r="G79" s="78" t="s">
        <v>3672</v>
      </c>
      <c r="H79" s="74" t="s">
        <v>3695</v>
      </c>
      <c r="I79" s="74" t="s">
        <v>3365</v>
      </c>
      <c r="J79" s="74" t="s">
        <v>3340</v>
      </c>
      <c r="K79" s="74" t="s">
        <v>3696</v>
      </c>
      <c r="L79" s="74" t="s">
        <v>3369</v>
      </c>
      <c r="M79" s="74" t="s">
        <v>3730</v>
      </c>
      <c r="N79" s="74">
        <v>2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107"/>
    </row>
    <row r="80" spans="1:28" ht="60" customHeight="1">
      <c r="A80" s="80">
        <v>74</v>
      </c>
      <c r="B80" s="75" t="s">
        <v>3515</v>
      </c>
      <c r="C80" s="58" t="s">
        <v>4562</v>
      </c>
      <c r="D80" s="74" t="s">
        <v>4563</v>
      </c>
      <c r="E80" s="74" t="s">
        <v>4564</v>
      </c>
      <c r="F80" s="74" t="s">
        <v>4565</v>
      </c>
      <c r="G80" s="74" t="s">
        <v>4566</v>
      </c>
      <c r="H80" s="74" t="s">
        <v>4567</v>
      </c>
      <c r="I80" s="74" t="s">
        <v>3352</v>
      </c>
      <c r="J80" s="74" t="s">
        <v>3340</v>
      </c>
      <c r="K80" s="74" t="s">
        <v>4568</v>
      </c>
      <c r="L80" s="74" t="s">
        <v>4477</v>
      </c>
      <c r="M80" s="74" t="s">
        <v>3610</v>
      </c>
      <c r="N80" s="74">
        <v>2</v>
      </c>
      <c r="O80" s="74" t="s">
        <v>3320</v>
      </c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107"/>
    </row>
    <row r="81" spans="1:28" ht="60" customHeight="1">
      <c r="A81" s="144">
        <v>75</v>
      </c>
      <c r="B81" s="75" t="s">
        <v>3515</v>
      </c>
      <c r="C81" s="58" t="s">
        <v>3843</v>
      </c>
      <c r="D81" s="74" t="s">
        <v>3844</v>
      </c>
      <c r="E81" s="74" t="s">
        <v>3850</v>
      </c>
      <c r="F81" s="77" t="s">
        <v>3845</v>
      </c>
      <c r="G81" s="74" t="s">
        <v>3846</v>
      </c>
      <c r="H81" s="77" t="s">
        <v>3847</v>
      </c>
      <c r="I81" s="74" t="s">
        <v>3341</v>
      </c>
      <c r="J81" s="74" t="s">
        <v>3340</v>
      </c>
      <c r="K81" s="74" t="s">
        <v>3848</v>
      </c>
      <c r="L81" s="74" t="s">
        <v>3369</v>
      </c>
      <c r="M81" s="74" t="s">
        <v>3849</v>
      </c>
      <c r="N81" s="74">
        <v>2</v>
      </c>
      <c r="O81" s="74" t="s">
        <v>3320</v>
      </c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107"/>
    </row>
    <row r="82" spans="1:28" ht="60" customHeight="1">
      <c r="A82" s="80">
        <v>76</v>
      </c>
      <c r="B82" s="75" t="s">
        <v>3515</v>
      </c>
      <c r="C82" s="58" t="s">
        <v>3901</v>
      </c>
      <c r="D82" s="74" t="s">
        <v>3902</v>
      </c>
      <c r="E82" s="74" t="s">
        <v>3903</v>
      </c>
      <c r="F82" s="77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8" t="s">
        <v>3761</v>
      </c>
      <c r="T82" s="74" t="s">
        <v>3416</v>
      </c>
      <c r="U82" s="74"/>
      <c r="V82" s="74"/>
      <c r="W82" s="74"/>
      <c r="X82" s="74"/>
      <c r="Y82" s="74"/>
      <c r="Z82" s="74"/>
      <c r="AA82" s="74"/>
      <c r="AB82" s="107"/>
    </row>
    <row r="83" spans="1:28" ht="60" customHeight="1">
      <c r="A83" s="80">
        <v>77</v>
      </c>
      <c r="B83" s="75" t="s">
        <v>3515</v>
      </c>
      <c r="C83" s="58" t="s">
        <v>4215</v>
      </c>
      <c r="D83" s="74" t="s">
        <v>4217</v>
      </c>
      <c r="E83" s="74"/>
      <c r="F83" s="74"/>
      <c r="G83" s="74"/>
      <c r="H83" s="74"/>
      <c r="I83" s="74"/>
      <c r="J83" s="74"/>
      <c r="K83" s="74"/>
      <c r="L83" s="74"/>
      <c r="M83" s="74" t="s">
        <v>4222</v>
      </c>
      <c r="N83" s="74">
        <v>2</v>
      </c>
      <c r="O83" s="74" t="s">
        <v>3320</v>
      </c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107"/>
    </row>
    <row r="84" spans="1:28" ht="60" customHeight="1">
      <c r="A84" s="144">
        <v>78</v>
      </c>
      <c r="B84" s="75" t="s">
        <v>3515</v>
      </c>
      <c r="C84" s="58" t="s">
        <v>4336</v>
      </c>
      <c r="D84" s="74" t="s">
        <v>4341</v>
      </c>
      <c r="E84" s="74" t="s">
        <v>4340</v>
      </c>
      <c r="F84" s="74" t="s">
        <v>4339</v>
      </c>
      <c r="G84" s="74" t="s">
        <v>4338</v>
      </c>
      <c r="H84" s="74" t="s">
        <v>4342</v>
      </c>
      <c r="I84" s="74" t="s">
        <v>4343</v>
      </c>
      <c r="J84" s="74" t="s">
        <v>3340</v>
      </c>
      <c r="K84" s="74" t="s">
        <v>4344</v>
      </c>
      <c r="L84" s="74" t="s">
        <v>3369</v>
      </c>
      <c r="M84" s="74" t="s">
        <v>4345</v>
      </c>
      <c r="N84" s="74">
        <v>2</v>
      </c>
      <c r="O84" s="74" t="s">
        <v>3320</v>
      </c>
      <c r="P84" s="74"/>
      <c r="Q84" s="74"/>
      <c r="R84" s="74" t="s">
        <v>4337</v>
      </c>
      <c r="S84" s="74"/>
      <c r="T84" s="74"/>
      <c r="U84" s="74"/>
      <c r="V84" s="74"/>
      <c r="W84" s="74"/>
      <c r="X84" s="74"/>
      <c r="Y84" s="74"/>
      <c r="Z84" s="74"/>
      <c r="AA84" s="74"/>
      <c r="AB84" s="107"/>
    </row>
    <row r="85" spans="1:28" ht="60" customHeight="1">
      <c r="A85" s="80">
        <v>79</v>
      </c>
      <c r="B85" s="75" t="s">
        <v>3515</v>
      </c>
      <c r="C85" s="58" t="s">
        <v>4471</v>
      </c>
      <c r="D85" s="74" t="s">
        <v>4471</v>
      </c>
      <c r="E85" s="74" t="s">
        <v>4472</v>
      </c>
      <c r="F85" s="74"/>
      <c r="G85" s="74"/>
      <c r="H85" s="74" t="s">
        <v>3877</v>
      </c>
      <c r="I85" s="74"/>
      <c r="J85" s="74"/>
      <c r="K85" s="74"/>
      <c r="L85" s="74"/>
      <c r="M85" s="74"/>
      <c r="N85" s="74"/>
      <c r="O85" s="74"/>
      <c r="P85" s="74"/>
      <c r="Q85" s="74"/>
      <c r="R85" s="78" t="s">
        <v>4473</v>
      </c>
      <c r="S85" s="74"/>
      <c r="T85" s="74"/>
      <c r="U85" s="74"/>
      <c r="V85" s="74"/>
      <c r="W85" s="74"/>
      <c r="X85" s="74"/>
      <c r="Y85" s="74"/>
      <c r="Z85" s="74"/>
      <c r="AA85" s="74"/>
      <c r="AB85" s="107"/>
    </row>
    <row r="86" spans="1:28" ht="60" customHeight="1">
      <c r="A86" s="80">
        <v>80</v>
      </c>
      <c r="B86" s="75" t="s">
        <v>3719</v>
      </c>
      <c r="C86" s="58" t="s">
        <v>3714</v>
      </c>
      <c r="D86" s="74" t="s">
        <v>4480</v>
      </c>
      <c r="E86" s="74" t="s">
        <v>4481</v>
      </c>
      <c r="F86" s="77" t="s">
        <v>4479</v>
      </c>
      <c r="G86" s="78" t="s">
        <v>4478</v>
      </c>
      <c r="H86" s="74" t="s">
        <v>4482</v>
      </c>
      <c r="I86" s="74" t="s">
        <v>3352</v>
      </c>
      <c r="J86" s="74" t="s">
        <v>3340</v>
      </c>
      <c r="K86" s="74" t="s">
        <v>4483</v>
      </c>
      <c r="L86" s="74" t="s">
        <v>3369</v>
      </c>
      <c r="M86" s="74" t="s">
        <v>4484</v>
      </c>
      <c r="N86" s="74">
        <v>2</v>
      </c>
      <c r="O86" s="74" t="s">
        <v>3320</v>
      </c>
      <c r="P86" s="74"/>
      <c r="Q86" s="74"/>
      <c r="R86" s="74" t="s">
        <v>3713</v>
      </c>
      <c r="S86" s="74"/>
      <c r="T86" s="74"/>
      <c r="U86" s="74"/>
      <c r="V86" s="74"/>
      <c r="W86" s="74"/>
      <c r="X86" s="74"/>
      <c r="Y86" s="74"/>
      <c r="Z86" s="74"/>
      <c r="AA86" s="74"/>
      <c r="AB86" s="107"/>
    </row>
    <row r="87" spans="1:28" ht="60" customHeight="1">
      <c r="A87" s="144">
        <v>81</v>
      </c>
      <c r="B87" s="75" t="s">
        <v>3515</v>
      </c>
      <c r="C87" s="58" t="s">
        <v>2941</v>
      </c>
      <c r="D87" s="74" t="str">
        <f>C87</f>
        <v>Hanson</v>
      </c>
      <c r="E87" s="77" t="s">
        <v>2974</v>
      </c>
      <c r="F87" s="77" t="s">
        <v>2973</v>
      </c>
      <c r="G87" s="78" t="s">
        <v>3333</v>
      </c>
      <c r="H87" s="74" t="s">
        <v>3359</v>
      </c>
      <c r="I87" s="74" t="s">
        <v>3341</v>
      </c>
      <c r="J87" s="74" t="s">
        <v>3340</v>
      </c>
      <c r="K87" s="74" t="s">
        <v>3360</v>
      </c>
      <c r="L87" s="74" t="s">
        <v>3369</v>
      </c>
      <c r="M87" s="77" t="s">
        <v>3496</v>
      </c>
      <c r="N87" s="77">
        <v>1</v>
      </c>
      <c r="O87" s="74" t="s">
        <v>3321</v>
      </c>
      <c r="P87" s="74" t="s">
        <v>3301</v>
      </c>
      <c r="Q87" s="74"/>
      <c r="R87" s="78" t="s">
        <v>3715</v>
      </c>
      <c r="S87" s="74"/>
      <c r="T87" s="74"/>
      <c r="U87" s="74"/>
      <c r="V87" s="74"/>
      <c r="W87" s="74"/>
      <c r="X87" s="74"/>
      <c r="Y87" s="74"/>
      <c r="Z87" s="74"/>
      <c r="AA87" s="77"/>
      <c r="AB87" s="107"/>
    </row>
    <row r="88" spans="1:28" ht="60" customHeight="1">
      <c r="A88" s="80">
        <v>82</v>
      </c>
      <c r="B88" s="75" t="s">
        <v>3515</v>
      </c>
      <c r="C88" s="58" t="s">
        <v>4359</v>
      </c>
      <c r="D88" s="74" t="s">
        <v>4359</v>
      </c>
      <c r="E88" s="74" t="s">
        <v>4364</v>
      </c>
      <c r="F88" s="74"/>
      <c r="G88" s="74"/>
      <c r="H88" s="74" t="s">
        <v>4360</v>
      </c>
      <c r="I88" s="74" t="s">
        <v>3915</v>
      </c>
      <c r="J88" s="74" t="s">
        <v>3340</v>
      </c>
      <c r="K88" s="74" t="s">
        <v>4361</v>
      </c>
      <c r="L88" s="74" t="s">
        <v>3369</v>
      </c>
      <c r="M88" s="74" t="s">
        <v>4362</v>
      </c>
      <c r="N88" s="74">
        <v>2</v>
      </c>
      <c r="O88" s="74" t="s">
        <v>3320</v>
      </c>
      <c r="P88" s="74"/>
      <c r="Q88" s="74"/>
      <c r="R88" s="74" t="s">
        <v>4363</v>
      </c>
      <c r="S88" s="74"/>
      <c r="T88" s="74"/>
      <c r="U88" s="74"/>
      <c r="V88" s="74"/>
      <c r="W88" s="74"/>
      <c r="X88" s="74"/>
      <c r="Y88" s="74"/>
      <c r="Z88" s="74"/>
      <c r="AA88" s="74"/>
      <c r="AB88" s="107"/>
    </row>
    <row r="89" spans="1:28" ht="60" customHeight="1">
      <c r="A89" s="80">
        <v>83</v>
      </c>
      <c r="B89" s="75" t="s">
        <v>3515</v>
      </c>
      <c r="C89" s="58" t="s">
        <v>3307</v>
      </c>
      <c r="D89" s="74" t="s">
        <v>3308</v>
      </c>
      <c r="E89" s="77" t="s">
        <v>3335</v>
      </c>
      <c r="F89" s="77"/>
      <c r="G89" s="79"/>
      <c r="H89" s="77" t="s">
        <v>204</v>
      </c>
      <c r="I89" s="77" t="s">
        <v>204</v>
      </c>
      <c r="J89" s="74" t="s">
        <v>3340</v>
      </c>
      <c r="K89" s="77" t="s">
        <v>204</v>
      </c>
      <c r="L89" s="74" t="s">
        <v>3369</v>
      </c>
      <c r="M89" s="77" t="s">
        <v>3406</v>
      </c>
      <c r="N89" s="77">
        <v>2</v>
      </c>
      <c r="O89" s="74" t="s">
        <v>3311</v>
      </c>
      <c r="P89" s="74" t="s">
        <v>3312</v>
      </c>
      <c r="Q89" s="74">
        <v>5027785</v>
      </c>
      <c r="R89" s="78" t="s">
        <v>3310</v>
      </c>
      <c r="S89" s="85" t="s">
        <v>3574</v>
      </c>
      <c r="T89" s="85" t="s">
        <v>3416</v>
      </c>
      <c r="U89" s="85"/>
      <c r="V89" s="74"/>
      <c r="W89" s="74"/>
      <c r="X89" s="74"/>
      <c r="Y89" s="74"/>
      <c r="Z89" s="74"/>
      <c r="AA89" s="77"/>
      <c r="AB89" s="107"/>
    </row>
    <row r="90" spans="1:28" ht="60" customHeight="1">
      <c r="A90" s="144">
        <v>84</v>
      </c>
      <c r="B90" s="75" t="s">
        <v>3515</v>
      </c>
      <c r="C90" s="58" t="s">
        <v>3787</v>
      </c>
      <c r="D90" s="74" t="s">
        <v>3014</v>
      </c>
      <c r="E90" s="76" t="s">
        <v>3791</v>
      </c>
      <c r="F90" s="77" t="s">
        <v>3790</v>
      </c>
      <c r="G90" s="78" t="s">
        <v>3789</v>
      </c>
      <c r="H90" s="74" t="s">
        <v>3396</v>
      </c>
      <c r="I90" s="74" t="s">
        <v>3336</v>
      </c>
      <c r="J90" s="74" t="s">
        <v>3340</v>
      </c>
      <c r="K90" s="74" t="s">
        <v>3397</v>
      </c>
      <c r="L90" s="74" t="s">
        <v>3369</v>
      </c>
      <c r="M90" s="74"/>
      <c r="N90" s="74"/>
      <c r="O90" s="74" t="s">
        <v>3513</v>
      </c>
      <c r="P90" s="74"/>
      <c r="Q90" s="74"/>
      <c r="R90" s="78" t="s">
        <v>3788</v>
      </c>
      <c r="S90" s="74"/>
      <c r="T90" s="74"/>
      <c r="U90" s="74"/>
      <c r="V90" s="74"/>
      <c r="W90" s="74"/>
      <c r="X90" s="74"/>
      <c r="Y90" s="74"/>
      <c r="Z90" s="74"/>
      <c r="AA90" s="74"/>
      <c r="AB90" s="107"/>
    </row>
    <row r="91" spans="1:28" ht="60" customHeight="1">
      <c r="A91" s="80">
        <v>85</v>
      </c>
      <c r="B91" s="75" t="s">
        <v>3515</v>
      </c>
      <c r="C91" s="58" t="s">
        <v>4154</v>
      </c>
      <c r="D91" s="74" t="s">
        <v>4153</v>
      </c>
      <c r="E91" s="74" t="s">
        <v>4155</v>
      </c>
      <c r="F91" s="74" t="s">
        <v>4156</v>
      </c>
      <c r="G91" s="78" t="s">
        <v>4157</v>
      </c>
      <c r="H91" s="74" t="s">
        <v>4158</v>
      </c>
      <c r="I91" s="74" t="s">
        <v>3341</v>
      </c>
      <c r="J91" s="74" t="s">
        <v>3340</v>
      </c>
      <c r="K91" s="74" t="s">
        <v>4159</v>
      </c>
      <c r="L91" s="74" t="s">
        <v>3369</v>
      </c>
      <c r="M91" s="74" t="s">
        <v>4160</v>
      </c>
      <c r="N91" s="74">
        <v>2</v>
      </c>
      <c r="O91" s="74" t="s">
        <v>3320</v>
      </c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107"/>
    </row>
    <row r="92" spans="1:28" ht="60" customHeight="1">
      <c r="A92" s="80">
        <v>86</v>
      </c>
      <c r="B92" s="75" t="s">
        <v>3515</v>
      </c>
      <c r="C92" s="58" t="s">
        <v>2990</v>
      </c>
      <c r="D92" s="74" t="str">
        <f>C92</f>
        <v>Hilti</v>
      </c>
      <c r="E92" s="77" t="s">
        <v>3026</v>
      </c>
      <c r="F92" s="77" t="s">
        <v>3786</v>
      </c>
      <c r="G92" s="79" t="s">
        <v>3785</v>
      </c>
      <c r="H92" s="74" t="s">
        <v>3361</v>
      </c>
      <c r="I92" s="74" t="s">
        <v>3341</v>
      </c>
      <c r="J92" s="74" t="s">
        <v>3340</v>
      </c>
      <c r="K92" s="74" t="s">
        <v>3362</v>
      </c>
      <c r="L92" s="74" t="s">
        <v>3369</v>
      </c>
      <c r="M92" s="77" t="s">
        <v>3407</v>
      </c>
      <c r="N92" s="77">
        <v>3</v>
      </c>
      <c r="O92" s="74" t="s">
        <v>3513</v>
      </c>
      <c r="P92" s="74"/>
      <c r="Q92" s="74"/>
      <c r="R92" s="78" t="s">
        <v>3526</v>
      </c>
      <c r="S92" s="74"/>
      <c r="T92" s="74"/>
      <c r="U92" s="74"/>
      <c r="V92" s="74"/>
      <c r="W92" s="74"/>
      <c r="X92" s="74"/>
      <c r="Y92" s="74"/>
      <c r="Z92" s="74"/>
      <c r="AA92" s="77"/>
      <c r="AB92" s="107"/>
    </row>
    <row r="93" spans="1:28" ht="60" customHeight="1">
      <c r="A93" s="144">
        <v>87</v>
      </c>
      <c r="B93" s="75" t="s">
        <v>4561</v>
      </c>
      <c r="C93" s="58" t="s">
        <v>3408</v>
      </c>
      <c r="D93" s="74" t="s">
        <v>3287</v>
      </c>
      <c r="E93" s="77" t="s">
        <v>3298</v>
      </c>
      <c r="F93" s="77" t="s">
        <v>3641</v>
      </c>
      <c r="G93" s="74" t="s">
        <v>3642</v>
      </c>
      <c r="H93" s="87" t="s">
        <v>3363</v>
      </c>
      <c r="I93" s="74" t="s">
        <v>3364</v>
      </c>
      <c r="J93" s="74" t="s">
        <v>3340</v>
      </c>
      <c r="K93" s="74" t="s">
        <v>3410</v>
      </c>
      <c r="L93" s="74" t="s">
        <v>3369</v>
      </c>
      <c r="M93" s="77" t="s">
        <v>3497</v>
      </c>
      <c r="N93" s="77">
        <v>1</v>
      </c>
      <c r="O93" s="74" t="s">
        <v>3321</v>
      </c>
      <c r="P93" s="77"/>
      <c r="Q93" s="74"/>
      <c r="R93" s="78" t="s">
        <v>3527</v>
      </c>
      <c r="S93" s="74"/>
      <c r="T93" s="74"/>
      <c r="U93" s="74"/>
      <c r="V93" s="74"/>
      <c r="W93" s="74"/>
      <c r="X93" s="74"/>
      <c r="Y93" s="74"/>
      <c r="Z93" s="74"/>
      <c r="AA93" s="77"/>
      <c r="AB93" s="107"/>
    </row>
    <row r="94" spans="1:28" ht="60" customHeight="1">
      <c r="A94" s="80">
        <v>88</v>
      </c>
      <c r="B94" s="75" t="s">
        <v>3515</v>
      </c>
      <c r="C94" s="58" t="s">
        <v>2960</v>
      </c>
      <c r="D94" s="74" t="s">
        <v>2936</v>
      </c>
      <c r="E94" s="77" t="s">
        <v>2969</v>
      </c>
      <c r="F94" s="77" t="s">
        <v>2969</v>
      </c>
      <c r="G94" s="77"/>
      <c r="H94" s="77" t="s">
        <v>204</v>
      </c>
      <c r="I94" s="77" t="s">
        <v>204</v>
      </c>
      <c r="J94" s="74" t="s">
        <v>3340</v>
      </c>
      <c r="K94" s="77" t="s">
        <v>204</v>
      </c>
      <c r="L94" s="74" t="s">
        <v>3369</v>
      </c>
      <c r="M94" s="77" t="s">
        <v>3409</v>
      </c>
      <c r="N94" s="77">
        <v>1</v>
      </c>
      <c r="O94" s="74" t="s">
        <v>3320</v>
      </c>
      <c r="P94" s="74"/>
      <c r="Q94" s="74"/>
      <c r="R94" s="78" t="s">
        <v>3528</v>
      </c>
      <c r="S94" s="74"/>
      <c r="T94" s="74"/>
      <c r="U94" s="74"/>
      <c r="V94" s="74"/>
      <c r="W94" s="74"/>
      <c r="X94" s="74"/>
      <c r="Y94" s="74"/>
      <c r="Z94" s="74"/>
      <c r="AA94" s="77"/>
      <c r="AB94" s="107"/>
    </row>
    <row r="95" spans="1:28" ht="60" customHeight="1">
      <c r="A95" s="80">
        <v>89</v>
      </c>
      <c r="B95" s="75" t="s">
        <v>3515</v>
      </c>
      <c r="C95" s="58" t="s">
        <v>4016</v>
      </c>
      <c r="D95" s="74"/>
      <c r="E95" s="74" t="s">
        <v>4017</v>
      </c>
      <c r="F95" s="77"/>
      <c r="G95" s="74"/>
      <c r="H95" s="74" t="s">
        <v>4018</v>
      </c>
      <c r="I95" s="74" t="s">
        <v>3336</v>
      </c>
      <c r="J95" s="74" t="s">
        <v>3340</v>
      </c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107"/>
    </row>
    <row r="96" spans="1:28" ht="60" customHeight="1">
      <c r="A96" s="144">
        <v>90</v>
      </c>
      <c r="B96" s="75" t="s">
        <v>3515</v>
      </c>
      <c r="C96" s="58" t="s">
        <v>3585</v>
      </c>
      <c r="D96" s="74"/>
      <c r="E96" s="77"/>
      <c r="F96" s="77"/>
      <c r="G96" s="74"/>
      <c r="H96" s="74" t="s">
        <v>3602</v>
      </c>
      <c r="I96" s="74" t="s">
        <v>3336</v>
      </c>
      <c r="J96" s="77" t="s">
        <v>3340</v>
      </c>
      <c r="K96" s="74" t="s">
        <v>3603</v>
      </c>
      <c r="L96" s="74" t="s">
        <v>3586</v>
      </c>
      <c r="M96" s="74"/>
      <c r="N96" s="74"/>
      <c r="O96" s="74" t="s">
        <v>3320</v>
      </c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107"/>
    </row>
    <row r="97" spans="1:28" ht="60" customHeight="1">
      <c r="A97" s="80">
        <v>91</v>
      </c>
      <c r="B97" s="75" t="s">
        <v>3515</v>
      </c>
      <c r="C97" s="58" t="s">
        <v>3886</v>
      </c>
      <c r="D97" s="74" t="s">
        <v>3887</v>
      </c>
      <c r="E97" s="74" t="s">
        <v>3888</v>
      </c>
      <c r="F97" s="77" t="s">
        <v>3889</v>
      </c>
      <c r="G97" s="78" t="s">
        <v>3890</v>
      </c>
      <c r="H97" s="74" t="s">
        <v>3891</v>
      </c>
      <c r="I97" s="74" t="s">
        <v>3341</v>
      </c>
      <c r="J97" s="74" t="s">
        <v>3340</v>
      </c>
      <c r="K97" s="74"/>
      <c r="L97" s="74" t="s">
        <v>3369</v>
      </c>
      <c r="M97" s="74" t="s">
        <v>3892</v>
      </c>
      <c r="N97" s="74">
        <v>2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107"/>
    </row>
    <row r="98" spans="1:28" ht="60" customHeight="1">
      <c r="A98" s="80">
        <v>92</v>
      </c>
      <c r="B98" s="75" t="s">
        <v>3515</v>
      </c>
      <c r="C98" s="58" t="s">
        <v>3016</v>
      </c>
      <c r="D98" s="74" t="str">
        <f>C98</f>
        <v>Hong-Tex</v>
      </c>
      <c r="E98" s="77">
        <v>4168778676</v>
      </c>
      <c r="F98" s="77" t="s">
        <v>3020</v>
      </c>
      <c r="G98" s="77"/>
      <c r="H98" s="77"/>
      <c r="I98" s="74"/>
      <c r="J98" s="74" t="s">
        <v>3340</v>
      </c>
      <c r="K98" s="74"/>
      <c r="L98" s="74" t="s">
        <v>3369</v>
      </c>
      <c r="M98" s="77" t="s">
        <v>3498</v>
      </c>
      <c r="N98" s="77">
        <v>3</v>
      </c>
      <c r="O98" s="74" t="s">
        <v>3320</v>
      </c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7"/>
      <c r="AB98" s="107"/>
    </row>
    <row r="99" spans="1:28" ht="60" customHeight="1">
      <c r="A99" s="144">
        <v>93</v>
      </c>
      <c r="B99" s="75" t="s">
        <v>3515</v>
      </c>
      <c r="C99" s="58" t="s">
        <v>2961</v>
      </c>
      <c r="D99" s="74" t="str">
        <f>C99</f>
        <v>Hon-Mark</v>
      </c>
      <c r="E99" s="77" t="s">
        <v>3571</v>
      </c>
      <c r="F99" s="77" t="s">
        <v>3570</v>
      </c>
      <c r="G99" s="79" t="s">
        <v>3286</v>
      </c>
      <c r="H99" s="74" t="s">
        <v>3567</v>
      </c>
      <c r="I99" s="74" t="s">
        <v>3568</v>
      </c>
      <c r="J99" s="74" t="s">
        <v>3340</v>
      </c>
      <c r="K99" s="74" t="s">
        <v>3569</v>
      </c>
      <c r="L99" s="74" t="s">
        <v>3369</v>
      </c>
      <c r="M99" s="77" t="s">
        <v>3499</v>
      </c>
      <c r="N99" s="77">
        <v>1</v>
      </c>
      <c r="O99" s="74" t="s">
        <v>3321</v>
      </c>
      <c r="P99" s="74"/>
      <c r="Q99" s="74"/>
      <c r="R99" s="74" t="s">
        <v>3643</v>
      </c>
      <c r="S99" s="74"/>
      <c r="T99" s="74"/>
      <c r="U99" s="78" t="s">
        <v>3644</v>
      </c>
      <c r="V99" s="74"/>
      <c r="W99" s="74"/>
      <c r="X99" s="74"/>
      <c r="Y99" s="74"/>
      <c r="Z99" s="74"/>
      <c r="AA99" s="77"/>
      <c r="AB99" s="107"/>
    </row>
    <row r="100" spans="1:28" ht="60" customHeight="1">
      <c r="A100" s="80">
        <v>94</v>
      </c>
      <c r="B100" s="75" t="s">
        <v>3515</v>
      </c>
      <c r="C100" s="58" t="s">
        <v>4608</v>
      </c>
      <c r="D100" s="74" t="s">
        <v>4608</v>
      </c>
      <c r="E100" s="95" t="s">
        <v>4609</v>
      </c>
      <c r="F100" s="74"/>
      <c r="G100" s="74"/>
      <c r="H100" s="102" t="s">
        <v>4611</v>
      </c>
      <c r="I100" s="74" t="s">
        <v>4612</v>
      </c>
      <c r="J100" s="74" t="s">
        <v>3340</v>
      </c>
      <c r="K100" s="74" t="s">
        <v>4613</v>
      </c>
      <c r="L100" s="74" t="s">
        <v>3369</v>
      </c>
      <c r="M100" s="74" t="s">
        <v>4614</v>
      </c>
      <c r="N100" s="74">
        <v>2</v>
      </c>
      <c r="O100" s="74" t="s">
        <v>3320</v>
      </c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107"/>
    </row>
    <row r="101" spans="1:28" ht="60" customHeight="1">
      <c r="A101" s="80">
        <v>95</v>
      </c>
      <c r="B101" s="75" t="s">
        <v>3515</v>
      </c>
      <c r="C101" s="58" t="s">
        <v>4237</v>
      </c>
      <c r="D101" s="74" t="s">
        <v>4237</v>
      </c>
      <c r="E101" s="74"/>
      <c r="F101" s="74"/>
      <c r="G101" s="74"/>
      <c r="H101" s="74"/>
      <c r="I101" s="74"/>
      <c r="J101" s="74"/>
      <c r="K101" s="74"/>
      <c r="L101" s="74"/>
      <c r="M101" s="74"/>
      <c r="N101" s="74">
        <v>2</v>
      </c>
      <c r="O101" s="74" t="s">
        <v>3320</v>
      </c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107"/>
    </row>
    <row r="102" spans="1:28" ht="60" customHeight="1">
      <c r="A102" s="144">
        <v>96</v>
      </c>
      <c r="B102" s="75" t="s">
        <v>3515</v>
      </c>
      <c r="C102" s="58" t="s">
        <v>4491</v>
      </c>
      <c r="D102" s="74" t="s">
        <v>4491</v>
      </c>
      <c r="E102" s="74" t="s">
        <v>4493</v>
      </c>
      <c r="F102" s="88" t="s">
        <v>4492</v>
      </c>
      <c r="G102" s="78" t="s">
        <v>4499</v>
      </c>
      <c r="H102" s="77" t="s">
        <v>4494</v>
      </c>
      <c r="I102" s="89" t="s">
        <v>4495</v>
      </c>
      <c r="J102" s="89" t="s">
        <v>4496</v>
      </c>
      <c r="K102" s="89">
        <v>77038</v>
      </c>
      <c r="L102" s="74" t="s">
        <v>4321</v>
      </c>
      <c r="M102" s="74" t="s">
        <v>4497</v>
      </c>
      <c r="N102" s="74">
        <v>2</v>
      </c>
      <c r="O102" s="74" t="s">
        <v>3320</v>
      </c>
      <c r="P102" s="74"/>
      <c r="Q102" s="74"/>
      <c r="R102" s="74" t="s">
        <v>4498</v>
      </c>
      <c r="S102" s="74"/>
      <c r="T102" s="74"/>
      <c r="U102" s="74"/>
      <c r="V102" s="74"/>
      <c r="W102" s="74"/>
      <c r="X102" s="74"/>
      <c r="Y102" s="74"/>
      <c r="Z102" s="74"/>
      <c r="AA102" s="74"/>
      <c r="AB102" s="107"/>
    </row>
    <row r="103" spans="1:28" ht="60" customHeight="1">
      <c r="A103" s="80">
        <v>97</v>
      </c>
      <c r="B103" s="75" t="s">
        <v>3515</v>
      </c>
      <c r="C103" s="58" t="s">
        <v>3996</v>
      </c>
      <c r="D103" s="74" t="s">
        <v>3996</v>
      </c>
      <c r="E103" s="74" t="s">
        <v>3999</v>
      </c>
      <c r="F103" s="77" t="s">
        <v>3997</v>
      </c>
      <c r="G103" s="74" t="s">
        <v>3998</v>
      </c>
      <c r="H103" s="74"/>
      <c r="I103" s="74"/>
      <c r="J103" s="74"/>
      <c r="K103" s="74"/>
      <c r="L103" s="74"/>
      <c r="M103" s="74" t="s">
        <v>4000</v>
      </c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107"/>
    </row>
    <row r="104" spans="1:28" ht="60" customHeight="1">
      <c r="A104" s="80">
        <v>98</v>
      </c>
      <c r="B104" s="75" t="s">
        <v>3515</v>
      </c>
      <c r="C104" s="58" t="s">
        <v>4301</v>
      </c>
      <c r="D104" s="74" t="s">
        <v>4301</v>
      </c>
      <c r="E104" s="74" t="s">
        <v>4305</v>
      </c>
      <c r="F104" s="74" t="s">
        <v>4304</v>
      </c>
      <c r="G104" s="74" t="s">
        <v>4303</v>
      </c>
      <c r="H104" s="74" t="s">
        <v>4306</v>
      </c>
      <c r="I104" s="74" t="s">
        <v>3336</v>
      </c>
      <c r="J104" s="74" t="s">
        <v>3340</v>
      </c>
      <c r="K104" s="74" t="s">
        <v>4307</v>
      </c>
      <c r="L104" s="74" t="s">
        <v>3369</v>
      </c>
      <c r="M104" s="74" t="s">
        <v>4308</v>
      </c>
      <c r="N104" s="74">
        <v>2</v>
      </c>
      <c r="O104" s="74" t="s">
        <v>3320</v>
      </c>
      <c r="P104" s="74"/>
      <c r="Q104" s="74"/>
      <c r="R104" s="74" t="s">
        <v>4302</v>
      </c>
      <c r="S104" s="74"/>
      <c r="T104" s="74"/>
      <c r="U104" s="74"/>
      <c r="V104" s="74"/>
      <c r="W104" s="74"/>
      <c r="X104" s="74"/>
      <c r="Y104" s="74"/>
      <c r="Z104" s="74"/>
      <c r="AA104" s="74"/>
      <c r="AB104" s="107"/>
    </row>
    <row r="105" spans="1:28" ht="60" customHeight="1">
      <c r="A105" s="144">
        <v>99</v>
      </c>
      <c r="B105" s="75" t="s">
        <v>3515</v>
      </c>
      <c r="C105" s="58" t="s">
        <v>3013</v>
      </c>
      <c r="D105" s="74" t="str">
        <f>C105</f>
        <v>IHL</v>
      </c>
      <c r="E105" s="77" t="s">
        <v>3023</v>
      </c>
      <c r="F105" s="77" t="s">
        <v>2969</v>
      </c>
      <c r="G105" s="77"/>
      <c r="H105" s="74" t="s">
        <v>3417</v>
      </c>
      <c r="I105" s="74" t="s">
        <v>3365</v>
      </c>
      <c r="J105" s="74"/>
      <c r="K105" s="74" t="s">
        <v>3418</v>
      </c>
      <c r="L105" s="74" t="s">
        <v>3369</v>
      </c>
      <c r="M105" s="77" t="s">
        <v>4146</v>
      </c>
      <c r="N105" s="77">
        <v>3</v>
      </c>
      <c r="O105" s="74" t="s">
        <v>3320</v>
      </c>
      <c r="P105" s="74"/>
      <c r="Q105" s="74"/>
      <c r="R105" s="78" t="s">
        <v>3529</v>
      </c>
      <c r="S105" s="74"/>
      <c r="T105" s="74"/>
      <c r="U105" s="74"/>
      <c r="V105" s="74"/>
      <c r="W105" s="74"/>
      <c r="X105" s="74"/>
      <c r="Y105" s="74"/>
      <c r="Z105" s="74"/>
      <c r="AA105" s="77"/>
      <c r="AB105" s="107"/>
    </row>
    <row r="106" spans="1:28" ht="60" customHeight="1">
      <c r="A106" s="80">
        <v>100</v>
      </c>
      <c r="B106" s="75" t="s">
        <v>3515</v>
      </c>
      <c r="C106" s="58" t="s">
        <v>3912</v>
      </c>
      <c r="D106" s="74"/>
      <c r="E106" s="74"/>
      <c r="F106" s="77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107"/>
    </row>
    <row r="107" spans="1:28" ht="60" customHeight="1">
      <c r="A107" s="80">
        <v>101</v>
      </c>
      <c r="B107" s="75" t="s">
        <v>3515</v>
      </c>
      <c r="C107" s="58" t="s">
        <v>4287</v>
      </c>
      <c r="D107" s="74" t="s">
        <v>4288</v>
      </c>
      <c r="E107" s="74" t="s">
        <v>4289</v>
      </c>
      <c r="F107" s="74" t="s">
        <v>4290</v>
      </c>
      <c r="G107" s="74" t="s">
        <v>4291</v>
      </c>
      <c r="H107" s="74" t="s">
        <v>4292</v>
      </c>
      <c r="I107" s="74" t="s">
        <v>3364</v>
      </c>
      <c r="J107" s="74" t="s">
        <v>3340</v>
      </c>
      <c r="K107" s="74" t="s">
        <v>4293</v>
      </c>
      <c r="L107" s="74" t="s">
        <v>3369</v>
      </c>
      <c r="M107" s="74" t="s">
        <v>4295</v>
      </c>
      <c r="N107" s="74">
        <v>2</v>
      </c>
      <c r="O107" s="74" t="s">
        <v>4296</v>
      </c>
      <c r="P107" s="74"/>
      <c r="Q107" s="74"/>
      <c r="R107" s="74" t="s">
        <v>4297</v>
      </c>
      <c r="S107" s="74"/>
      <c r="T107" s="74"/>
      <c r="U107" s="74"/>
      <c r="V107" s="74"/>
      <c r="W107" s="74"/>
      <c r="X107" s="74"/>
      <c r="Y107" s="74"/>
      <c r="Z107" s="74"/>
      <c r="AA107" s="74"/>
      <c r="AB107" s="107"/>
    </row>
    <row r="108" spans="1:28" ht="60" customHeight="1">
      <c r="A108" s="80"/>
      <c r="B108" s="75" t="s">
        <v>3515</v>
      </c>
      <c r="C108" s="58" t="s">
        <v>4621</v>
      </c>
      <c r="D108" s="74" t="s">
        <v>4622</v>
      </c>
      <c r="E108" s="74" t="s">
        <v>4623</v>
      </c>
      <c r="F108" s="74" t="s">
        <v>4624</v>
      </c>
      <c r="G108" s="105" t="s">
        <v>4625</v>
      </c>
      <c r="H108" s="74" t="s">
        <v>4626</v>
      </c>
      <c r="I108" s="74" t="s">
        <v>3365</v>
      </c>
      <c r="J108" s="74" t="s">
        <v>3340</v>
      </c>
      <c r="K108" s="74" t="s">
        <v>4627</v>
      </c>
      <c r="L108" s="74"/>
      <c r="M108" s="74" t="s">
        <v>4629</v>
      </c>
      <c r="N108" s="74">
        <v>2</v>
      </c>
      <c r="O108" s="74" t="s">
        <v>3320</v>
      </c>
      <c r="P108" s="74"/>
      <c r="Q108" s="74"/>
      <c r="R108" s="106" t="s">
        <v>4630</v>
      </c>
      <c r="S108" s="74"/>
      <c r="T108" s="74"/>
      <c r="U108" s="74"/>
      <c r="V108" s="74"/>
      <c r="W108" s="74"/>
      <c r="X108" s="74"/>
      <c r="Y108" s="74"/>
      <c r="Z108" s="74"/>
      <c r="AA108" s="74"/>
      <c r="AB108" s="107"/>
    </row>
    <row r="109" spans="1:28" ht="60" customHeight="1">
      <c r="A109" s="80">
        <v>207</v>
      </c>
      <c r="B109" s="75" t="s">
        <v>3515</v>
      </c>
      <c r="C109" s="58" t="s">
        <v>4601</v>
      </c>
      <c r="D109" s="98" t="s">
        <v>4601</v>
      </c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107"/>
    </row>
    <row r="110" spans="1:28" ht="60" customHeight="1">
      <c r="A110" s="144">
        <v>98</v>
      </c>
      <c r="B110" s="75" t="s">
        <v>3515</v>
      </c>
      <c r="C110" s="58" t="s">
        <v>3446</v>
      </c>
      <c r="D110" s="74" t="s">
        <v>3472</v>
      </c>
      <c r="E110" s="77" t="s">
        <v>3450</v>
      </c>
      <c r="F110" s="77" t="s">
        <v>3451</v>
      </c>
      <c r="G110" s="78" t="s">
        <v>3650</v>
      </c>
      <c r="H110" s="77" t="s">
        <v>3452</v>
      </c>
      <c r="I110" s="77" t="s">
        <v>3336</v>
      </c>
      <c r="J110" s="74" t="s">
        <v>3340</v>
      </c>
      <c r="K110" s="74" t="s">
        <v>3453</v>
      </c>
      <c r="L110" s="74" t="s">
        <v>3369</v>
      </c>
      <c r="M110" s="77" t="s">
        <v>3509</v>
      </c>
      <c r="N110" s="77">
        <v>3</v>
      </c>
      <c r="O110" s="74" t="s">
        <v>3320</v>
      </c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7"/>
      <c r="AB110" s="107"/>
    </row>
    <row r="111" spans="1:28" ht="60" customHeight="1">
      <c r="A111" s="80">
        <v>99</v>
      </c>
      <c r="B111" s="75" t="s">
        <v>3515</v>
      </c>
      <c r="C111" s="58" t="s">
        <v>4435</v>
      </c>
      <c r="D111" s="74" t="s">
        <v>4438</v>
      </c>
      <c r="E111" s="74" t="s">
        <v>4437</v>
      </c>
      <c r="F111" s="74" t="s">
        <v>4436</v>
      </c>
      <c r="G111" s="78" t="s">
        <v>4439</v>
      </c>
      <c r="H111" s="74" t="s">
        <v>4440</v>
      </c>
      <c r="I111" s="74" t="s">
        <v>3598</v>
      </c>
      <c r="J111" s="74" t="s">
        <v>3340</v>
      </c>
      <c r="K111" s="74" t="s">
        <v>4448</v>
      </c>
      <c r="L111" s="74" t="s">
        <v>3369</v>
      </c>
      <c r="M111" s="74" t="s">
        <v>4441</v>
      </c>
      <c r="N111" s="74">
        <v>2</v>
      </c>
      <c r="O111" s="74" t="s">
        <v>3320</v>
      </c>
      <c r="P111" s="74"/>
      <c r="Q111" s="74"/>
      <c r="R111" s="74" t="s">
        <v>4442</v>
      </c>
      <c r="S111" s="74"/>
      <c r="T111" s="74"/>
      <c r="U111" s="74"/>
      <c r="V111" s="74"/>
      <c r="W111" s="74"/>
      <c r="X111" s="74"/>
      <c r="Y111" s="74"/>
      <c r="Z111" s="74"/>
      <c r="AA111" s="74"/>
      <c r="AB111" s="107"/>
    </row>
    <row r="112" spans="1:28" ht="60" customHeight="1">
      <c r="A112" s="144">
        <v>100</v>
      </c>
      <c r="B112" s="75" t="s">
        <v>3515</v>
      </c>
      <c r="C112" s="58" t="s">
        <v>4271</v>
      </c>
      <c r="D112" s="74" t="s">
        <v>4272</v>
      </c>
      <c r="E112" s="74" t="s">
        <v>4273</v>
      </c>
      <c r="F112" s="74" t="s">
        <v>4274</v>
      </c>
      <c r="G112" s="74"/>
      <c r="H112" s="74" t="s">
        <v>4275</v>
      </c>
      <c r="I112" s="74" t="s">
        <v>3364</v>
      </c>
      <c r="J112" s="74" t="s">
        <v>3340</v>
      </c>
      <c r="K112" s="74" t="s">
        <v>4281</v>
      </c>
      <c r="L112" s="74" t="s">
        <v>3369</v>
      </c>
      <c r="M112" s="74" t="s">
        <v>4276</v>
      </c>
      <c r="N112" s="74">
        <v>2</v>
      </c>
      <c r="O112" s="74" t="s">
        <v>3320</v>
      </c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107"/>
    </row>
    <row r="113" spans="1:28" ht="60" customHeight="1">
      <c r="A113" s="80">
        <v>101</v>
      </c>
      <c r="B113" s="75" t="s">
        <v>3515</v>
      </c>
      <c r="C113" s="58" t="s">
        <v>3293</v>
      </c>
      <c r="D113" s="74" t="s">
        <v>3469</v>
      </c>
      <c r="E113" s="77">
        <v>9057900997</v>
      </c>
      <c r="F113" s="77" t="s">
        <v>3295</v>
      </c>
      <c r="G113" s="79" t="s">
        <v>3294</v>
      </c>
      <c r="H113" s="77" t="s">
        <v>3597</v>
      </c>
      <c r="I113" s="74" t="s">
        <v>3598</v>
      </c>
      <c r="J113" s="74" t="s">
        <v>3340</v>
      </c>
      <c r="K113" s="74" t="s">
        <v>3599</v>
      </c>
      <c r="L113" s="74" t="s">
        <v>3369</v>
      </c>
      <c r="M113" s="77" t="s">
        <v>3419</v>
      </c>
      <c r="N113" s="77">
        <v>1</v>
      </c>
      <c r="O113" s="74" t="s">
        <v>3320</v>
      </c>
      <c r="P113" s="74" t="s">
        <v>3793</v>
      </c>
      <c r="Q113" s="74"/>
      <c r="R113" s="78" t="s">
        <v>3525</v>
      </c>
      <c r="S113" s="74"/>
      <c r="T113" s="74"/>
      <c r="U113" s="74"/>
      <c r="V113" s="74"/>
      <c r="W113" s="74"/>
      <c r="X113" s="74"/>
      <c r="Y113" s="74"/>
      <c r="Z113" s="74"/>
      <c r="AA113" s="77"/>
      <c r="AB113" s="107"/>
    </row>
    <row r="114" spans="1:28" ht="60" customHeight="1">
      <c r="A114" s="144">
        <v>102</v>
      </c>
      <c r="B114" s="75" t="s">
        <v>3515</v>
      </c>
      <c r="C114" s="58" t="s">
        <v>3987</v>
      </c>
      <c r="D114" s="74" t="s">
        <v>3988</v>
      </c>
      <c r="E114" s="74" t="s">
        <v>3989</v>
      </c>
      <c r="F114" s="77" t="s">
        <v>3990</v>
      </c>
      <c r="G114" s="74"/>
      <c r="H114" s="74" t="s">
        <v>3991</v>
      </c>
      <c r="I114" s="74" t="s">
        <v>3336</v>
      </c>
      <c r="J114" s="74" t="s">
        <v>3340</v>
      </c>
      <c r="K114" s="74" t="s">
        <v>3992</v>
      </c>
      <c r="L114" s="74" t="s">
        <v>3369</v>
      </c>
      <c r="M114" s="74" t="s">
        <v>3993</v>
      </c>
      <c r="N114" s="74">
        <v>2</v>
      </c>
      <c r="O114" s="74" t="s">
        <v>3320</v>
      </c>
      <c r="P114" s="74"/>
      <c r="Q114" s="74"/>
      <c r="R114" s="78" t="s">
        <v>3994</v>
      </c>
      <c r="S114" s="74"/>
      <c r="T114" s="74"/>
      <c r="U114" s="74"/>
      <c r="V114" s="74"/>
      <c r="W114" s="74"/>
      <c r="X114" s="74"/>
      <c r="Y114" s="74"/>
      <c r="Z114" s="74"/>
      <c r="AA114" s="74"/>
      <c r="AB114" s="107"/>
    </row>
    <row r="115" spans="1:28" ht="60" customHeight="1">
      <c r="A115" s="80">
        <v>103</v>
      </c>
      <c r="B115" s="75" t="s">
        <v>3515</v>
      </c>
      <c r="C115" s="58" t="s">
        <v>4376</v>
      </c>
      <c r="D115" s="74" t="s">
        <v>4376</v>
      </c>
      <c r="E115" s="74" t="s">
        <v>4377</v>
      </c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 t="s">
        <v>4378</v>
      </c>
      <c r="S115" s="74"/>
      <c r="T115" s="74"/>
      <c r="U115" s="74"/>
      <c r="V115" s="74"/>
      <c r="W115" s="74"/>
      <c r="X115" s="74"/>
      <c r="Y115" s="74"/>
      <c r="Z115" s="74"/>
      <c r="AA115" s="74"/>
      <c r="AB115" s="107"/>
    </row>
    <row r="116" spans="1:28" ht="60" customHeight="1">
      <c r="A116" s="144">
        <v>104</v>
      </c>
      <c r="B116" s="75" t="s">
        <v>3515</v>
      </c>
      <c r="C116" s="58" t="s">
        <v>3952</v>
      </c>
      <c r="D116" s="74" t="s">
        <v>3952</v>
      </c>
      <c r="E116" s="74" t="s">
        <v>3954</v>
      </c>
      <c r="F116" s="77" t="s">
        <v>3956</v>
      </c>
      <c r="G116" s="74" t="s">
        <v>3955</v>
      </c>
      <c r="H116" s="74" t="s">
        <v>3957</v>
      </c>
      <c r="I116" s="74" t="s">
        <v>3622</v>
      </c>
      <c r="J116" s="74" t="s">
        <v>3340</v>
      </c>
      <c r="K116" s="74" t="s">
        <v>3958</v>
      </c>
      <c r="L116" s="74" t="s">
        <v>3369</v>
      </c>
      <c r="M116" s="74" t="s">
        <v>3943</v>
      </c>
      <c r="N116" s="74">
        <v>2</v>
      </c>
      <c r="O116" s="74" t="s">
        <v>3320</v>
      </c>
      <c r="P116" s="74"/>
      <c r="Q116" s="74"/>
      <c r="R116" s="74" t="s">
        <v>3959</v>
      </c>
      <c r="S116" s="74"/>
      <c r="T116" s="74"/>
      <c r="U116" s="74"/>
      <c r="V116" s="74"/>
      <c r="W116" s="74"/>
      <c r="X116" s="74"/>
      <c r="Y116" s="74"/>
      <c r="Z116" s="74"/>
      <c r="AA116" s="74"/>
      <c r="AB116" s="107"/>
    </row>
    <row r="117" spans="1:28" ht="60" customHeight="1">
      <c r="A117" s="80">
        <v>105</v>
      </c>
      <c r="B117" s="75" t="s">
        <v>3515</v>
      </c>
      <c r="C117" s="58" t="s">
        <v>3675</v>
      </c>
      <c r="D117" s="74" t="s">
        <v>3670</v>
      </c>
      <c r="E117" s="74"/>
      <c r="F117" s="77" t="s">
        <v>3673</v>
      </c>
      <c r="G117" s="76" t="s">
        <v>3674</v>
      </c>
      <c r="H117" s="74" t="s">
        <v>3698</v>
      </c>
      <c r="I117" s="74" t="s">
        <v>3437</v>
      </c>
      <c r="J117" s="74" t="s">
        <v>3340</v>
      </c>
      <c r="K117" s="74" t="s">
        <v>3699</v>
      </c>
      <c r="L117" s="74" t="s">
        <v>3369</v>
      </c>
      <c r="M117" s="74" t="s">
        <v>3700</v>
      </c>
      <c r="N117" s="74">
        <v>2</v>
      </c>
      <c r="O117" s="74"/>
      <c r="P117" s="74"/>
      <c r="Q117" s="74"/>
      <c r="R117" s="78" t="s">
        <v>3697</v>
      </c>
      <c r="S117" s="74"/>
      <c r="T117" s="74"/>
      <c r="U117" s="74"/>
      <c r="V117" s="74"/>
      <c r="W117" s="74"/>
      <c r="X117" s="74"/>
      <c r="Y117" s="74"/>
      <c r="Z117" s="74"/>
      <c r="AA117" s="74"/>
      <c r="AB117" s="107"/>
    </row>
    <row r="118" spans="1:28" ht="60" customHeight="1">
      <c r="A118" s="144">
        <v>106</v>
      </c>
      <c r="B118" s="75" t="s">
        <v>3515</v>
      </c>
      <c r="C118" s="58" t="s">
        <v>4113</v>
      </c>
      <c r="D118" s="74" t="s">
        <v>4114</v>
      </c>
      <c r="E118" s="74" t="s">
        <v>4115</v>
      </c>
      <c r="F118" s="74"/>
      <c r="G118" s="74"/>
      <c r="H118" s="74" t="s">
        <v>4116</v>
      </c>
      <c r="I118" s="74" t="s">
        <v>3364</v>
      </c>
      <c r="J118" s="74" t="s">
        <v>3340</v>
      </c>
      <c r="K118" s="74" t="s">
        <v>4117</v>
      </c>
      <c r="L118" s="74" t="s">
        <v>3369</v>
      </c>
      <c r="M118" s="74" t="s">
        <v>4118</v>
      </c>
      <c r="N118" s="74">
        <v>2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107"/>
    </row>
    <row r="119" spans="1:28" ht="60" customHeight="1">
      <c r="A119" s="80">
        <v>107</v>
      </c>
      <c r="B119" s="75" t="s">
        <v>3515</v>
      </c>
      <c r="C119" s="58" t="s">
        <v>3404</v>
      </c>
      <c r="D119" s="74" t="s">
        <v>3468</v>
      </c>
      <c r="E119" s="74" t="s">
        <v>3034</v>
      </c>
      <c r="F119" s="77" t="s">
        <v>2969</v>
      </c>
      <c r="G119" s="79" t="s">
        <v>3037</v>
      </c>
      <c r="H119" s="77" t="s">
        <v>3350</v>
      </c>
      <c r="I119" s="77" t="s">
        <v>3341</v>
      </c>
      <c r="J119" s="74" t="s">
        <v>3340</v>
      </c>
      <c r="K119" s="77" t="s">
        <v>3395</v>
      </c>
      <c r="L119" s="74" t="s">
        <v>3369</v>
      </c>
      <c r="M119" s="77" t="s">
        <v>3035</v>
      </c>
      <c r="N119" s="77">
        <v>3</v>
      </c>
      <c r="O119" s="74"/>
      <c r="P119" s="74"/>
      <c r="Q119" s="74"/>
      <c r="R119" s="78" t="s">
        <v>3403</v>
      </c>
      <c r="S119" s="74"/>
      <c r="T119" s="74"/>
      <c r="U119" s="74"/>
      <c r="V119" s="74"/>
      <c r="W119" s="74"/>
      <c r="X119" s="74"/>
      <c r="Y119" s="74"/>
      <c r="Z119" s="74"/>
      <c r="AA119" s="77"/>
      <c r="AB119" s="107"/>
    </row>
    <row r="120" spans="1:28" ht="60" customHeight="1">
      <c r="A120" s="144">
        <v>108</v>
      </c>
      <c r="B120" s="75" t="s">
        <v>3719</v>
      </c>
      <c r="C120" s="58" t="s">
        <v>4570</v>
      </c>
      <c r="D120" s="74"/>
      <c r="E120" s="74"/>
      <c r="F120" s="77"/>
      <c r="G120" s="74"/>
      <c r="H120" s="74"/>
      <c r="I120" s="74"/>
      <c r="J120" s="74"/>
      <c r="K120" s="74"/>
      <c r="L120" s="74"/>
      <c r="M120" s="74" t="s">
        <v>4571</v>
      </c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107"/>
    </row>
    <row r="121" spans="1:28" ht="60" customHeight="1">
      <c r="A121" s="80">
        <v>109</v>
      </c>
      <c r="B121" s="75" t="s">
        <v>3515</v>
      </c>
      <c r="C121" s="58" t="s">
        <v>4246</v>
      </c>
      <c r="D121" s="74" t="s">
        <v>4247</v>
      </c>
      <c r="E121" s="74" t="s">
        <v>4248</v>
      </c>
      <c r="F121" s="74" t="s">
        <v>4250</v>
      </c>
      <c r="G121" s="74" t="s">
        <v>4249</v>
      </c>
      <c r="H121" s="74" t="s">
        <v>4251</v>
      </c>
      <c r="I121" s="74" t="s">
        <v>3336</v>
      </c>
      <c r="J121" s="74" t="s">
        <v>3340</v>
      </c>
      <c r="K121" s="74" t="s">
        <v>4252</v>
      </c>
      <c r="L121" s="74" t="s">
        <v>3369</v>
      </c>
      <c r="M121" s="74" t="s">
        <v>4253</v>
      </c>
      <c r="N121" s="74">
        <v>2</v>
      </c>
      <c r="O121" s="74" t="s">
        <v>3320</v>
      </c>
      <c r="P121" s="74"/>
      <c r="Q121" s="74"/>
      <c r="R121" s="78" t="s">
        <v>4254</v>
      </c>
      <c r="S121" s="74"/>
      <c r="T121" s="74"/>
      <c r="U121" s="74"/>
      <c r="V121" s="74"/>
      <c r="W121" s="74"/>
      <c r="X121" s="74"/>
      <c r="Y121" s="74"/>
      <c r="Z121" s="74"/>
      <c r="AA121" s="74"/>
      <c r="AB121" s="107"/>
    </row>
    <row r="122" spans="1:28" ht="60" customHeight="1">
      <c r="A122" s="144">
        <v>110</v>
      </c>
      <c r="B122" s="75" t="s">
        <v>3515</v>
      </c>
      <c r="C122" s="58" t="s">
        <v>3925</v>
      </c>
      <c r="D122" s="74" t="s">
        <v>3926</v>
      </c>
      <c r="E122" s="77" t="s">
        <v>3928</v>
      </c>
      <c r="F122" s="77" t="s">
        <v>3877</v>
      </c>
      <c r="G122" s="74" t="s">
        <v>3877</v>
      </c>
      <c r="H122" s="74" t="s">
        <v>3877</v>
      </c>
      <c r="I122" s="74" t="s">
        <v>3877</v>
      </c>
      <c r="J122" s="74" t="s">
        <v>3877</v>
      </c>
      <c r="K122" s="74" t="s">
        <v>3877</v>
      </c>
      <c r="L122" s="74" t="s">
        <v>3877</v>
      </c>
      <c r="M122" s="74" t="s">
        <v>3927</v>
      </c>
      <c r="N122" s="74">
        <v>2</v>
      </c>
      <c r="O122" s="74" t="s">
        <v>3320</v>
      </c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107"/>
    </row>
    <row r="123" spans="1:28" ht="60" customHeight="1">
      <c r="A123" s="80">
        <v>111</v>
      </c>
      <c r="B123" s="75" t="s">
        <v>3515</v>
      </c>
      <c r="C123" s="58" t="s">
        <v>4488</v>
      </c>
      <c r="D123" s="90" t="s">
        <v>4488</v>
      </c>
      <c r="E123" s="74" t="s">
        <v>4518</v>
      </c>
      <c r="F123" s="74" t="s">
        <v>4513</v>
      </c>
      <c r="G123" s="84" t="s">
        <v>4517</v>
      </c>
      <c r="H123" s="91" t="s">
        <v>4515</v>
      </c>
      <c r="I123" s="91" t="s">
        <v>3365</v>
      </c>
      <c r="J123" s="74" t="s">
        <v>3340</v>
      </c>
      <c r="K123" s="91" t="s">
        <v>4516</v>
      </c>
      <c r="L123" s="74" t="s">
        <v>3369</v>
      </c>
      <c r="M123" s="74"/>
      <c r="N123" s="74">
        <v>2</v>
      </c>
      <c r="O123" s="74" t="s">
        <v>3320</v>
      </c>
      <c r="P123" s="74"/>
      <c r="Q123" s="74"/>
      <c r="R123" s="84" t="s">
        <v>4514</v>
      </c>
      <c r="S123" s="74"/>
      <c r="T123" s="74"/>
      <c r="U123" s="74"/>
      <c r="V123" s="74"/>
      <c r="W123" s="74"/>
      <c r="X123" s="74"/>
      <c r="Y123" s="74"/>
      <c r="Z123" s="74"/>
      <c r="AA123" s="74"/>
      <c r="AB123" s="107"/>
    </row>
    <row r="124" spans="1:28" ht="60" customHeight="1">
      <c r="A124" s="144">
        <v>112</v>
      </c>
      <c r="B124" s="75" t="s">
        <v>3515</v>
      </c>
      <c r="C124" s="58" t="s">
        <v>3288</v>
      </c>
      <c r="D124" s="74" t="s">
        <v>3288</v>
      </c>
      <c r="E124" s="77" t="s">
        <v>3421</v>
      </c>
      <c r="F124" s="77" t="s">
        <v>3662</v>
      </c>
      <c r="G124" s="74" t="s">
        <v>3661</v>
      </c>
      <c r="H124" s="74" t="s">
        <v>3422</v>
      </c>
      <c r="I124" s="74" t="s">
        <v>3423</v>
      </c>
      <c r="J124" s="74" t="s">
        <v>3340</v>
      </c>
      <c r="K124" s="74" t="s">
        <v>4606</v>
      </c>
      <c r="L124" s="74" t="s">
        <v>3369</v>
      </c>
      <c r="M124" s="77" t="s">
        <v>3420</v>
      </c>
      <c r="N124" s="77">
        <v>1</v>
      </c>
      <c r="O124" s="74" t="s">
        <v>3321</v>
      </c>
      <c r="P124" s="74"/>
      <c r="Q124" s="74"/>
      <c r="R124" s="78" t="s">
        <v>3530</v>
      </c>
      <c r="S124" s="74"/>
      <c r="T124" s="74"/>
      <c r="U124" s="78" t="s">
        <v>3660</v>
      </c>
      <c r="V124" s="74"/>
      <c r="W124" s="74"/>
      <c r="X124" s="74"/>
      <c r="Y124" s="74"/>
      <c r="Z124" s="74"/>
      <c r="AA124" s="77"/>
      <c r="AB124" s="107"/>
    </row>
    <row r="125" spans="1:28" ht="60" customHeight="1">
      <c r="A125" s="80">
        <v>113</v>
      </c>
      <c r="B125" s="75" t="s">
        <v>3515</v>
      </c>
      <c r="C125" s="58" t="s">
        <v>2940</v>
      </c>
      <c r="D125" s="74" t="s">
        <v>2940</v>
      </c>
      <c r="E125" s="77" t="s">
        <v>3600</v>
      </c>
      <c r="F125" s="77" t="s">
        <v>3280</v>
      </c>
      <c r="G125" s="78" t="s">
        <v>3281</v>
      </c>
      <c r="H125" s="74" t="s">
        <v>3389</v>
      </c>
      <c r="I125" s="74" t="s">
        <v>3364</v>
      </c>
      <c r="J125" s="74" t="s">
        <v>3340</v>
      </c>
      <c r="K125" s="74" t="s">
        <v>3390</v>
      </c>
      <c r="L125" s="74" t="s">
        <v>3369</v>
      </c>
      <c r="M125" s="74" t="s">
        <v>3402</v>
      </c>
      <c r="N125" s="74">
        <v>1</v>
      </c>
      <c r="O125" s="74" t="s">
        <v>3320</v>
      </c>
      <c r="P125" s="74"/>
      <c r="Q125" s="74">
        <v>131958581</v>
      </c>
      <c r="R125" s="78" t="s">
        <v>3531</v>
      </c>
      <c r="S125" s="74"/>
      <c r="T125" s="74"/>
      <c r="U125" s="74"/>
      <c r="V125" s="74"/>
      <c r="W125" s="74"/>
      <c r="X125" s="74"/>
      <c r="Y125" s="74"/>
      <c r="Z125" s="74"/>
      <c r="AA125" s="77"/>
      <c r="AB125" s="107"/>
    </row>
    <row r="126" spans="1:28" ht="60" customHeight="1">
      <c r="A126" s="144">
        <v>114</v>
      </c>
      <c r="B126" s="75" t="s">
        <v>3515</v>
      </c>
      <c r="C126" s="58" t="s">
        <v>4256</v>
      </c>
      <c r="D126" s="74" t="s">
        <v>4255</v>
      </c>
      <c r="E126" s="74"/>
      <c r="F126" s="74"/>
      <c r="G126" s="74"/>
      <c r="H126" s="74" t="s">
        <v>4257</v>
      </c>
      <c r="I126" s="74" t="s">
        <v>3352</v>
      </c>
      <c r="J126" s="74" t="s">
        <v>3340</v>
      </c>
      <c r="K126" s="74" t="s">
        <v>4258</v>
      </c>
      <c r="L126" s="74" t="s">
        <v>3369</v>
      </c>
      <c r="M126" s="74" t="s">
        <v>4259</v>
      </c>
      <c r="N126" s="74">
        <v>2</v>
      </c>
      <c r="O126" s="74" t="s">
        <v>3320</v>
      </c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107"/>
    </row>
    <row r="127" spans="1:28" ht="60" customHeight="1">
      <c r="A127" s="80">
        <v>115</v>
      </c>
      <c r="B127" s="75" t="s">
        <v>3515</v>
      </c>
      <c r="C127" s="58" t="s">
        <v>3558</v>
      </c>
      <c r="D127" s="74" t="s">
        <v>3555</v>
      </c>
      <c r="E127" s="77" t="s">
        <v>3605</v>
      </c>
      <c r="F127" s="77" t="s">
        <v>3595</v>
      </c>
      <c r="G127" s="78" t="s">
        <v>3557</v>
      </c>
      <c r="H127" s="77" t="s">
        <v>3559</v>
      </c>
      <c r="I127" s="74" t="s">
        <v>3341</v>
      </c>
      <c r="J127" s="74" t="s">
        <v>3340</v>
      </c>
      <c r="K127" s="74" t="s">
        <v>3604</v>
      </c>
      <c r="L127" s="74" t="s">
        <v>3369</v>
      </c>
      <c r="M127" s="74" t="s">
        <v>3556</v>
      </c>
      <c r="N127" s="74">
        <v>1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107"/>
    </row>
    <row r="128" spans="1:28" ht="60" customHeight="1">
      <c r="A128" s="144">
        <v>116</v>
      </c>
      <c r="B128" s="75" t="s">
        <v>3515</v>
      </c>
      <c r="C128" s="58" t="s">
        <v>4540</v>
      </c>
      <c r="D128" s="74"/>
      <c r="E128" s="74" t="s">
        <v>4541</v>
      </c>
      <c r="F128" s="74"/>
      <c r="G128" s="74"/>
      <c r="H128" s="74" t="s">
        <v>4542</v>
      </c>
      <c r="I128" s="74" t="s">
        <v>3336</v>
      </c>
      <c r="J128" s="74" t="s">
        <v>3340</v>
      </c>
      <c r="K128" s="74" t="s">
        <v>4544</v>
      </c>
      <c r="L128" s="74" t="s">
        <v>3369</v>
      </c>
      <c r="M128" s="74" t="s">
        <v>4545</v>
      </c>
      <c r="N128" s="74">
        <v>2</v>
      </c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107"/>
    </row>
    <row r="129" spans="1:28" ht="60" customHeight="1">
      <c r="A129" s="80">
        <v>117</v>
      </c>
      <c r="B129" s="75" t="s">
        <v>3515</v>
      </c>
      <c r="C129" s="58" t="s">
        <v>4379</v>
      </c>
      <c r="D129" s="74" t="s">
        <v>4380</v>
      </c>
      <c r="E129" s="74" t="s">
        <v>4381</v>
      </c>
      <c r="F129" s="74" t="s">
        <v>4382</v>
      </c>
      <c r="G129" s="74" t="s">
        <v>4383</v>
      </c>
      <c r="H129" s="74" t="s">
        <v>4384</v>
      </c>
      <c r="I129" s="74" t="s">
        <v>3336</v>
      </c>
      <c r="J129" s="74" t="s">
        <v>3340</v>
      </c>
      <c r="K129" s="74" t="s">
        <v>4385</v>
      </c>
      <c r="L129" s="74" t="s">
        <v>3369</v>
      </c>
      <c r="M129" s="74" t="s">
        <v>4095</v>
      </c>
      <c r="N129" s="74">
        <v>2</v>
      </c>
      <c r="O129" s="74" t="s">
        <v>3320</v>
      </c>
      <c r="P129" s="74"/>
      <c r="Q129" s="74"/>
      <c r="R129" s="74" t="s">
        <v>4386</v>
      </c>
      <c r="S129" s="74"/>
      <c r="T129" s="74"/>
      <c r="U129" s="74"/>
      <c r="V129" s="74"/>
      <c r="W129" s="74"/>
      <c r="X129" s="74"/>
      <c r="Y129" s="74"/>
      <c r="Z129" s="74"/>
      <c r="AA129" s="74"/>
      <c r="AB129" s="107"/>
    </row>
    <row r="130" spans="1:28" ht="60" customHeight="1">
      <c r="A130" s="144">
        <v>118</v>
      </c>
      <c r="B130" s="75" t="s">
        <v>3515</v>
      </c>
      <c r="C130" s="58" t="s">
        <v>2962</v>
      </c>
      <c r="D130" s="74" t="s">
        <v>2944</v>
      </c>
      <c r="E130" s="77" t="s">
        <v>2976</v>
      </c>
      <c r="F130" s="77" t="s">
        <v>4534</v>
      </c>
      <c r="G130" s="77" t="s">
        <v>4533</v>
      </c>
      <c r="H130" s="74" t="s">
        <v>3424</v>
      </c>
      <c r="I130" s="74" t="s">
        <v>3336</v>
      </c>
      <c r="J130" s="74" t="s">
        <v>3340</v>
      </c>
      <c r="K130" s="74" t="s">
        <v>3425</v>
      </c>
      <c r="L130" s="74" t="s">
        <v>3369</v>
      </c>
      <c r="M130" s="77" t="s">
        <v>3500</v>
      </c>
      <c r="N130" s="77">
        <v>3</v>
      </c>
      <c r="O130" s="74"/>
      <c r="P130" s="74"/>
      <c r="Q130" s="74"/>
      <c r="R130" s="78" t="s">
        <v>3532</v>
      </c>
      <c r="S130" s="74"/>
      <c r="T130" s="74"/>
      <c r="U130" s="74"/>
      <c r="V130" s="74"/>
      <c r="W130" s="74"/>
      <c r="X130" s="74"/>
      <c r="Y130" s="74"/>
      <c r="Z130" s="74"/>
      <c r="AA130" s="77"/>
      <c r="AB130" s="107"/>
    </row>
    <row r="131" spans="1:28" ht="60" customHeight="1">
      <c r="A131" s="80">
        <v>119</v>
      </c>
      <c r="B131" s="75" t="s">
        <v>3515</v>
      </c>
      <c r="C131" s="58" t="s">
        <v>3004</v>
      </c>
      <c r="D131" s="74"/>
      <c r="E131" s="74"/>
      <c r="F131" s="77" t="s">
        <v>3774</v>
      </c>
      <c r="G131" s="78" t="s">
        <v>3773</v>
      </c>
      <c r="H131" s="74"/>
      <c r="I131" s="74"/>
      <c r="J131" s="74"/>
      <c r="K131" s="74"/>
      <c r="L131" s="74"/>
      <c r="M131" s="74" t="s">
        <v>3731</v>
      </c>
      <c r="N131" s="74">
        <v>2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107"/>
    </row>
    <row r="132" spans="1:28" ht="60" customHeight="1">
      <c r="A132" s="144">
        <v>120</v>
      </c>
      <c r="B132" s="75" t="s">
        <v>3515</v>
      </c>
      <c r="C132" s="58" t="s">
        <v>3795</v>
      </c>
      <c r="D132" s="74" t="s">
        <v>3796</v>
      </c>
      <c r="E132" s="74" t="s">
        <v>3802</v>
      </c>
      <c r="F132" s="77" t="s">
        <v>3799</v>
      </c>
      <c r="G132" s="78" t="s">
        <v>3800</v>
      </c>
      <c r="H132" s="76" t="s">
        <v>3797</v>
      </c>
      <c r="I132" s="76" t="s">
        <v>3437</v>
      </c>
      <c r="J132" s="74" t="s">
        <v>3340</v>
      </c>
      <c r="K132" s="76" t="s">
        <v>3798</v>
      </c>
      <c r="L132" s="74" t="s">
        <v>3369</v>
      </c>
      <c r="M132" s="74" t="s">
        <v>3432</v>
      </c>
      <c r="N132" s="74">
        <v>1</v>
      </c>
      <c r="O132" s="74" t="s">
        <v>3320</v>
      </c>
      <c r="P132" s="74" t="s">
        <v>3803</v>
      </c>
      <c r="Q132" s="74"/>
      <c r="R132" s="78" t="s">
        <v>3801</v>
      </c>
      <c r="S132" s="74"/>
      <c r="T132" s="74"/>
      <c r="U132" s="74"/>
      <c r="V132" s="74"/>
      <c r="W132" s="74"/>
      <c r="X132" s="74"/>
      <c r="Y132" s="74"/>
      <c r="Z132" s="74"/>
      <c r="AA132" s="74"/>
      <c r="AB132" s="107"/>
    </row>
    <row r="133" spans="1:28" ht="60" customHeight="1">
      <c r="A133" s="80">
        <v>121</v>
      </c>
      <c r="B133" s="75" t="s">
        <v>3515</v>
      </c>
      <c r="C133" s="58" t="s">
        <v>4409</v>
      </c>
      <c r="D133" s="74" t="s">
        <v>4409</v>
      </c>
      <c r="E133" s="74" t="s">
        <v>4415</v>
      </c>
      <c r="F133" s="74" t="s">
        <v>4416</v>
      </c>
      <c r="G133" s="78" t="s">
        <v>4417</v>
      </c>
      <c r="H133" s="74" t="s">
        <v>4418</v>
      </c>
      <c r="I133" s="74" t="s">
        <v>3352</v>
      </c>
      <c r="J133" s="74" t="s">
        <v>3340</v>
      </c>
      <c r="K133" s="74" t="s">
        <v>4419</v>
      </c>
      <c r="L133" s="74" t="s">
        <v>3369</v>
      </c>
      <c r="M133" s="74" t="s">
        <v>4420</v>
      </c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107"/>
    </row>
    <row r="134" spans="1:28" ht="60" customHeight="1">
      <c r="A134" s="144">
        <v>122</v>
      </c>
      <c r="B134" s="75" t="s">
        <v>3515</v>
      </c>
      <c r="C134" s="58" t="s">
        <v>3577</v>
      </c>
      <c r="D134" s="74" t="s">
        <v>3578</v>
      </c>
      <c r="E134" s="77" t="s">
        <v>3588</v>
      </c>
      <c r="F134" s="77" t="s">
        <v>3580</v>
      </c>
      <c r="G134" s="78" t="s">
        <v>3579</v>
      </c>
      <c r="H134" s="77" t="s">
        <v>204</v>
      </c>
      <c r="I134" s="77" t="s">
        <v>204</v>
      </c>
      <c r="J134" s="74" t="s">
        <v>3340</v>
      </c>
      <c r="K134" s="77" t="s">
        <v>204</v>
      </c>
      <c r="L134" s="74"/>
      <c r="M134" s="74"/>
      <c r="N134" s="74">
        <v>1</v>
      </c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107"/>
    </row>
    <row r="135" spans="1:28" ht="60" customHeight="1">
      <c r="A135" s="80">
        <v>123</v>
      </c>
      <c r="B135" s="75" t="s">
        <v>3515</v>
      </c>
      <c r="C135" s="58" t="s">
        <v>4076</v>
      </c>
      <c r="D135" s="74" t="s">
        <v>4077</v>
      </c>
      <c r="E135" s="74" t="s">
        <v>4078</v>
      </c>
      <c r="F135" s="74"/>
      <c r="G135" s="74"/>
      <c r="H135" s="74" t="s">
        <v>4079</v>
      </c>
      <c r="I135" s="74" t="s">
        <v>3341</v>
      </c>
      <c r="J135" s="74" t="s">
        <v>3340</v>
      </c>
      <c r="K135" s="74" t="s">
        <v>4080</v>
      </c>
      <c r="L135" s="74" t="s">
        <v>3369</v>
      </c>
      <c r="M135" s="74" t="s">
        <v>4081</v>
      </c>
      <c r="N135" s="74">
        <v>2</v>
      </c>
      <c r="O135" s="74" t="s">
        <v>3320</v>
      </c>
      <c r="P135" s="74"/>
      <c r="Q135" s="74"/>
      <c r="R135" s="78" t="s">
        <v>4082</v>
      </c>
      <c r="S135" s="74"/>
      <c r="T135" s="74"/>
      <c r="U135" s="74"/>
      <c r="V135" s="74"/>
      <c r="W135" s="74"/>
      <c r="X135" s="74"/>
      <c r="Y135" s="74"/>
      <c r="Z135" s="74"/>
      <c r="AA135" s="74"/>
      <c r="AB135" s="107"/>
    </row>
    <row r="136" spans="1:28" ht="60" customHeight="1">
      <c r="A136" s="144">
        <v>124</v>
      </c>
      <c r="B136" s="75" t="s">
        <v>3515</v>
      </c>
      <c r="C136" s="58" t="s">
        <v>4180</v>
      </c>
      <c r="D136" s="74" t="s">
        <v>4180</v>
      </c>
      <c r="E136" s="74"/>
      <c r="F136" s="74"/>
      <c r="G136" s="74"/>
      <c r="H136" s="74"/>
      <c r="I136" s="74"/>
      <c r="J136" s="74"/>
      <c r="K136" s="74"/>
      <c r="L136" s="74" t="s">
        <v>3369</v>
      </c>
      <c r="M136" s="74" t="s">
        <v>4357</v>
      </c>
      <c r="N136" s="74">
        <v>2</v>
      </c>
      <c r="O136" s="74" t="s">
        <v>3320</v>
      </c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107"/>
    </row>
    <row r="137" spans="1:28" ht="60" customHeight="1">
      <c r="A137" s="80">
        <v>125</v>
      </c>
      <c r="B137" s="75" t="s">
        <v>3515</v>
      </c>
      <c r="C137" s="58" t="s">
        <v>4178</v>
      </c>
      <c r="D137" s="74" t="s">
        <v>4180</v>
      </c>
      <c r="E137" s="74" t="s">
        <v>4181</v>
      </c>
      <c r="F137" s="74" t="s">
        <v>4182</v>
      </c>
      <c r="G137" s="74" t="s">
        <v>4183</v>
      </c>
      <c r="H137" s="74" t="s">
        <v>4179</v>
      </c>
      <c r="I137" s="74" t="s">
        <v>3352</v>
      </c>
      <c r="J137" s="74" t="s">
        <v>3340</v>
      </c>
      <c r="K137" s="74" t="s">
        <v>4184</v>
      </c>
      <c r="L137" s="74" t="s">
        <v>3369</v>
      </c>
      <c r="M137" s="74" t="s">
        <v>4186</v>
      </c>
      <c r="N137" s="74">
        <v>2</v>
      </c>
      <c r="O137" s="74" t="s">
        <v>3320</v>
      </c>
      <c r="P137" s="74"/>
      <c r="Q137" s="74"/>
      <c r="R137" s="78" t="s">
        <v>4185</v>
      </c>
      <c r="S137" s="74"/>
      <c r="T137" s="74"/>
      <c r="U137" s="74"/>
      <c r="V137" s="74"/>
      <c r="W137" s="74"/>
      <c r="X137" s="74"/>
      <c r="Y137" s="74"/>
      <c r="Z137" s="74"/>
      <c r="AA137" s="74"/>
      <c r="AB137" s="107"/>
    </row>
    <row r="138" spans="1:28" ht="60" customHeight="1">
      <c r="A138" s="80">
        <v>210</v>
      </c>
      <c r="B138" s="75" t="s">
        <v>3515</v>
      </c>
      <c r="C138" s="58" t="s">
        <v>4584</v>
      </c>
      <c r="D138" s="98" t="s">
        <v>4584</v>
      </c>
      <c r="E138" s="99" t="s">
        <v>4585</v>
      </c>
      <c r="F138" s="77"/>
      <c r="G138" s="78"/>
      <c r="H138" s="77"/>
      <c r="I138" s="74"/>
      <c r="J138" s="74"/>
      <c r="K138" s="95"/>
      <c r="L138" s="74"/>
      <c r="M138" s="74"/>
      <c r="N138" s="74"/>
      <c r="O138" s="74" t="s">
        <v>3320</v>
      </c>
      <c r="P138" s="74"/>
      <c r="Q138" s="74"/>
      <c r="R138" s="78" t="s">
        <v>4586</v>
      </c>
      <c r="S138" s="74" t="s">
        <v>204</v>
      </c>
      <c r="T138" s="74" t="s">
        <v>204</v>
      </c>
      <c r="U138" s="74"/>
      <c r="V138" s="74"/>
      <c r="W138" s="74"/>
      <c r="X138" s="74"/>
      <c r="Y138" s="74"/>
      <c r="Z138" s="74"/>
      <c r="AA138" s="74"/>
      <c r="AB138" s="107"/>
    </row>
    <row r="139" spans="1:28" ht="60" customHeight="1">
      <c r="A139" s="144">
        <v>126</v>
      </c>
      <c r="B139" s="75" t="s">
        <v>3515</v>
      </c>
      <c r="C139" s="58" t="s">
        <v>4353</v>
      </c>
      <c r="D139" s="74" t="s">
        <v>4353</v>
      </c>
      <c r="E139" s="74" t="s">
        <v>4354</v>
      </c>
      <c r="F139" s="74"/>
      <c r="G139" s="74"/>
      <c r="H139" s="74" t="s">
        <v>4355</v>
      </c>
      <c r="I139" s="74" t="s">
        <v>3336</v>
      </c>
      <c r="J139" s="74" t="s">
        <v>3340</v>
      </c>
      <c r="K139" s="74"/>
      <c r="L139" s="74" t="s">
        <v>3369</v>
      </c>
      <c r="M139" s="74" t="s">
        <v>4356</v>
      </c>
      <c r="N139" s="74">
        <v>2</v>
      </c>
      <c r="O139" s="74" t="s">
        <v>3320</v>
      </c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107"/>
    </row>
    <row r="140" spans="1:28" ht="60" customHeight="1">
      <c r="A140" s="80">
        <v>127</v>
      </c>
      <c r="B140" s="75" t="s">
        <v>3515</v>
      </c>
      <c r="C140" s="58" t="s">
        <v>4136</v>
      </c>
      <c r="D140" s="74" t="s">
        <v>4137</v>
      </c>
      <c r="E140" s="74" t="s">
        <v>4138</v>
      </c>
      <c r="F140" s="74" t="s">
        <v>4139</v>
      </c>
      <c r="G140" s="78" t="s">
        <v>4140</v>
      </c>
      <c r="H140" s="74" t="s">
        <v>4141</v>
      </c>
      <c r="I140" s="74" t="s">
        <v>3364</v>
      </c>
      <c r="J140" s="74" t="s">
        <v>3340</v>
      </c>
      <c r="K140" s="74" t="s">
        <v>4142</v>
      </c>
      <c r="L140" s="74" t="s">
        <v>3369</v>
      </c>
      <c r="M140" s="74" t="s">
        <v>4143</v>
      </c>
      <c r="N140" s="74">
        <v>3</v>
      </c>
      <c r="O140" s="74" t="s">
        <v>3320</v>
      </c>
      <c r="P140" s="74"/>
      <c r="Q140" s="74"/>
      <c r="R140" s="78" t="s">
        <v>4144</v>
      </c>
      <c r="S140" s="74"/>
      <c r="T140" s="74"/>
      <c r="U140" s="74"/>
      <c r="V140" s="74"/>
      <c r="W140" s="74"/>
      <c r="X140" s="74"/>
      <c r="Y140" s="74"/>
      <c r="Z140" s="74"/>
      <c r="AA140" s="74"/>
      <c r="AB140" s="107"/>
    </row>
    <row r="141" spans="1:28" ht="60" customHeight="1">
      <c r="A141" s="144">
        <v>128</v>
      </c>
      <c r="B141" s="75" t="s">
        <v>3515</v>
      </c>
      <c r="C141" s="58" t="s">
        <v>3868</v>
      </c>
      <c r="D141" s="74" t="s">
        <v>3869</v>
      </c>
      <c r="E141" s="77" t="s">
        <v>4607</v>
      </c>
      <c r="F141" s="77"/>
      <c r="G141" s="74"/>
      <c r="H141" s="76" t="s">
        <v>3870</v>
      </c>
      <c r="I141" s="76" t="s">
        <v>3437</v>
      </c>
      <c r="J141" s="74" t="s">
        <v>3340</v>
      </c>
      <c r="K141" s="74" t="s">
        <v>3871</v>
      </c>
      <c r="L141" s="74" t="s">
        <v>3369</v>
      </c>
      <c r="M141" s="74" t="s">
        <v>3500</v>
      </c>
      <c r="N141" s="74">
        <v>2</v>
      </c>
      <c r="O141" s="74" t="s">
        <v>3320</v>
      </c>
      <c r="P141" s="74"/>
      <c r="Q141" s="74"/>
      <c r="R141" s="78" t="s">
        <v>3872</v>
      </c>
      <c r="S141" s="78" t="s">
        <v>3761</v>
      </c>
      <c r="T141" s="74" t="s">
        <v>3416</v>
      </c>
      <c r="U141" s="74"/>
      <c r="V141" s="74"/>
      <c r="W141" s="74"/>
      <c r="X141" s="74"/>
      <c r="Y141" s="74"/>
      <c r="Z141" s="74"/>
      <c r="AA141" s="74"/>
      <c r="AB141" s="107"/>
    </row>
    <row r="142" spans="1:28" ht="60" customHeight="1">
      <c r="A142" s="80">
        <v>129</v>
      </c>
      <c r="B142" s="75" t="s">
        <v>3719</v>
      </c>
      <c r="C142" s="58" t="s">
        <v>3426</v>
      </c>
      <c r="D142" s="75" t="s">
        <v>3470</v>
      </c>
      <c r="E142" s="77" t="s">
        <v>3428</v>
      </c>
      <c r="F142" s="77"/>
      <c r="G142" s="77"/>
      <c r="H142" s="76" t="s">
        <v>3429</v>
      </c>
      <c r="I142" s="74" t="s">
        <v>3423</v>
      </c>
      <c r="J142" s="74" t="s">
        <v>3340</v>
      </c>
      <c r="K142" s="74" t="s">
        <v>3430</v>
      </c>
      <c r="L142" s="74"/>
      <c r="M142" s="77" t="s">
        <v>3431</v>
      </c>
      <c r="N142" s="77">
        <v>2</v>
      </c>
      <c r="O142" s="74" t="s">
        <v>3320</v>
      </c>
      <c r="P142" s="74"/>
      <c r="Q142" s="74"/>
      <c r="R142" s="78" t="s">
        <v>3533</v>
      </c>
      <c r="S142" s="74"/>
      <c r="T142" s="74"/>
      <c r="U142" s="74"/>
      <c r="V142" s="74"/>
      <c r="W142" s="74"/>
      <c r="X142" s="74"/>
      <c r="Y142" s="74"/>
      <c r="Z142" s="74"/>
      <c r="AA142" s="77"/>
      <c r="AB142" s="107"/>
    </row>
    <row r="143" spans="1:28" ht="60" customHeight="1">
      <c r="A143" s="144">
        <v>130</v>
      </c>
      <c r="B143" s="75" t="s">
        <v>3515</v>
      </c>
      <c r="C143" s="58" t="s">
        <v>3740</v>
      </c>
      <c r="D143" s="75" t="s">
        <v>3739</v>
      </c>
      <c r="E143" s="77" t="s">
        <v>3021</v>
      </c>
      <c r="F143" s="77" t="s">
        <v>2969</v>
      </c>
      <c r="G143" s="77"/>
      <c r="H143" s="74" t="s">
        <v>3022</v>
      </c>
      <c r="I143" s="74" t="s">
        <v>3341</v>
      </c>
      <c r="J143" s="74" t="s">
        <v>3340</v>
      </c>
      <c r="K143" s="74" t="s">
        <v>3427</v>
      </c>
      <c r="L143" s="74" t="s">
        <v>3369</v>
      </c>
      <c r="M143" s="77" t="s">
        <v>3501</v>
      </c>
      <c r="N143" s="77">
        <v>3</v>
      </c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7"/>
      <c r="AB143" s="107"/>
    </row>
    <row r="144" spans="1:28" ht="60" customHeight="1">
      <c r="A144" s="80">
        <v>131</v>
      </c>
      <c r="B144" s="92" t="s">
        <v>3515</v>
      </c>
      <c r="C144" s="59" t="s">
        <v>4096</v>
      </c>
      <c r="D144" s="93" t="s">
        <v>4097</v>
      </c>
      <c r="E144" s="93"/>
      <c r="F144" s="93"/>
      <c r="G144" s="93"/>
      <c r="H144" s="93" t="s">
        <v>4098</v>
      </c>
      <c r="I144" s="93" t="s">
        <v>3384</v>
      </c>
      <c r="J144" s="93" t="s">
        <v>3340</v>
      </c>
      <c r="K144" s="93" t="s">
        <v>4099</v>
      </c>
      <c r="L144" s="93" t="s">
        <v>3369</v>
      </c>
      <c r="M144" s="93" t="s">
        <v>3927</v>
      </c>
      <c r="N144" s="93">
        <v>2</v>
      </c>
      <c r="O144" s="93" t="s">
        <v>3320</v>
      </c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146"/>
    </row>
    <row r="145" spans="1:28" ht="60" customHeight="1">
      <c r="A145" s="144">
        <v>132</v>
      </c>
      <c r="B145" s="75" t="s">
        <v>3515</v>
      </c>
      <c r="C145" s="58" t="s">
        <v>3701</v>
      </c>
      <c r="D145" s="74" t="s">
        <v>3702</v>
      </c>
      <c r="E145" s="74" t="s">
        <v>3703</v>
      </c>
      <c r="F145" s="77" t="s">
        <v>3704</v>
      </c>
      <c r="G145" s="74"/>
      <c r="H145" s="74" t="s">
        <v>3705</v>
      </c>
      <c r="I145" s="93" t="s">
        <v>3352</v>
      </c>
      <c r="J145" s="93" t="s">
        <v>3340</v>
      </c>
      <c r="K145" s="74" t="s">
        <v>3706</v>
      </c>
      <c r="L145" s="93" t="s">
        <v>3369</v>
      </c>
      <c r="M145" s="74" t="s">
        <v>3707</v>
      </c>
      <c r="N145" s="74">
        <v>3</v>
      </c>
      <c r="O145" s="93" t="s">
        <v>3321</v>
      </c>
      <c r="P145" s="74" t="s">
        <v>3708</v>
      </c>
      <c r="Q145" s="74"/>
      <c r="R145" s="78" t="s">
        <v>3709</v>
      </c>
      <c r="S145" s="74" t="s">
        <v>204</v>
      </c>
      <c r="T145" s="74" t="s">
        <v>204</v>
      </c>
      <c r="U145" s="74"/>
      <c r="V145" s="74"/>
      <c r="W145" s="74"/>
      <c r="X145" s="74"/>
      <c r="Y145" s="74"/>
      <c r="Z145" s="74"/>
      <c r="AA145" s="74"/>
      <c r="AB145" s="107"/>
    </row>
    <row r="146" spans="1:28" ht="60" customHeight="1">
      <c r="A146" s="80">
        <v>133</v>
      </c>
      <c r="B146" s="92" t="s">
        <v>3515</v>
      </c>
      <c r="C146" s="59" t="s">
        <v>4451</v>
      </c>
      <c r="D146" s="93" t="s">
        <v>4451</v>
      </c>
      <c r="E146" s="93"/>
      <c r="F146" s="93"/>
      <c r="G146" s="93"/>
      <c r="H146" s="93"/>
      <c r="I146" s="93"/>
      <c r="J146" s="93"/>
      <c r="K146" s="93"/>
      <c r="L146" s="93"/>
      <c r="M146" s="93"/>
      <c r="N146" s="93">
        <v>2</v>
      </c>
      <c r="O146" s="93" t="s">
        <v>3320</v>
      </c>
      <c r="P146" s="93"/>
      <c r="Q146" s="93"/>
      <c r="R146" s="93" t="s">
        <v>4458</v>
      </c>
      <c r="S146" s="93"/>
      <c r="T146" s="93"/>
      <c r="U146" s="93"/>
      <c r="V146" s="93"/>
      <c r="W146" s="93"/>
      <c r="X146" s="93"/>
      <c r="Y146" s="93"/>
      <c r="Z146" s="93"/>
      <c r="AA146" s="93"/>
      <c r="AB146" s="146"/>
    </row>
    <row r="147" spans="1:28" ht="60" customHeight="1">
      <c r="A147" s="144">
        <v>134</v>
      </c>
      <c r="B147" s="75" t="s">
        <v>3515</v>
      </c>
      <c r="C147" s="58" t="s">
        <v>3813</v>
      </c>
      <c r="D147" s="74"/>
      <c r="E147" s="74"/>
      <c r="F147" s="77"/>
      <c r="G147" s="74"/>
      <c r="H147" s="74"/>
      <c r="I147" s="74"/>
      <c r="J147" s="74"/>
      <c r="K147" s="74"/>
      <c r="L147" s="74"/>
      <c r="M147" s="74"/>
      <c r="N147" s="93"/>
      <c r="O147" s="93" t="s">
        <v>3320</v>
      </c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107"/>
    </row>
    <row r="148" spans="1:28" ht="60" customHeight="1">
      <c r="A148" s="80">
        <v>204</v>
      </c>
      <c r="B148" s="75" t="s">
        <v>3515</v>
      </c>
      <c r="C148" s="58" t="s">
        <v>4640</v>
      </c>
      <c r="D148" s="74" t="s">
        <v>4640</v>
      </c>
      <c r="E148" s="74" t="s">
        <v>4646</v>
      </c>
      <c r="F148" s="74"/>
      <c r="G148" s="74"/>
      <c r="H148" s="74" t="s">
        <v>4642</v>
      </c>
      <c r="I148" s="74" t="s">
        <v>4643</v>
      </c>
      <c r="J148" s="74" t="s">
        <v>4644</v>
      </c>
      <c r="K148" s="74" t="s">
        <v>4645</v>
      </c>
      <c r="L148" s="74" t="s">
        <v>3369</v>
      </c>
      <c r="M148" s="74"/>
      <c r="N148" s="74">
        <v>2</v>
      </c>
      <c r="O148" s="74" t="s">
        <v>3320</v>
      </c>
      <c r="P148" s="74"/>
      <c r="Q148" s="74"/>
      <c r="R148" s="106" t="s">
        <v>4641</v>
      </c>
      <c r="S148" s="74"/>
      <c r="T148" s="74"/>
      <c r="U148" s="74"/>
      <c r="V148" s="74"/>
      <c r="W148" s="74"/>
      <c r="X148" s="74"/>
      <c r="Y148" s="74"/>
      <c r="Z148" s="74"/>
      <c r="AA148" s="74"/>
      <c r="AB148" s="107"/>
    </row>
    <row r="149" spans="1:28" ht="60" customHeight="1">
      <c r="A149" s="80">
        <v>135</v>
      </c>
      <c r="B149" s="75" t="s">
        <v>3515</v>
      </c>
      <c r="C149" s="58" t="s">
        <v>3018</v>
      </c>
      <c r="D149" s="74" t="str">
        <f>C149</f>
        <v>Noble</v>
      </c>
      <c r="E149" s="77" t="s">
        <v>3593</v>
      </c>
      <c r="F149" s="77" t="s">
        <v>3592</v>
      </c>
      <c r="G149" s="84" t="s">
        <v>3591</v>
      </c>
      <c r="H149" s="74" t="s">
        <v>3387</v>
      </c>
      <c r="I149" s="74" t="s">
        <v>3336</v>
      </c>
      <c r="J149" s="74" t="s">
        <v>3340</v>
      </c>
      <c r="K149" s="74" t="s">
        <v>3388</v>
      </c>
      <c r="L149" s="74" t="s">
        <v>3369</v>
      </c>
      <c r="M149" s="77" t="s">
        <v>3432</v>
      </c>
      <c r="N149" s="77">
        <v>2</v>
      </c>
      <c r="O149" s="74" t="s">
        <v>3320</v>
      </c>
      <c r="P149" s="74"/>
      <c r="Q149" s="74"/>
      <c r="R149" s="78" t="s">
        <v>3534</v>
      </c>
      <c r="S149" s="74"/>
      <c r="T149" s="74"/>
      <c r="U149" s="74"/>
      <c r="V149" s="74"/>
      <c r="W149" s="74"/>
      <c r="X149" s="74"/>
      <c r="Y149" s="74"/>
      <c r="Z149" s="74"/>
      <c r="AA149" s="77"/>
      <c r="AB149" s="107"/>
    </row>
    <row r="150" spans="1:28" ht="60" customHeight="1">
      <c r="A150" s="144">
        <v>136</v>
      </c>
      <c r="B150" s="75" t="s">
        <v>3515</v>
      </c>
      <c r="C150" s="58" t="s">
        <v>2963</v>
      </c>
      <c r="D150" s="74" t="str">
        <f>C150</f>
        <v>Olympia Tile</v>
      </c>
      <c r="E150" s="77" t="s">
        <v>3566</v>
      </c>
      <c r="F150" s="77" t="s">
        <v>3291</v>
      </c>
      <c r="G150" s="74" t="s">
        <v>3292</v>
      </c>
      <c r="H150" s="74" t="s">
        <v>3433</v>
      </c>
      <c r="I150" s="74" t="s">
        <v>3364</v>
      </c>
      <c r="J150" s="74" t="s">
        <v>3340</v>
      </c>
      <c r="K150" s="74" t="s">
        <v>3434</v>
      </c>
      <c r="L150" s="74" t="s">
        <v>3369</v>
      </c>
      <c r="M150" s="77" t="s">
        <v>3394</v>
      </c>
      <c r="N150" s="77">
        <v>1</v>
      </c>
      <c r="O150" s="74" t="s">
        <v>3321</v>
      </c>
      <c r="P150" s="74"/>
      <c r="Q150" s="74"/>
      <c r="R150" s="78" t="s">
        <v>3535</v>
      </c>
      <c r="S150" s="74"/>
      <c r="T150" s="74"/>
      <c r="U150" s="78" t="s">
        <v>3812</v>
      </c>
      <c r="V150" s="74"/>
      <c r="W150" s="74"/>
      <c r="X150" s="74"/>
      <c r="Y150" s="74"/>
      <c r="Z150" s="74"/>
      <c r="AA150" s="77"/>
      <c r="AB150" s="107"/>
    </row>
    <row r="151" spans="1:28" ht="60" customHeight="1">
      <c r="A151" s="80">
        <v>137</v>
      </c>
      <c r="B151" s="75" t="s">
        <v>3515</v>
      </c>
      <c r="C151" s="58" t="s">
        <v>3503</v>
      </c>
      <c r="D151" s="74" t="str">
        <f>C151</f>
        <v>Olympia Wholesales</v>
      </c>
      <c r="E151" s="77">
        <v>4164121555</v>
      </c>
      <c r="F151" s="77" t="s">
        <v>3560</v>
      </c>
      <c r="G151" s="79" t="s">
        <v>3561</v>
      </c>
      <c r="H151" s="74" t="s">
        <v>3386</v>
      </c>
      <c r="I151" s="74" t="s">
        <v>3341</v>
      </c>
      <c r="J151" s="74" t="s">
        <v>3340</v>
      </c>
      <c r="K151" s="74" t="s">
        <v>3601</v>
      </c>
      <c r="L151" s="74" t="s">
        <v>3369</v>
      </c>
      <c r="M151" s="77" t="s">
        <v>3502</v>
      </c>
      <c r="N151" s="77">
        <v>1</v>
      </c>
      <c r="O151" s="74" t="s">
        <v>3321</v>
      </c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7"/>
      <c r="AB151" s="107"/>
    </row>
    <row r="152" spans="1:28" ht="60" customHeight="1">
      <c r="A152" s="144">
        <v>138</v>
      </c>
      <c r="B152" s="75" t="s">
        <v>3515</v>
      </c>
      <c r="C152" s="58" t="s">
        <v>3762</v>
      </c>
      <c r="D152" s="74" t="s">
        <v>3768</v>
      </c>
      <c r="E152" s="74" t="s">
        <v>3766</v>
      </c>
      <c r="F152" s="77"/>
      <c r="G152" s="84" t="s">
        <v>3767</v>
      </c>
      <c r="H152" s="74" t="s">
        <v>3764</v>
      </c>
      <c r="I152" s="74" t="s">
        <v>3777</v>
      </c>
      <c r="J152" s="74" t="s">
        <v>3340</v>
      </c>
      <c r="K152" s="74" t="s">
        <v>3765</v>
      </c>
      <c r="L152" s="74" t="s">
        <v>3369</v>
      </c>
      <c r="M152" s="74" t="s">
        <v>3745</v>
      </c>
      <c r="N152" s="74">
        <v>2</v>
      </c>
      <c r="O152" s="74" t="s">
        <v>3320</v>
      </c>
      <c r="P152" s="74"/>
      <c r="Q152" s="74"/>
      <c r="R152" s="74" t="s">
        <v>3763</v>
      </c>
      <c r="S152" s="74"/>
      <c r="T152" s="74"/>
      <c r="U152" s="74"/>
      <c r="V152" s="74"/>
      <c r="W152" s="74"/>
      <c r="X152" s="74"/>
      <c r="Y152" s="74"/>
      <c r="Z152" s="74"/>
      <c r="AA152" s="74"/>
      <c r="AB152" s="107"/>
    </row>
    <row r="153" spans="1:28" ht="60" customHeight="1">
      <c r="A153" s="80">
        <v>139</v>
      </c>
      <c r="B153" s="75" t="s">
        <v>3515</v>
      </c>
      <c r="C153" s="58" t="s">
        <v>3759</v>
      </c>
      <c r="D153" s="74"/>
      <c r="E153" s="74"/>
      <c r="F153" s="77"/>
      <c r="G153" s="74"/>
      <c r="H153" s="74"/>
      <c r="I153" s="74"/>
      <c r="J153" s="74"/>
      <c r="K153" s="74"/>
      <c r="L153" s="74"/>
      <c r="M153" s="74" t="s">
        <v>3649</v>
      </c>
      <c r="N153" s="74">
        <v>3</v>
      </c>
      <c r="O153" s="74" t="s">
        <v>3320</v>
      </c>
      <c r="P153" s="74"/>
      <c r="Q153" s="74"/>
      <c r="R153" s="74" t="s">
        <v>3760</v>
      </c>
      <c r="S153" s="78" t="s">
        <v>3761</v>
      </c>
      <c r="T153" s="74" t="s">
        <v>3416</v>
      </c>
      <c r="U153" s="74"/>
      <c r="V153" s="74"/>
      <c r="W153" s="74"/>
      <c r="X153" s="74"/>
      <c r="Y153" s="74"/>
      <c r="Z153" s="74"/>
      <c r="AA153" s="74"/>
      <c r="AB153" s="107"/>
    </row>
    <row r="154" spans="1:28" ht="60" customHeight="1">
      <c r="A154" s="144">
        <v>140</v>
      </c>
      <c r="B154" s="75" t="s">
        <v>3515</v>
      </c>
      <c r="C154" s="58" t="s">
        <v>3435</v>
      </c>
      <c r="D154" s="74" t="str">
        <f>C154</f>
        <v>Orion Technologies</v>
      </c>
      <c r="E154" s="77" t="s">
        <v>2975</v>
      </c>
      <c r="F154" s="77" t="s">
        <v>2971</v>
      </c>
      <c r="G154" s="77"/>
      <c r="H154" s="74" t="s">
        <v>3366</v>
      </c>
      <c r="I154" s="74" t="s">
        <v>3367</v>
      </c>
      <c r="J154" s="74" t="s">
        <v>3340</v>
      </c>
      <c r="K154" s="74" t="s">
        <v>3368</v>
      </c>
      <c r="L154" s="74" t="s">
        <v>3369</v>
      </c>
      <c r="M154" s="77" t="s">
        <v>3050</v>
      </c>
      <c r="N154" s="77">
        <v>2</v>
      </c>
      <c r="O154" s="74" t="s">
        <v>3320</v>
      </c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7"/>
      <c r="AB154" s="145"/>
    </row>
    <row r="155" spans="1:28" ht="60" customHeight="1">
      <c r="A155" s="80">
        <v>141</v>
      </c>
      <c r="B155" s="75" t="s">
        <v>3515</v>
      </c>
      <c r="C155" s="58" t="s">
        <v>4277</v>
      </c>
      <c r="D155" s="76" t="s">
        <v>4277</v>
      </c>
      <c r="E155" s="74" t="s">
        <v>4278</v>
      </c>
      <c r="F155" s="76" t="s">
        <v>4277</v>
      </c>
      <c r="G155" s="74"/>
      <c r="H155" s="74" t="s">
        <v>4279</v>
      </c>
      <c r="I155" s="74" t="s">
        <v>3364</v>
      </c>
      <c r="J155" s="74" t="s">
        <v>3340</v>
      </c>
      <c r="K155" s="74" t="s">
        <v>4280</v>
      </c>
      <c r="L155" s="74" t="s">
        <v>3369</v>
      </c>
      <c r="M155" s="74" t="s">
        <v>4276</v>
      </c>
      <c r="N155" s="74">
        <v>2</v>
      </c>
      <c r="O155" s="74" t="s">
        <v>3320</v>
      </c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107"/>
    </row>
    <row r="156" spans="1:28" ht="60" customHeight="1">
      <c r="A156" s="144">
        <v>142</v>
      </c>
      <c r="B156" s="75" t="s">
        <v>3515</v>
      </c>
      <c r="C156" s="58" t="s">
        <v>4035</v>
      </c>
      <c r="D156" s="74"/>
      <c r="E156" s="74"/>
      <c r="F156" s="74"/>
      <c r="G156" s="74"/>
      <c r="H156" s="74" t="s">
        <v>3624</v>
      </c>
      <c r="I156" s="74"/>
      <c r="J156" s="74"/>
      <c r="K156" s="74"/>
      <c r="L156" s="74"/>
      <c r="M156" s="74"/>
      <c r="N156" s="74"/>
      <c r="O156" s="74"/>
      <c r="P156" s="74"/>
      <c r="Q156" s="74"/>
      <c r="R156" s="78" t="s">
        <v>4036</v>
      </c>
      <c r="S156" s="74"/>
      <c r="T156" s="74"/>
      <c r="U156" s="74"/>
      <c r="V156" s="74"/>
      <c r="W156" s="74"/>
      <c r="X156" s="74"/>
      <c r="Y156" s="74"/>
      <c r="Z156" s="74"/>
      <c r="AA156" s="74"/>
      <c r="AB156" s="107"/>
    </row>
    <row r="157" spans="1:28" ht="60" customHeight="1">
      <c r="A157" s="80">
        <v>143</v>
      </c>
      <c r="B157" s="75" t="s">
        <v>3515</v>
      </c>
      <c r="C157" s="58" t="s">
        <v>3669</v>
      </c>
      <c r="D157" s="74" t="s">
        <v>3680</v>
      </c>
      <c r="E157" s="74"/>
      <c r="F157" s="77"/>
      <c r="G157" s="74"/>
      <c r="H157" s="74"/>
      <c r="I157" s="74"/>
      <c r="J157" s="74" t="s">
        <v>3340</v>
      </c>
      <c r="K157" s="74"/>
      <c r="L157" s="74" t="s">
        <v>3369</v>
      </c>
      <c r="M157" s="74"/>
      <c r="N157" s="74">
        <v>3</v>
      </c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107"/>
    </row>
    <row r="158" spans="1:28" ht="60" customHeight="1">
      <c r="A158" s="144">
        <v>144</v>
      </c>
      <c r="B158" s="75" t="s">
        <v>3515</v>
      </c>
      <c r="C158" s="58" t="s">
        <v>4151</v>
      </c>
      <c r="D158" s="74" t="s">
        <v>4152</v>
      </c>
      <c r="E158" s="74" t="s">
        <v>4164</v>
      </c>
      <c r="F158" s="74"/>
      <c r="G158" s="74"/>
      <c r="H158" s="74" t="s">
        <v>4161</v>
      </c>
      <c r="I158" s="74" t="s">
        <v>4162</v>
      </c>
      <c r="J158" s="74" t="s">
        <v>3340</v>
      </c>
      <c r="K158" s="74" t="s">
        <v>4163</v>
      </c>
      <c r="L158" s="74" t="s">
        <v>3369</v>
      </c>
      <c r="M158" s="74" t="s">
        <v>3500</v>
      </c>
      <c r="N158" s="74"/>
      <c r="O158" s="74" t="s">
        <v>3320</v>
      </c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107"/>
    </row>
    <row r="159" spans="1:28" ht="60" customHeight="1">
      <c r="A159" s="80">
        <v>145</v>
      </c>
      <c r="B159" s="75" t="s">
        <v>3515</v>
      </c>
      <c r="C159" s="58" t="s">
        <v>3906</v>
      </c>
      <c r="D159" s="74"/>
      <c r="E159" s="74" t="s">
        <v>3907</v>
      </c>
      <c r="F159" s="77"/>
      <c r="G159" s="78" t="s">
        <v>3908</v>
      </c>
      <c r="H159" s="74" t="s">
        <v>3909</v>
      </c>
      <c r="I159" s="74" t="s">
        <v>3364</v>
      </c>
      <c r="J159" s="74" t="s">
        <v>3340</v>
      </c>
      <c r="K159" s="74" t="s">
        <v>3910</v>
      </c>
      <c r="L159" s="74" t="s">
        <v>3369</v>
      </c>
      <c r="M159" s="74" t="s">
        <v>3911</v>
      </c>
      <c r="N159" s="74">
        <v>3</v>
      </c>
      <c r="O159" s="74" t="s">
        <v>3320</v>
      </c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107"/>
    </row>
    <row r="160" spans="1:28" ht="60" customHeight="1">
      <c r="A160" s="144">
        <v>146</v>
      </c>
      <c r="B160" s="75" t="s">
        <v>3515</v>
      </c>
      <c r="C160" s="58" t="s">
        <v>3199</v>
      </c>
      <c r="D160" s="74" t="s">
        <v>3199</v>
      </c>
      <c r="E160" s="77"/>
      <c r="F160" s="77"/>
      <c r="G160" s="79"/>
      <c r="H160" s="77" t="s">
        <v>204</v>
      </c>
      <c r="I160" s="77" t="s">
        <v>204</v>
      </c>
      <c r="J160" s="74" t="s">
        <v>3340</v>
      </c>
      <c r="K160" s="77" t="s">
        <v>204</v>
      </c>
      <c r="L160" s="74" t="s">
        <v>3369</v>
      </c>
      <c r="M160" s="77" t="s">
        <v>3441</v>
      </c>
      <c r="N160" s="77">
        <v>3</v>
      </c>
      <c r="O160" s="74" t="s">
        <v>3320</v>
      </c>
      <c r="P160" s="77"/>
      <c r="Q160" s="74"/>
      <c r="R160" s="78" t="s">
        <v>3536</v>
      </c>
      <c r="S160" s="74"/>
      <c r="T160" s="74"/>
      <c r="U160" s="74"/>
      <c r="V160" s="74"/>
      <c r="W160" s="74"/>
      <c r="X160" s="74"/>
      <c r="Y160" s="74"/>
      <c r="Z160" s="74"/>
      <c r="AA160" s="77"/>
      <c r="AB160" s="145"/>
    </row>
    <row r="161" spans="1:28" ht="60" customHeight="1">
      <c r="A161" s="80">
        <v>147</v>
      </c>
      <c r="B161" s="75" t="s">
        <v>3515</v>
      </c>
      <c r="C161" s="58" t="s">
        <v>4196</v>
      </c>
      <c r="D161" s="74" t="s">
        <v>4192</v>
      </c>
      <c r="E161" s="74" t="s">
        <v>4197</v>
      </c>
      <c r="F161" s="74" t="s">
        <v>4198</v>
      </c>
      <c r="G161" s="74" t="s">
        <v>4199</v>
      </c>
      <c r="H161" s="74" t="s">
        <v>4200</v>
      </c>
      <c r="I161" s="74" t="s">
        <v>4201</v>
      </c>
      <c r="J161" s="74" t="s">
        <v>3340</v>
      </c>
      <c r="K161" s="74" t="s">
        <v>4202</v>
      </c>
      <c r="L161" s="74" t="s">
        <v>3369</v>
      </c>
      <c r="M161" s="74" t="s">
        <v>3927</v>
      </c>
      <c r="N161" s="74"/>
      <c r="O161" s="74" t="s">
        <v>3320</v>
      </c>
      <c r="P161" s="74"/>
      <c r="Q161" s="74"/>
      <c r="R161" s="78" t="s">
        <v>4203</v>
      </c>
      <c r="S161" s="74"/>
      <c r="T161" s="74"/>
      <c r="U161" s="74"/>
      <c r="V161" s="74"/>
      <c r="W161" s="74"/>
      <c r="X161" s="74"/>
      <c r="Y161" s="74"/>
      <c r="Z161" s="74"/>
      <c r="AA161" s="74"/>
      <c r="AB161" s="107"/>
    </row>
    <row r="162" spans="1:28" ht="60" customHeight="1">
      <c r="A162" s="144">
        <v>148</v>
      </c>
      <c r="B162" s="75" t="s">
        <v>3515</v>
      </c>
      <c r="C162" s="58" t="s">
        <v>3842</v>
      </c>
      <c r="D162" s="74" t="s">
        <v>3834</v>
      </c>
      <c r="E162" s="74" t="s">
        <v>3837</v>
      </c>
      <c r="F162" s="77" t="s">
        <v>3836</v>
      </c>
      <c r="G162" s="78" t="s">
        <v>3838</v>
      </c>
      <c r="H162" s="94" t="s">
        <v>3835</v>
      </c>
      <c r="I162" s="74" t="s">
        <v>3341</v>
      </c>
      <c r="J162" s="74" t="s">
        <v>3340</v>
      </c>
      <c r="K162" s="74" t="s">
        <v>3839</v>
      </c>
      <c r="L162" s="74" t="s">
        <v>3369</v>
      </c>
      <c r="M162" s="74" t="s">
        <v>3840</v>
      </c>
      <c r="N162" s="74">
        <v>2</v>
      </c>
      <c r="O162" s="74" t="s">
        <v>3320</v>
      </c>
      <c r="P162" s="74"/>
      <c r="Q162" s="74"/>
      <c r="R162" s="74" t="s">
        <v>3841</v>
      </c>
      <c r="S162" s="74"/>
      <c r="T162" s="74"/>
      <c r="U162" s="74"/>
      <c r="V162" s="74"/>
      <c r="W162" s="74"/>
      <c r="X162" s="74"/>
      <c r="Y162" s="74"/>
      <c r="Z162" s="74"/>
      <c r="AA162" s="74"/>
      <c r="AB162" s="107"/>
    </row>
    <row r="163" spans="1:28" ht="63" customHeight="1">
      <c r="A163" s="80">
        <v>149</v>
      </c>
      <c r="B163" s="75" t="s">
        <v>3515</v>
      </c>
      <c r="C163" s="58" t="s">
        <v>3769</v>
      </c>
      <c r="D163" s="74" t="s">
        <v>3772</v>
      </c>
      <c r="E163" s="74" t="s">
        <v>204</v>
      </c>
      <c r="F163" s="77" t="s">
        <v>204</v>
      </c>
      <c r="G163" s="74" t="s">
        <v>204</v>
      </c>
      <c r="H163" s="74" t="s">
        <v>204</v>
      </c>
      <c r="I163" s="74" t="s">
        <v>204</v>
      </c>
      <c r="J163" s="74" t="s">
        <v>204</v>
      </c>
      <c r="K163" s="74" t="s">
        <v>204</v>
      </c>
      <c r="L163" s="74" t="s">
        <v>204</v>
      </c>
      <c r="M163" s="74" t="s">
        <v>3771</v>
      </c>
      <c r="N163" s="74">
        <v>3</v>
      </c>
      <c r="O163" s="74" t="s">
        <v>3320</v>
      </c>
      <c r="P163" s="74"/>
      <c r="Q163" s="74"/>
      <c r="R163" s="74" t="s">
        <v>3770</v>
      </c>
      <c r="S163" s="74" t="s">
        <v>3415</v>
      </c>
      <c r="T163" s="74" t="s">
        <v>3416</v>
      </c>
      <c r="U163" s="74"/>
      <c r="V163" s="74"/>
      <c r="W163" s="74"/>
      <c r="X163" s="74"/>
      <c r="Y163" s="74"/>
      <c r="Z163" s="74"/>
      <c r="AA163" s="74"/>
      <c r="AB163" s="107"/>
    </row>
    <row r="164" spans="1:28" ht="60" customHeight="1">
      <c r="A164" s="144">
        <v>150</v>
      </c>
      <c r="B164" s="75" t="s">
        <v>3515</v>
      </c>
      <c r="C164" s="58" t="s">
        <v>3944</v>
      </c>
      <c r="D164" s="74" t="s">
        <v>3946</v>
      </c>
      <c r="E164" s="74" t="s">
        <v>3945</v>
      </c>
      <c r="F164" s="77" t="s">
        <v>3948</v>
      </c>
      <c r="G164" s="74" t="s">
        <v>3947</v>
      </c>
      <c r="H164" s="74" t="s">
        <v>3949</v>
      </c>
      <c r="I164" s="74" t="s">
        <v>3364</v>
      </c>
      <c r="J164" s="74" t="s">
        <v>3340</v>
      </c>
      <c r="K164" s="74" t="s">
        <v>3950</v>
      </c>
      <c r="L164" s="74" t="s">
        <v>3369</v>
      </c>
      <c r="M164" s="74" t="s">
        <v>3943</v>
      </c>
      <c r="N164" s="74">
        <v>2</v>
      </c>
      <c r="O164" s="74" t="s">
        <v>3320</v>
      </c>
      <c r="P164" s="74"/>
      <c r="Q164" s="74"/>
      <c r="R164" s="74" t="s">
        <v>3951</v>
      </c>
      <c r="S164" s="74"/>
      <c r="T164" s="74"/>
      <c r="U164" s="74"/>
      <c r="V164" s="74"/>
      <c r="W164" s="74"/>
      <c r="X164" s="74"/>
      <c r="Y164" s="74"/>
      <c r="Z164" s="74"/>
      <c r="AA164" s="74"/>
      <c r="AB164" s="107"/>
    </row>
    <row r="165" spans="1:28" ht="60" customHeight="1">
      <c r="A165" s="80">
        <v>151</v>
      </c>
      <c r="B165" s="75" t="s">
        <v>3515</v>
      </c>
      <c r="C165" s="58" t="s">
        <v>4224</v>
      </c>
      <c r="D165" s="74" t="s">
        <v>4224</v>
      </c>
      <c r="E165" s="74" t="s">
        <v>4226</v>
      </c>
      <c r="F165" s="74"/>
      <c r="G165" s="74"/>
      <c r="H165" s="76" t="s">
        <v>4227</v>
      </c>
      <c r="I165" s="76" t="s">
        <v>4228</v>
      </c>
      <c r="J165" s="74" t="s">
        <v>4229</v>
      </c>
      <c r="K165" s="76" t="s">
        <v>4230</v>
      </c>
      <c r="L165" s="74" t="s">
        <v>3369</v>
      </c>
      <c r="M165" s="74" t="s">
        <v>4195</v>
      </c>
      <c r="N165" s="74">
        <v>2</v>
      </c>
      <c r="O165" s="74" t="s">
        <v>3320</v>
      </c>
      <c r="P165" s="74"/>
      <c r="Q165" s="74"/>
      <c r="R165" s="74" t="s">
        <v>4225</v>
      </c>
      <c r="S165" s="74"/>
      <c r="T165" s="74"/>
      <c r="U165" s="74"/>
      <c r="V165" s="74"/>
      <c r="W165" s="74"/>
      <c r="X165" s="74"/>
      <c r="Y165" s="74"/>
      <c r="Z165" s="74"/>
      <c r="AA165" s="74"/>
      <c r="AB165" s="107"/>
    </row>
    <row r="166" spans="1:28" ht="60" customHeight="1">
      <c r="A166" s="144">
        <v>152</v>
      </c>
      <c r="B166" s="75" t="s">
        <v>3515</v>
      </c>
      <c r="C166" s="58" t="s">
        <v>2980</v>
      </c>
      <c r="D166" s="74" t="str">
        <f>C166</f>
        <v>Richelieu</v>
      </c>
      <c r="E166" s="77" t="s">
        <v>4119</v>
      </c>
      <c r="F166" s="77" t="s">
        <v>3985</v>
      </c>
      <c r="G166" s="78" t="s">
        <v>3986</v>
      </c>
      <c r="H166" s="76" t="s">
        <v>3436</v>
      </c>
      <c r="I166" s="74" t="s">
        <v>3437</v>
      </c>
      <c r="J166" s="74" t="s">
        <v>3340</v>
      </c>
      <c r="K166" s="74" t="s">
        <v>3438</v>
      </c>
      <c r="L166" s="74" t="s">
        <v>3369</v>
      </c>
      <c r="M166" s="77" t="s">
        <v>3711</v>
      </c>
      <c r="N166" s="77">
        <v>1</v>
      </c>
      <c r="O166" s="74" t="s">
        <v>3320</v>
      </c>
      <c r="P166" s="74"/>
      <c r="Q166" s="74" t="s">
        <v>3712</v>
      </c>
      <c r="R166" s="78" t="s">
        <v>3538</v>
      </c>
      <c r="S166" s="78" t="s">
        <v>3761</v>
      </c>
      <c r="T166" s="74" t="s">
        <v>3416</v>
      </c>
      <c r="U166" s="74"/>
      <c r="V166" s="74"/>
      <c r="W166" s="74"/>
      <c r="X166" s="74"/>
      <c r="Y166" s="74"/>
      <c r="Z166" s="74"/>
      <c r="AA166" s="77"/>
      <c r="AB166" s="145"/>
    </row>
    <row r="167" spans="1:28" ht="60" customHeight="1">
      <c r="A167" s="80">
        <v>153</v>
      </c>
      <c r="B167" s="75" t="s">
        <v>3515</v>
      </c>
      <c r="C167" s="58" t="s">
        <v>4260</v>
      </c>
      <c r="D167" s="74" t="s">
        <v>4260</v>
      </c>
      <c r="E167" s="74" t="s">
        <v>4265</v>
      </c>
      <c r="F167" s="74" t="s">
        <v>4262</v>
      </c>
      <c r="G167" s="74" t="s">
        <v>4261</v>
      </c>
      <c r="H167" s="74" t="s">
        <v>4263</v>
      </c>
      <c r="I167" s="74" t="s">
        <v>3336</v>
      </c>
      <c r="J167" s="74" t="s">
        <v>3340</v>
      </c>
      <c r="K167" s="74" t="s">
        <v>4264</v>
      </c>
      <c r="L167" s="74" t="s">
        <v>3369</v>
      </c>
      <c r="M167" s="74" t="s">
        <v>3700</v>
      </c>
      <c r="N167" s="74">
        <v>2</v>
      </c>
      <c r="O167" s="74" t="s">
        <v>3320</v>
      </c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107"/>
    </row>
    <row r="168" spans="1:28" ht="60" customHeight="1">
      <c r="A168" s="144">
        <v>154</v>
      </c>
      <c r="B168" s="75" t="s">
        <v>3515</v>
      </c>
      <c r="C168" s="58" t="s">
        <v>4206</v>
      </c>
      <c r="D168" s="74" t="s">
        <v>4207</v>
      </c>
      <c r="E168" s="74" t="s">
        <v>4208</v>
      </c>
      <c r="F168" s="74"/>
      <c r="G168" s="74"/>
      <c r="H168" s="74" t="s">
        <v>4209</v>
      </c>
      <c r="I168" s="74" t="s">
        <v>3341</v>
      </c>
      <c r="J168" s="74" t="s">
        <v>3340</v>
      </c>
      <c r="K168" s="74" t="s">
        <v>4210</v>
      </c>
      <c r="L168" s="74" t="s">
        <v>3369</v>
      </c>
      <c r="M168" s="74" t="s">
        <v>3639</v>
      </c>
      <c r="N168" s="74">
        <v>2</v>
      </c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107"/>
    </row>
    <row r="169" spans="1:28" ht="60" customHeight="1">
      <c r="A169" s="80">
        <v>155</v>
      </c>
      <c r="B169" s="75" t="s">
        <v>3515</v>
      </c>
      <c r="C169" s="58" t="s">
        <v>4452</v>
      </c>
      <c r="D169" s="74" t="s">
        <v>4453</v>
      </c>
      <c r="E169" s="74" t="s">
        <v>4454</v>
      </c>
      <c r="F169" s="74"/>
      <c r="G169" s="74"/>
      <c r="H169" s="74" t="s">
        <v>4455</v>
      </c>
      <c r="I169" s="74" t="s">
        <v>3365</v>
      </c>
      <c r="J169" s="74" t="s">
        <v>3340</v>
      </c>
      <c r="K169" s="74" t="s">
        <v>4456</v>
      </c>
      <c r="L169" s="74" t="s">
        <v>3369</v>
      </c>
      <c r="M169" s="74"/>
      <c r="N169" s="74">
        <v>2</v>
      </c>
      <c r="O169" s="74" t="s">
        <v>3320</v>
      </c>
      <c r="P169" s="74"/>
      <c r="Q169" s="74"/>
      <c r="R169" s="78" t="s">
        <v>4457</v>
      </c>
      <c r="S169" s="74"/>
      <c r="T169" s="74"/>
      <c r="U169" s="74"/>
      <c r="V169" s="74"/>
      <c r="W169" s="74"/>
      <c r="X169" s="74"/>
      <c r="Y169" s="74"/>
      <c r="Z169" s="74"/>
      <c r="AA169" s="74"/>
      <c r="AB169" s="107"/>
    </row>
    <row r="170" spans="1:28" ht="60" customHeight="1">
      <c r="A170" s="144">
        <v>156</v>
      </c>
      <c r="B170" s="75" t="s">
        <v>3515</v>
      </c>
      <c r="C170" s="58" t="s">
        <v>3794</v>
      </c>
      <c r="D170" s="74"/>
      <c r="E170" s="74"/>
      <c r="F170" s="77"/>
      <c r="G170" s="74"/>
      <c r="H170" s="74"/>
      <c r="I170" s="74"/>
      <c r="J170" s="74"/>
      <c r="K170" s="74"/>
      <c r="L170" s="74"/>
      <c r="M170" s="74"/>
      <c r="N170" s="74"/>
      <c r="O170" s="74" t="s">
        <v>3320</v>
      </c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107"/>
    </row>
    <row r="171" spans="1:28" ht="60" customHeight="1">
      <c r="A171" s="80">
        <v>157</v>
      </c>
      <c r="B171" s="75" t="s">
        <v>3515</v>
      </c>
      <c r="C171" s="58" t="s">
        <v>4569</v>
      </c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107"/>
    </row>
    <row r="172" spans="1:28" ht="60" customHeight="1">
      <c r="A172" s="144">
        <v>158</v>
      </c>
      <c r="B172" s="75" t="s">
        <v>3515</v>
      </c>
      <c r="C172" s="58" t="s">
        <v>3677</v>
      </c>
      <c r="D172" s="74" t="s">
        <v>3679</v>
      </c>
      <c r="E172" s="74" t="s">
        <v>3681</v>
      </c>
      <c r="F172" s="77" t="s">
        <v>3687</v>
      </c>
      <c r="G172" s="78" t="s">
        <v>3686</v>
      </c>
      <c r="H172" s="74" t="s">
        <v>3682</v>
      </c>
      <c r="I172" s="74" t="s">
        <v>3367</v>
      </c>
      <c r="J172" s="74" t="s">
        <v>3340</v>
      </c>
      <c r="K172" s="74" t="s">
        <v>3683</v>
      </c>
      <c r="L172" s="74" t="s">
        <v>3369</v>
      </c>
      <c r="M172" s="74" t="s">
        <v>3684</v>
      </c>
      <c r="N172" s="74">
        <v>2</v>
      </c>
      <c r="O172" s="74" t="s">
        <v>3688</v>
      </c>
      <c r="P172" s="74"/>
      <c r="Q172" s="74"/>
      <c r="R172" s="78" t="s">
        <v>3685</v>
      </c>
      <c r="S172" s="74"/>
      <c r="T172" s="74"/>
      <c r="U172" s="74"/>
      <c r="V172" s="74"/>
      <c r="W172" s="74"/>
      <c r="X172" s="74"/>
      <c r="Y172" s="74"/>
      <c r="Z172" s="74"/>
      <c r="AA172" s="74"/>
      <c r="AB172" s="107"/>
    </row>
    <row r="173" spans="1:28" ht="60" customHeight="1">
      <c r="A173" s="80">
        <v>159</v>
      </c>
      <c r="B173" s="75" t="s">
        <v>3515</v>
      </c>
      <c r="C173" s="58" t="s">
        <v>4054</v>
      </c>
      <c r="D173" s="74" t="s">
        <v>4055</v>
      </c>
      <c r="E173" s="74" t="s">
        <v>4056</v>
      </c>
      <c r="F173" s="74" t="s">
        <v>4057</v>
      </c>
      <c r="G173" s="74" t="s">
        <v>4058</v>
      </c>
      <c r="H173" s="74" t="s">
        <v>4059</v>
      </c>
      <c r="I173" s="74" t="s">
        <v>3341</v>
      </c>
      <c r="J173" s="74" t="s">
        <v>4060</v>
      </c>
      <c r="K173" s="74" t="s">
        <v>4061</v>
      </c>
      <c r="L173" s="74" t="s">
        <v>3369</v>
      </c>
      <c r="M173" s="74" t="s">
        <v>4062</v>
      </c>
      <c r="N173" s="74">
        <v>2</v>
      </c>
      <c r="O173" s="74" t="s">
        <v>3320</v>
      </c>
      <c r="P173" s="74"/>
      <c r="Q173" s="74"/>
      <c r="R173" s="78" t="s">
        <v>4063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107"/>
    </row>
    <row r="174" spans="1:28" ht="60" customHeight="1">
      <c r="A174" s="144">
        <v>160</v>
      </c>
      <c r="B174" s="75" t="s">
        <v>3515</v>
      </c>
      <c r="C174" s="58" t="s">
        <v>4064</v>
      </c>
      <c r="D174" s="74" t="s">
        <v>4065</v>
      </c>
      <c r="E174" s="74"/>
      <c r="F174" s="74"/>
      <c r="G174" s="74"/>
      <c r="H174" s="74" t="s">
        <v>4066</v>
      </c>
      <c r="I174" s="74" t="s">
        <v>3341</v>
      </c>
      <c r="J174" s="74" t="s">
        <v>3340</v>
      </c>
      <c r="K174" s="74"/>
      <c r="L174" s="74" t="s">
        <v>3369</v>
      </c>
      <c r="M174" s="74" t="s">
        <v>4067</v>
      </c>
      <c r="N174" s="74">
        <v>2</v>
      </c>
      <c r="O174" s="74" t="s">
        <v>3320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107"/>
    </row>
    <row r="175" spans="1:28" ht="60" customHeight="1">
      <c r="A175" s="80">
        <v>161</v>
      </c>
      <c r="B175" s="75" t="s">
        <v>3515</v>
      </c>
      <c r="C175" s="58" t="s">
        <v>4309</v>
      </c>
      <c r="D175" s="74" t="s">
        <v>4309</v>
      </c>
      <c r="E175" s="74" t="s">
        <v>4310</v>
      </c>
      <c r="F175" s="74" t="s">
        <v>4311</v>
      </c>
      <c r="G175" s="74"/>
      <c r="H175" s="74" t="s">
        <v>4312</v>
      </c>
      <c r="I175" s="74" t="s">
        <v>3336</v>
      </c>
      <c r="J175" s="74" t="s">
        <v>3340</v>
      </c>
      <c r="K175" s="74" t="s">
        <v>4313</v>
      </c>
      <c r="L175" s="74" t="s">
        <v>3369</v>
      </c>
      <c r="M175" s="74" t="s">
        <v>4314</v>
      </c>
      <c r="N175" s="74">
        <v>2</v>
      </c>
      <c r="O175" s="74" t="s">
        <v>3320</v>
      </c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107"/>
    </row>
    <row r="176" spans="1:28" ht="60" customHeight="1">
      <c r="A176" s="144">
        <v>162</v>
      </c>
      <c r="B176" s="75" t="s">
        <v>3515</v>
      </c>
      <c r="C176" s="58" t="s">
        <v>3651</v>
      </c>
      <c r="D176" s="74" t="s">
        <v>3652</v>
      </c>
      <c r="E176" s="74"/>
      <c r="F176" s="77"/>
      <c r="G176" s="74"/>
      <c r="H176" s="74" t="s">
        <v>3424</v>
      </c>
      <c r="I176" s="74" t="s">
        <v>3336</v>
      </c>
      <c r="J176" s="74" t="s">
        <v>3340</v>
      </c>
      <c r="K176" s="74" t="s">
        <v>3653</v>
      </c>
      <c r="L176" s="74" t="s">
        <v>3369</v>
      </c>
      <c r="M176" s="74"/>
      <c r="N176" s="74">
        <v>3</v>
      </c>
      <c r="O176" s="74" t="s">
        <v>3320</v>
      </c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107"/>
    </row>
    <row r="177" spans="1:28" ht="60" customHeight="1">
      <c r="A177" s="80">
        <v>163</v>
      </c>
      <c r="B177" s="75" t="s">
        <v>3515</v>
      </c>
      <c r="C177" s="58" t="s">
        <v>4474</v>
      </c>
      <c r="D177" s="74" t="s">
        <v>4475</v>
      </c>
      <c r="E177" s="74" t="s">
        <v>4476</v>
      </c>
      <c r="F177" s="74"/>
      <c r="G177" s="74"/>
      <c r="H177" s="74" t="s">
        <v>3361</v>
      </c>
      <c r="I177" s="74" t="s">
        <v>3341</v>
      </c>
      <c r="J177" s="74" t="s">
        <v>3340</v>
      </c>
      <c r="K177" s="74" t="s">
        <v>3362</v>
      </c>
      <c r="L177" s="74" t="s">
        <v>4477</v>
      </c>
      <c r="M177" s="74" t="s">
        <v>4105</v>
      </c>
      <c r="N177" s="74">
        <v>2</v>
      </c>
      <c r="O177" s="74" t="s">
        <v>3320</v>
      </c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107"/>
    </row>
    <row r="178" spans="1:28" ht="60" customHeight="1">
      <c r="A178" s="144">
        <v>164</v>
      </c>
      <c r="B178" s="75" t="s">
        <v>3515</v>
      </c>
      <c r="C178" s="58" t="s">
        <v>4485</v>
      </c>
      <c r="D178" s="74"/>
      <c r="E178" s="74"/>
      <c r="F178" s="74"/>
      <c r="G178" s="74"/>
      <c r="H178" s="74"/>
      <c r="I178" s="74"/>
      <c r="J178" s="74"/>
      <c r="K178" s="74"/>
      <c r="L178" s="74"/>
      <c r="M178" s="74" t="s">
        <v>4487</v>
      </c>
      <c r="N178" s="74"/>
      <c r="O178" s="74"/>
      <c r="P178" s="74"/>
      <c r="Q178" s="74"/>
      <c r="R178" s="74" t="s">
        <v>4486</v>
      </c>
      <c r="S178" s="74"/>
      <c r="T178" s="74"/>
      <c r="U178" s="74"/>
      <c r="V178" s="74"/>
      <c r="W178" s="74"/>
      <c r="X178" s="74"/>
      <c r="Y178" s="74"/>
      <c r="Z178" s="74"/>
      <c r="AA178" s="74"/>
      <c r="AB178" s="107"/>
    </row>
    <row r="179" spans="1:28" ht="60" customHeight="1">
      <c r="A179" s="80">
        <v>165</v>
      </c>
      <c r="B179" s="75" t="s">
        <v>3515</v>
      </c>
      <c r="C179" s="58" t="s">
        <v>4366</v>
      </c>
      <c r="D179" s="74" t="s">
        <v>4366</v>
      </c>
      <c r="E179" s="74" t="s">
        <v>4368</v>
      </c>
      <c r="F179" s="74"/>
      <c r="G179" s="74"/>
      <c r="H179" s="74" t="s">
        <v>4369</v>
      </c>
      <c r="I179" s="74" t="s">
        <v>3336</v>
      </c>
      <c r="J179" s="74" t="s">
        <v>3340</v>
      </c>
      <c r="K179" s="74" t="s">
        <v>4307</v>
      </c>
      <c r="L179" s="74" t="s">
        <v>3369</v>
      </c>
      <c r="M179" s="74"/>
      <c r="N179" s="74"/>
      <c r="O179" s="74"/>
      <c r="P179" s="74"/>
      <c r="Q179" s="74"/>
      <c r="R179" s="74" t="s">
        <v>4367</v>
      </c>
      <c r="S179" s="74"/>
      <c r="T179" s="74"/>
      <c r="U179" s="74"/>
      <c r="V179" s="74"/>
      <c r="W179" s="74"/>
      <c r="X179" s="74"/>
      <c r="Y179" s="74"/>
      <c r="Z179" s="74"/>
      <c r="AA179" s="74"/>
      <c r="AB179" s="107"/>
    </row>
    <row r="180" spans="1:28" ht="65.099999999999994" customHeight="1">
      <c r="A180" s="80">
        <v>213</v>
      </c>
      <c r="B180" s="75" t="s">
        <v>3515</v>
      </c>
      <c r="C180" s="58" t="s">
        <v>4590</v>
      </c>
      <c r="D180" s="74" t="s">
        <v>4591</v>
      </c>
      <c r="E180" s="95" t="s">
        <v>4592</v>
      </c>
      <c r="F180" s="74"/>
      <c r="G180" s="74"/>
      <c r="H180" s="100" t="s">
        <v>4593</v>
      </c>
      <c r="I180" s="74" t="s">
        <v>3341</v>
      </c>
      <c r="J180" s="74" t="s">
        <v>3340</v>
      </c>
      <c r="K180" s="74" t="s">
        <v>4104</v>
      </c>
      <c r="L180" s="74" t="s">
        <v>3369</v>
      </c>
      <c r="M180" s="74" t="s">
        <v>4610</v>
      </c>
      <c r="N180" s="74">
        <v>2</v>
      </c>
      <c r="O180" s="74" t="s">
        <v>3320</v>
      </c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107"/>
    </row>
    <row r="181" spans="1:28" ht="60" customHeight="1">
      <c r="A181" s="144">
        <v>166</v>
      </c>
      <c r="B181" s="75" t="s">
        <v>3515</v>
      </c>
      <c r="C181" s="58" t="s">
        <v>4427</v>
      </c>
      <c r="D181" s="74" t="s">
        <v>4428</v>
      </c>
      <c r="E181" s="74" t="s">
        <v>4434</v>
      </c>
      <c r="F181" s="74"/>
      <c r="G181" s="74"/>
      <c r="H181" s="74" t="s">
        <v>4431</v>
      </c>
      <c r="I181" s="74" t="s">
        <v>4432</v>
      </c>
      <c r="J181" s="74" t="s">
        <v>3340</v>
      </c>
      <c r="K181" s="74" t="s">
        <v>4433</v>
      </c>
      <c r="L181" s="74" t="s">
        <v>3369</v>
      </c>
      <c r="M181" s="74" t="s">
        <v>4430</v>
      </c>
      <c r="N181" s="74">
        <v>2</v>
      </c>
      <c r="O181" s="74" t="s">
        <v>3320</v>
      </c>
      <c r="P181" s="74"/>
      <c r="Q181" s="74"/>
      <c r="R181" s="74" t="s">
        <v>4429</v>
      </c>
      <c r="S181" s="74"/>
      <c r="T181" s="74"/>
      <c r="U181" s="74"/>
      <c r="V181" s="74"/>
      <c r="W181" s="74"/>
      <c r="X181" s="74"/>
      <c r="Y181" s="74"/>
      <c r="Z181" s="74"/>
      <c r="AA181" s="74"/>
      <c r="AB181" s="107"/>
    </row>
    <row r="182" spans="1:28" ht="60" customHeight="1">
      <c r="A182" s="80">
        <v>167</v>
      </c>
      <c r="B182" s="75" t="s">
        <v>3515</v>
      </c>
      <c r="C182" s="58" t="s">
        <v>4407</v>
      </c>
      <c r="D182" s="74" t="s">
        <v>4408</v>
      </c>
      <c r="E182" s="74" t="s">
        <v>4410</v>
      </c>
      <c r="F182" s="74" t="s">
        <v>4411</v>
      </c>
      <c r="G182" s="78" t="s">
        <v>4412</v>
      </c>
      <c r="H182" s="74" t="s">
        <v>4413</v>
      </c>
      <c r="I182" s="74" t="s">
        <v>3341</v>
      </c>
      <c r="J182" s="74" t="s">
        <v>3340</v>
      </c>
      <c r="K182" s="74" t="s">
        <v>4414</v>
      </c>
      <c r="L182" s="74" t="s">
        <v>3369</v>
      </c>
      <c r="M182" s="74" t="s">
        <v>4088</v>
      </c>
      <c r="N182" s="74">
        <v>2</v>
      </c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107"/>
    </row>
    <row r="183" spans="1:28" ht="60" customHeight="1">
      <c r="A183" s="144">
        <v>168</v>
      </c>
      <c r="B183" s="75" t="s">
        <v>3515</v>
      </c>
      <c r="C183" s="58" t="s">
        <v>3440</v>
      </c>
      <c r="D183" s="74" t="s">
        <v>3471</v>
      </c>
      <c r="E183" s="77" t="s">
        <v>2987</v>
      </c>
      <c r="F183" s="77" t="s">
        <v>2969</v>
      </c>
      <c r="G183" s="77"/>
      <c r="H183" s="74" t="s">
        <v>3381</v>
      </c>
      <c r="I183" s="74" t="s">
        <v>3336</v>
      </c>
      <c r="J183" s="74" t="s">
        <v>3340</v>
      </c>
      <c r="K183" s="74" t="s">
        <v>3382</v>
      </c>
      <c r="L183" s="74" t="s">
        <v>3369</v>
      </c>
      <c r="M183" s="77" t="s">
        <v>3505</v>
      </c>
      <c r="N183" s="77">
        <v>2</v>
      </c>
      <c r="O183" s="74" t="s">
        <v>3320</v>
      </c>
      <c r="P183" s="74"/>
      <c r="Q183" s="74"/>
      <c r="R183" s="78" t="s">
        <v>3539</v>
      </c>
      <c r="S183" s="74"/>
      <c r="T183" s="74"/>
      <c r="U183" s="74"/>
      <c r="V183" s="74"/>
      <c r="W183" s="74"/>
      <c r="X183" s="74"/>
      <c r="Y183" s="74"/>
      <c r="Z183" s="74"/>
      <c r="AA183" s="77"/>
      <c r="AB183" s="145"/>
    </row>
    <row r="184" spans="1:28" ht="60" customHeight="1">
      <c r="A184" s="80">
        <v>169</v>
      </c>
      <c r="B184" s="75" t="s">
        <v>3515</v>
      </c>
      <c r="C184" s="58" t="s">
        <v>4387</v>
      </c>
      <c r="D184" s="74" t="s">
        <v>4387</v>
      </c>
      <c r="E184" s="74" t="s">
        <v>4388</v>
      </c>
      <c r="F184" s="74"/>
      <c r="G184" s="74"/>
      <c r="H184" s="74" t="s">
        <v>4389</v>
      </c>
      <c r="I184" s="74" t="s">
        <v>3348</v>
      </c>
      <c r="J184" s="74" t="s">
        <v>3340</v>
      </c>
      <c r="K184" s="74" t="s">
        <v>4390</v>
      </c>
      <c r="L184" s="74" t="s">
        <v>3369</v>
      </c>
      <c r="M184" s="74" t="s">
        <v>4391</v>
      </c>
      <c r="N184" s="74">
        <v>2</v>
      </c>
      <c r="O184" s="74" t="s">
        <v>3320</v>
      </c>
      <c r="P184" s="74"/>
      <c r="Q184" s="74"/>
      <c r="R184" s="74" t="s">
        <v>4392</v>
      </c>
      <c r="S184" s="74"/>
      <c r="T184" s="74"/>
      <c r="U184" s="74"/>
      <c r="V184" s="74"/>
      <c r="W184" s="74"/>
      <c r="X184" s="74"/>
      <c r="Y184" s="74"/>
      <c r="Z184" s="74"/>
      <c r="AA184" s="74"/>
      <c r="AB184" s="107"/>
    </row>
    <row r="185" spans="1:28" ht="60" customHeight="1">
      <c r="A185" s="144">
        <v>170</v>
      </c>
      <c r="B185" s="75" t="s">
        <v>3515</v>
      </c>
      <c r="C185" s="58" t="s">
        <v>4128</v>
      </c>
      <c r="D185" s="74" t="s">
        <v>4129</v>
      </c>
      <c r="E185" s="74" t="s">
        <v>4130</v>
      </c>
      <c r="F185" s="74" t="s">
        <v>4131</v>
      </c>
      <c r="G185" s="78" t="s">
        <v>4132</v>
      </c>
      <c r="H185" s="74" t="s">
        <v>4133</v>
      </c>
      <c r="I185" s="74" t="s">
        <v>3336</v>
      </c>
      <c r="J185" s="74" t="s">
        <v>3340</v>
      </c>
      <c r="K185" s="74" t="s">
        <v>4134</v>
      </c>
      <c r="L185" s="74" t="s">
        <v>3369</v>
      </c>
      <c r="M185" s="74" t="s">
        <v>4135</v>
      </c>
      <c r="N185" s="74">
        <v>2</v>
      </c>
      <c r="O185" s="74" t="s">
        <v>3320</v>
      </c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107"/>
    </row>
    <row r="186" spans="1:28" ht="60" customHeight="1">
      <c r="A186" s="80">
        <v>171</v>
      </c>
      <c r="B186" s="75" t="s">
        <v>3515</v>
      </c>
      <c r="C186" s="58" t="s">
        <v>4037</v>
      </c>
      <c r="D186" s="74" t="s">
        <v>4038</v>
      </c>
      <c r="E186" s="74" t="s">
        <v>4040</v>
      </c>
      <c r="F186" s="74" t="s">
        <v>4041</v>
      </c>
      <c r="G186" s="74" t="s">
        <v>4042</v>
      </c>
      <c r="H186" s="74" t="s">
        <v>4043</v>
      </c>
      <c r="I186" s="74" t="s">
        <v>3364</v>
      </c>
      <c r="J186" s="74" t="s">
        <v>3340</v>
      </c>
      <c r="K186" s="74" t="s">
        <v>4044</v>
      </c>
      <c r="L186" s="74" t="s">
        <v>3369</v>
      </c>
      <c r="M186" s="74" t="s">
        <v>3993</v>
      </c>
      <c r="N186" s="74">
        <v>2</v>
      </c>
      <c r="O186" s="74" t="s">
        <v>4045</v>
      </c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107"/>
    </row>
    <row r="187" spans="1:28" ht="60" customHeight="1">
      <c r="A187" s="144">
        <v>172</v>
      </c>
      <c r="B187" s="75" t="s">
        <v>3515</v>
      </c>
      <c r="C187" s="58" t="s">
        <v>3617</v>
      </c>
      <c r="D187" s="74" t="s">
        <v>3618</v>
      </c>
      <c r="E187" s="74" t="s">
        <v>3620</v>
      </c>
      <c r="F187" s="77"/>
      <c r="G187" s="74"/>
      <c r="H187" s="74" t="s">
        <v>3621</v>
      </c>
      <c r="I187" s="74" t="s">
        <v>3622</v>
      </c>
      <c r="J187" s="74" t="s">
        <v>3340</v>
      </c>
      <c r="K187" s="74" t="s">
        <v>3623</v>
      </c>
      <c r="L187" s="74" t="s">
        <v>3369</v>
      </c>
      <c r="M187" s="74" t="s">
        <v>3401</v>
      </c>
      <c r="N187" s="74">
        <v>3</v>
      </c>
      <c r="O187" s="74" t="s">
        <v>3320</v>
      </c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107"/>
    </row>
    <row r="188" spans="1:28" ht="60" customHeight="1">
      <c r="A188" s="80">
        <v>173</v>
      </c>
      <c r="B188" s="75" t="s">
        <v>3515</v>
      </c>
      <c r="C188" s="58" t="s">
        <v>4523</v>
      </c>
      <c r="D188" s="74" t="s">
        <v>4519</v>
      </c>
      <c r="E188" s="74" t="s">
        <v>4522</v>
      </c>
      <c r="F188" s="74" t="s">
        <v>4521</v>
      </c>
      <c r="G188" s="74" t="s">
        <v>4520</v>
      </c>
      <c r="H188" s="76" t="s">
        <v>4524</v>
      </c>
      <c r="I188" s="76" t="s">
        <v>3336</v>
      </c>
      <c r="J188" s="74" t="s">
        <v>3340</v>
      </c>
      <c r="K188" s="76" t="s">
        <v>4525</v>
      </c>
      <c r="L188" s="74" t="s">
        <v>3369</v>
      </c>
      <c r="M188" s="74" t="s">
        <v>4314</v>
      </c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107"/>
    </row>
    <row r="189" spans="1:28" ht="60" customHeight="1">
      <c r="A189" s="144">
        <v>174</v>
      </c>
      <c r="B189" s="75" t="s">
        <v>3515</v>
      </c>
      <c r="C189" s="58" t="s">
        <v>3582</v>
      </c>
      <c r="D189" s="74" t="s">
        <v>3582</v>
      </c>
      <c r="E189" s="77"/>
      <c r="F189" s="77"/>
      <c r="G189" s="74"/>
      <c r="H189" s="77" t="s">
        <v>204</v>
      </c>
      <c r="I189" s="77" t="s">
        <v>204</v>
      </c>
      <c r="J189" s="77" t="s">
        <v>204</v>
      </c>
      <c r="K189" s="77" t="s">
        <v>204</v>
      </c>
      <c r="L189" s="74" t="s">
        <v>3582</v>
      </c>
      <c r="M189" s="74"/>
      <c r="N189" s="74">
        <v>2</v>
      </c>
      <c r="O189" s="74" t="s">
        <v>3320</v>
      </c>
      <c r="P189" s="74"/>
      <c r="Q189" s="74"/>
      <c r="R189" s="78" t="s">
        <v>3583</v>
      </c>
      <c r="S189" s="78" t="s">
        <v>3851</v>
      </c>
      <c r="T189" s="74" t="s">
        <v>3645</v>
      </c>
      <c r="U189" s="74"/>
      <c r="V189" s="74"/>
      <c r="W189" s="74"/>
      <c r="X189" s="74"/>
      <c r="Y189" s="74"/>
      <c r="Z189" s="74"/>
      <c r="AA189" s="74"/>
      <c r="AB189" s="107"/>
    </row>
    <row r="190" spans="1:28" ht="60" customHeight="1">
      <c r="A190" s="80">
        <v>175</v>
      </c>
      <c r="B190" s="75" t="s">
        <v>3515</v>
      </c>
      <c r="C190" s="58" t="s">
        <v>3880</v>
      </c>
      <c r="D190" s="74" t="s">
        <v>3880</v>
      </c>
      <c r="E190" s="74" t="s">
        <v>3881</v>
      </c>
      <c r="F190" s="77"/>
      <c r="G190" s="74"/>
      <c r="H190" s="74" t="s">
        <v>3883</v>
      </c>
      <c r="I190" s="74" t="s">
        <v>3336</v>
      </c>
      <c r="J190" s="74" t="s">
        <v>3340</v>
      </c>
      <c r="K190" s="74" t="s">
        <v>3884</v>
      </c>
      <c r="L190" s="74" t="s">
        <v>3369</v>
      </c>
      <c r="M190" s="74" t="s">
        <v>3885</v>
      </c>
      <c r="N190" s="74">
        <v>3</v>
      </c>
      <c r="O190" s="74" t="s">
        <v>3320</v>
      </c>
      <c r="P190" s="74"/>
      <c r="Q190" s="74"/>
      <c r="R190" s="78" t="s">
        <v>3882</v>
      </c>
      <c r="S190" s="74"/>
      <c r="T190" s="74"/>
      <c r="U190" s="74"/>
      <c r="V190" s="74"/>
      <c r="W190" s="74"/>
      <c r="X190" s="74"/>
      <c r="Y190" s="74"/>
      <c r="Z190" s="74"/>
      <c r="AA190" s="74"/>
      <c r="AB190" s="107"/>
    </row>
    <row r="191" spans="1:28" ht="60" customHeight="1">
      <c r="A191" s="144">
        <v>176</v>
      </c>
      <c r="B191" s="75" t="s">
        <v>3515</v>
      </c>
      <c r="C191" s="58" t="s">
        <v>4204</v>
      </c>
      <c r="D191" s="74"/>
      <c r="E191" s="74"/>
      <c r="F191" s="74"/>
      <c r="G191" s="74"/>
      <c r="H191" s="74"/>
      <c r="I191" s="74"/>
      <c r="J191" s="74"/>
      <c r="K191" s="74"/>
      <c r="L191" s="74"/>
      <c r="M191" s="74" t="s">
        <v>4195</v>
      </c>
      <c r="N191" s="74">
        <v>2</v>
      </c>
      <c r="O191" s="74" t="s">
        <v>3320</v>
      </c>
      <c r="P191" s="74"/>
      <c r="Q191" s="74"/>
      <c r="R191" s="78" t="s">
        <v>4328</v>
      </c>
      <c r="S191" s="74"/>
      <c r="T191" s="74"/>
      <c r="U191" s="74"/>
      <c r="V191" s="74"/>
      <c r="W191" s="74"/>
      <c r="X191" s="74"/>
      <c r="Y191" s="74"/>
      <c r="Z191" s="74"/>
      <c r="AA191" s="74"/>
      <c r="AB191" s="107"/>
    </row>
    <row r="192" spans="1:28" ht="60" customHeight="1">
      <c r="A192" s="80">
        <v>177</v>
      </c>
      <c r="B192" s="75" t="s">
        <v>3515</v>
      </c>
      <c r="C192" s="58" t="s">
        <v>3918</v>
      </c>
      <c r="D192" s="74" t="s">
        <v>3919</v>
      </c>
      <c r="E192" s="74" t="s">
        <v>3920</v>
      </c>
      <c r="F192" s="77" t="s">
        <v>3921</v>
      </c>
      <c r="G192" s="74" t="s">
        <v>3922</v>
      </c>
      <c r="H192" s="95" t="s">
        <v>3923</v>
      </c>
      <c r="I192" s="74" t="s">
        <v>3364</v>
      </c>
      <c r="J192" s="74" t="s">
        <v>3340</v>
      </c>
      <c r="K192" s="95" t="s">
        <v>3924</v>
      </c>
      <c r="L192" s="74" t="s">
        <v>3369</v>
      </c>
      <c r="M192" s="74"/>
      <c r="N192" s="74"/>
      <c r="O192" s="74" t="s">
        <v>3320</v>
      </c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107"/>
    </row>
    <row r="193" spans="1:28" ht="60" customHeight="1">
      <c r="A193" s="144">
        <v>178</v>
      </c>
      <c r="B193" s="75" t="s">
        <v>3515</v>
      </c>
      <c r="C193" s="58" t="s">
        <v>4100</v>
      </c>
      <c r="D193" s="74" t="s">
        <v>4101</v>
      </c>
      <c r="E193" s="74" t="s">
        <v>4102</v>
      </c>
      <c r="F193" s="74"/>
      <c r="G193" s="74"/>
      <c r="H193" s="74" t="s">
        <v>4103</v>
      </c>
      <c r="I193" s="74" t="s">
        <v>3341</v>
      </c>
      <c r="J193" s="74" t="s">
        <v>3340</v>
      </c>
      <c r="K193" s="74" t="s">
        <v>4104</v>
      </c>
      <c r="L193" s="74" t="s">
        <v>3369</v>
      </c>
      <c r="M193" s="74" t="s">
        <v>4105</v>
      </c>
      <c r="N193" s="74">
        <v>2</v>
      </c>
      <c r="O193" s="74" t="s">
        <v>3320</v>
      </c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107"/>
    </row>
    <row r="194" spans="1:28" ht="60" customHeight="1">
      <c r="A194" s="80">
        <v>179</v>
      </c>
      <c r="B194" s="75" t="s">
        <v>3515</v>
      </c>
      <c r="C194" s="58" t="s">
        <v>3904</v>
      </c>
      <c r="D194" s="74"/>
      <c r="E194" s="74"/>
      <c r="F194" s="77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8" t="s">
        <v>3905</v>
      </c>
      <c r="S194" s="74"/>
      <c r="T194" s="74"/>
      <c r="U194" s="74"/>
      <c r="V194" s="74"/>
      <c r="W194" s="74"/>
      <c r="X194" s="74"/>
      <c r="Y194" s="74"/>
      <c r="Z194" s="74"/>
      <c r="AA194" s="74"/>
      <c r="AB194" s="107"/>
    </row>
    <row r="195" spans="1:28" ht="60" customHeight="1">
      <c r="A195" s="80">
        <v>205</v>
      </c>
      <c r="B195" s="75" t="s">
        <v>3515</v>
      </c>
      <c r="C195" s="58" t="s">
        <v>4579</v>
      </c>
      <c r="D195" s="97" t="s">
        <v>4579</v>
      </c>
      <c r="E195" s="95" t="s">
        <v>4580</v>
      </c>
      <c r="F195" s="77"/>
      <c r="G195" s="78"/>
      <c r="H195" s="77" t="s">
        <v>4581</v>
      </c>
      <c r="I195" s="74" t="s">
        <v>3364</v>
      </c>
      <c r="J195" s="74" t="s">
        <v>3340</v>
      </c>
      <c r="K195" s="95" t="s">
        <v>4582</v>
      </c>
      <c r="L195" s="74" t="s">
        <v>3369</v>
      </c>
      <c r="M195" s="74" t="s">
        <v>4583</v>
      </c>
      <c r="N195" s="74">
        <v>2</v>
      </c>
      <c r="O195" s="74" t="s">
        <v>3320</v>
      </c>
      <c r="P195" s="74"/>
      <c r="Q195" s="74"/>
      <c r="R195" s="78"/>
      <c r="S195" s="74" t="s">
        <v>204</v>
      </c>
      <c r="T195" s="74" t="s">
        <v>204</v>
      </c>
      <c r="U195" s="74"/>
      <c r="V195" s="74"/>
      <c r="W195" s="74"/>
      <c r="X195" s="74"/>
      <c r="Y195" s="74"/>
      <c r="Z195" s="74"/>
      <c r="AA195" s="74"/>
      <c r="AB195" s="107"/>
    </row>
    <row r="196" spans="1:28" ht="60" customHeight="1">
      <c r="A196" s="144">
        <v>180</v>
      </c>
      <c r="B196" s="75" t="s">
        <v>3515</v>
      </c>
      <c r="C196" s="58" t="s">
        <v>4459</v>
      </c>
      <c r="D196" s="74" t="s">
        <v>4459</v>
      </c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107"/>
    </row>
    <row r="197" spans="1:28" ht="60" customHeight="1">
      <c r="A197" s="80">
        <v>181</v>
      </c>
      <c r="B197" s="75" t="s">
        <v>4145</v>
      </c>
      <c r="C197" s="58" t="s">
        <v>4106</v>
      </c>
      <c r="D197" s="74" t="s">
        <v>4107</v>
      </c>
      <c r="E197" s="74" t="s">
        <v>4108</v>
      </c>
      <c r="F197" s="74"/>
      <c r="G197" s="74"/>
      <c r="H197" s="74" t="s">
        <v>4109</v>
      </c>
      <c r="I197" s="74" t="s">
        <v>4110</v>
      </c>
      <c r="J197" s="74" t="s">
        <v>4111</v>
      </c>
      <c r="K197" s="74">
        <v>53207</v>
      </c>
      <c r="L197" s="74" t="s">
        <v>4112</v>
      </c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107"/>
    </row>
    <row r="198" spans="1:28" ht="60" customHeight="1">
      <c r="A198" s="80">
        <v>212</v>
      </c>
      <c r="B198" s="75" t="s">
        <v>3515</v>
      </c>
      <c r="C198" s="58" t="s">
        <v>4574</v>
      </c>
      <c r="D198" s="74" t="s">
        <v>4573</v>
      </c>
      <c r="E198" s="74" t="s">
        <v>4575</v>
      </c>
      <c r="F198" s="74"/>
      <c r="G198" s="74"/>
      <c r="H198" s="74" t="s">
        <v>4577</v>
      </c>
      <c r="I198" s="74" t="s">
        <v>3341</v>
      </c>
      <c r="J198" s="74" t="s">
        <v>3340</v>
      </c>
      <c r="K198" s="74" t="s">
        <v>4578</v>
      </c>
      <c r="L198" s="74" t="s">
        <v>3369</v>
      </c>
      <c r="M198" s="74" t="s">
        <v>3402</v>
      </c>
      <c r="N198" s="74">
        <v>2</v>
      </c>
      <c r="O198" s="74" t="s">
        <v>3320</v>
      </c>
      <c r="P198" s="74"/>
      <c r="Q198" s="74"/>
      <c r="R198" s="74" t="s">
        <v>4576</v>
      </c>
      <c r="S198" s="74"/>
      <c r="T198" s="74"/>
      <c r="U198" s="74"/>
      <c r="V198" s="74"/>
      <c r="W198" s="74"/>
      <c r="X198" s="74"/>
      <c r="Y198" s="74"/>
      <c r="Z198" s="74"/>
      <c r="AA198" s="74"/>
      <c r="AB198" s="107"/>
    </row>
    <row r="199" spans="1:28" ht="60" customHeight="1">
      <c r="A199" s="144">
        <v>182</v>
      </c>
      <c r="B199" s="75" t="s">
        <v>3515</v>
      </c>
      <c r="C199" s="58" t="s">
        <v>3052</v>
      </c>
      <c r="D199" s="74" t="str">
        <f>C199</f>
        <v>The House</v>
      </c>
      <c r="E199" s="77" t="s">
        <v>3442</v>
      </c>
      <c r="F199" s="77" t="s">
        <v>3717</v>
      </c>
      <c r="G199" s="78" t="s">
        <v>3716</v>
      </c>
      <c r="H199" s="76" t="s">
        <v>3443</v>
      </c>
      <c r="I199" s="76" t="s">
        <v>3437</v>
      </c>
      <c r="J199" s="74" t="s">
        <v>3340</v>
      </c>
      <c r="K199" s="74" t="s">
        <v>3444</v>
      </c>
      <c r="L199" s="74" t="s">
        <v>3369</v>
      </c>
      <c r="M199" s="77" t="s">
        <v>3441</v>
      </c>
      <c r="N199" s="77">
        <v>2</v>
      </c>
      <c r="O199" s="74" t="s">
        <v>3321</v>
      </c>
      <c r="P199" s="74"/>
      <c r="Q199" s="74"/>
      <c r="R199" s="78" t="s">
        <v>3540</v>
      </c>
      <c r="S199" s="74"/>
      <c r="T199" s="74"/>
      <c r="U199" s="74"/>
      <c r="V199" s="74"/>
      <c r="W199" s="74"/>
      <c r="X199" s="74"/>
      <c r="Y199" s="74"/>
      <c r="Z199" s="74"/>
      <c r="AA199" s="77"/>
      <c r="AB199" s="145"/>
    </row>
    <row r="200" spans="1:28" ht="60" customHeight="1">
      <c r="A200" s="80">
        <v>211</v>
      </c>
      <c r="B200" s="75" t="s">
        <v>3515</v>
      </c>
      <c r="C200" s="58" t="s">
        <v>4587</v>
      </c>
      <c r="D200" s="98" t="s">
        <v>4587</v>
      </c>
      <c r="E200" s="99" t="s">
        <v>4588</v>
      </c>
      <c r="F200" s="77"/>
      <c r="G200" s="78"/>
      <c r="H200" s="77" t="s">
        <v>4589</v>
      </c>
      <c r="I200" s="74"/>
      <c r="J200" s="74"/>
      <c r="K200" s="95"/>
      <c r="L200" s="74"/>
      <c r="M200" s="74"/>
      <c r="N200" s="74"/>
      <c r="O200" s="74" t="s">
        <v>3320</v>
      </c>
      <c r="P200" s="74"/>
      <c r="Q200" s="74"/>
      <c r="R200" s="78"/>
      <c r="S200" s="74" t="s">
        <v>204</v>
      </c>
      <c r="T200" s="74" t="s">
        <v>204</v>
      </c>
      <c r="U200" s="74"/>
      <c r="V200" s="74"/>
      <c r="W200" s="74"/>
      <c r="X200" s="74"/>
      <c r="Y200" s="74"/>
      <c r="Z200" s="74"/>
      <c r="AA200" s="74"/>
      <c r="AB200" s="107"/>
    </row>
    <row r="201" spans="1:28" ht="60" customHeight="1">
      <c r="A201" s="80">
        <v>183</v>
      </c>
      <c r="B201" s="75" t="s">
        <v>3515</v>
      </c>
      <c r="C201" s="58" t="s">
        <v>3439</v>
      </c>
      <c r="D201" s="74" t="s">
        <v>2954</v>
      </c>
      <c r="E201" s="77" t="s">
        <v>3562</v>
      </c>
      <c r="F201" s="77" t="s">
        <v>2968</v>
      </c>
      <c r="G201" s="79" t="s">
        <v>3564</v>
      </c>
      <c r="H201" s="74" t="s">
        <v>3383</v>
      </c>
      <c r="I201" s="74" t="s">
        <v>3384</v>
      </c>
      <c r="J201" s="74" t="s">
        <v>3340</v>
      </c>
      <c r="K201" s="74" t="s">
        <v>3385</v>
      </c>
      <c r="L201" s="74" t="s">
        <v>3369</v>
      </c>
      <c r="M201" s="77" t="s">
        <v>3504</v>
      </c>
      <c r="N201" s="77">
        <v>1</v>
      </c>
      <c r="O201" s="74" t="s">
        <v>3320</v>
      </c>
      <c r="P201" s="74"/>
      <c r="Q201" s="74"/>
      <c r="R201" s="78" t="s">
        <v>3537</v>
      </c>
      <c r="S201" s="74"/>
      <c r="T201" s="74"/>
      <c r="U201" s="74"/>
      <c r="V201" s="74"/>
      <c r="W201" s="74"/>
      <c r="X201" s="74"/>
      <c r="Y201" s="74"/>
      <c r="Z201" s="74"/>
      <c r="AA201" s="77"/>
      <c r="AB201" s="145"/>
    </row>
    <row r="202" spans="1:28" ht="60" customHeight="1">
      <c r="A202" s="80">
        <v>184</v>
      </c>
      <c r="B202" s="75" t="s">
        <v>3515</v>
      </c>
      <c r="C202" s="58" t="s">
        <v>4174</v>
      </c>
      <c r="D202" s="74" t="s">
        <v>4174</v>
      </c>
      <c r="E202" s="74" t="s">
        <v>4177</v>
      </c>
      <c r="F202" s="74"/>
      <c r="G202" s="74"/>
      <c r="H202" s="74" t="s">
        <v>4175</v>
      </c>
      <c r="I202" s="74" t="s">
        <v>3367</v>
      </c>
      <c r="J202" s="74" t="s">
        <v>3340</v>
      </c>
      <c r="K202" s="74" t="s">
        <v>4176</v>
      </c>
      <c r="L202" s="74" t="s">
        <v>3369</v>
      </c>
      <c r="M202" s="74" t="s">
        <v>4015</v>
      </c>
      <c r="N202" s="74">
        <v>2</v>
      </c>
      <c r="O202" s="74" t="s">
        <v>3320</v>
      </c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107"/>
    </row>
    <row r="203" spans="1:28" ht="60" customHeight="1">
      <c r="A203" s="144">
        <v>185</v>
      </c>
      <c r="B203" s="75" t="s">
        <v>3515</v>
      </c>
      <c r="C203" s="58" t="s">
        <v>2959</v>
      </c>
      <c r="D203" s="74" t="s">
        <v>2935</v>
      </c>
      <c r="E203" s="77" t="s">
        <v>3590</v>
      </c>
      <c r="F203" s="77" t="s">
        <v>3277</v>
      </c>
      <c r="G203" s="79" t="s">
        <v>3279</v>
      </c>
      <c r="H203" s="74" t="s">
        <v>3445</v>
      </c>
      <c r="I203" s="76" t="s">
        <v>3364</v>
      </c>
      <c r="J203" s="74" t="s">
        <v>3340</v>
      </c>
      <c r="K203" s="74" t="s">
        <v>3380</v>
      </c>
      <c r="L203" s="74" t="s">
        <v>3369</v>
      </c>
      <c r="M203" s="77" t="s">
        <v>3049</v>
      </c>
      <c r="N203" s="77">
        <v>2</v>
      </c>
      <c r="O203" s="74" t="s">
        <v>3320</v>
      </c>
      <c r="P203" s="74"/>
      <c r="Q203" s="74"/>
      <c r="R203" s="78" t="s">
        <v>3541</v>
      </c>
      <c r="S203" s="74"/>
      <c r="T203" s="74"/>
      <c r="U203" s="74"/>
      <c r="V203" s="74"/>
      <c r="W203" s="74"/>
      <c r="X203" s="74"/>
      <c r="Y203" s="74"/>
      <c r="Z203" s="74"/>
      <c r="AA203" s="77"/>
      <c r="AB203" s="145"/>
    </row>
    <row r="204" spans="1:28" ht="60" customHeight="1">
      <c r="A204" s="80">
        <v>186</v>
      </c>
      <c r="B204" s="75" t="s">
        <v>3515</v>
      </c>
      <c r="C204" s="58" t="s">
        <v>3852</v>
      </c>
      <c r="D204" s="74"/>
      <c r="E204" s="74" t="s">
        <v>3853</v>
      </c>
      <c r="F204" s="77"/>
      <c r="G204" s="74"/>
      <c r="H204" s="74" t="s">
        <v>3854</v>
      </c>
      <c r="I204" s="74" t="s">
        <v>3341</v>
      </c>
      <c r="J204" s="74" t="s">
        <v>3340</v>
      </c>
      <c r="K204" s="74" t="s">
        <v>3855</v>
      </c>
      <c r="L204" s="74" t="s">
        <v>3369</v>
      </c>
      <c r="M204" s="74" t="s">
        <v>3856</v>
      </c>
      <c r="N204" s="74">
        <v>2</v>
      </c>
      <c r="O204" s="74" t="s">
        <v>3320</v>
      </c>
      <c r="P204" s="74"/>
      <c r="Q204" s="74"/>
      <c r="R204" s="78" t="s">
        <v>3857</v>
      </c>
      <c r="S204" s="74"/>
      <c r="T204" s="74"/>
      <c r="U204" s="74"/>
      <c r="V204" s="74"/>
      <c r="W204" s="74"/>
      <c r="X204" s="74"/>
      <c r="Y204" s="74"/>
      <c r="Z204" s="74"/>
      <c r="AA204" s="74"/>
      <c r="AB204" s="107"/>
    </row>
    <row r="205" spans="1:28" ht="60" customHeight="1">
      <c r="A205" s="80">
        <v>187</v>
      </c>
      <c r="B205" s="75" t="s">
        <v>3515</v>
      </c>
      <c r="C205" s="58" t="s">
        <v>3804</v>
      </c>
      <c r="D205" s="74" t="s">
        <v>3805</v>
      </c>
      <c r="E205" s="74" t="s">
        <v>3806</v>
      </c>
      <c r="F205" s="77" t="s">
        <v>3807</v>
      </c>
      <c r="G205" s="78" t="s">
        <v>3808</v>
      </c>
      <c r="H205" s="74" t="s">
        <v>3809</v>
      </c>
      <c r="I205" s="74" t="s">
        <v>3437</v>
      </c>
      <c r="J205" s="74" t="s">
        <v>3340</v>
      </c>
      <c r="K205" s="74" t="s">
        <v>3810</v>
      </c>
      <c r="L205" s="74" t="s">
        <v>3369</v>
      </c>
      <c r="M205" s="74" t="s">
        <v>3639</v>
      </c>
      <c r="N205" s="74">
        <v>3</v>
      </c>
      <c r="O205" s="74" t="s">
        <v>3320</v>
      </c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107"/>
    </row>
    <row r="206" spans="1:28" ht="60" customHeight="1">
      <c r="A206" s="144">
        <v>188</v>
      </c>
      <c r="B206" s="75" t="s">
        <v>3515</v>
      </c>
      <c r="C206" s="58" t="s">
        <v>3757</v>
      </c>
      <c r="D206" s="74"/>
      <c r="E206" s="74" t="s">
        <v>3758</v>
      </c>
      <c r="F206" s="77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107"/>
    </row>
    <row r="207" spans="1:28" ht="60" customHeight="1">
      <c r="A207" s="80">
        <v>189</v>
      </c>
      <c r="B207" s="75" t="s">
        <v>3515</v>
      </c>
      <c r="C207" s="58" t="s">
        <v>3663</v>
      </c>
      <c r="D207" s="74" t="s">
        <v>3011</v>
      </c>
      <c r="E207" s="74" t="s">
        <v>3664</v>
      </c>
      <c r="F207" s="77" t="s">
        <v>3689</v>
      </c>
      <c r="G207" s="74" t="s">
        <v>3690</v>
      </c>
      <c r="H207" s="74" t="s">
        <v>3665</v>
      </c>
      <c r="I207" s="74" t="s">
        <v>3666</v>
      </c>
      <c r="J207" s="74" t="s">
        <v>3340</v>
      </c>
      <c r="K207" s="74" t="s">
        <v>3667</v>
      </c>
      <c r="L207" s="74" t="s">
        <v>3369</v>
      </c>
      <c r="M207" s="74" t="s">
        <v>3475</v>
      </c>
      <c r="N207" s="74">
        <v>2</v>
      </c>
      <c r="O207" s="74"/>
      <c r="P207" s="74"/>
      <c r="Q207" s="74"/>
      <c r="R207" s="74" t="s">
        <v>3668</v>
      </c>
      <c r="S207" s="74"/>
      <c r="T207" s="74"/>
      <c r="U207" s="74"/>
      <c r="V207" s="74"/>
      <c r="W207" s="74"/>
      <c r="X207" s="74"/>
      <c r="Y207" s="74"/>
      <c r="Z207" s="74"/>
      <c r="AA207" s="74"/>
      <c r="AB207" s="107"/>
    </row>
    <row r="208" spans="1:28" ht="60" customHeight="1">
      <c r="A208" s="80">
        <v>190</v>
      </c>
      <c r="B208" s="75" t="s">
        <v>3515</v>
      </c>
      <c r="C208" s="58" t="s">
        <v>3275</v>
      </c>
      <c r="D208" s="74" t="s">
        <v>3275</v>
      </c>
      <c r="E208" s="77"/>
      <c r="F208" s="77"/>
      <c r="G208" s="79"/>
      <c r="H208" s="77" t="s">
        <v>204</v>
      </c>
      <c r="I208" s="77" t="s">
        <v>204</v>
      </c>
      <c r="J208" s="74" t="s">
        <v>3340</v>
      </c>
      <c r="K208" s="77" t="s">
        <v>204</v>
      </c>
      <c r="L208" s="74" t="s">
        <v>3369</v>
      </c>
      <c r="M208" s="77" t="s">
        <v>3506</v>
      </c>
      <c r="N208" s="77">
        <v>3</v>
      </c>
      <c r="O208" s="74" t="s">
        <v>3321</v>
      </c>
      <c r="P208" s="77"/>
      <c r="Q208" s="76">
        <v>9680800</v>
      </c>
      <c r="R208" s="74"/>
      <c r="S208" s="74" t="s">
        <v>3415</v>
      </c>
      <c r="T208" s="74" t="s">
        <v>3416</v>
      </c>
      <c r="U208" s="74"/>
      <c r="V208" s="74"/>
      <c r="W208" s="74"/>
      <c r="X208" s="74"/>
      <c r="Y208" s="74"/>
      <c r="Z208" s="74"/>
      <c r="AA208" s="77"/>
      <c r="AB208" s="145"/>
    </row>
    <row r="209" spans="1:88" ht="60" customHeight="1">
      <c r="A209" s="144">
        <v>191</v>
      </c>
      <c r="B209" s="75" t="s">
        <v>3719</v>
      </c>
      <c r="C209" s="58" t="s">
        <v>3676</v>
      </c>
      <c r="D209" s="74" t="s">
        <v>3678</v>
      </c>
      <c r="E209" s="74" t="s">
        <v>3693</v>
      </c>
      <c r="F209" s="77"/>
      <c r="G209" s="74" t="s">
        <v>3694</v>
      </c>
      <c r="H209" s="74" t="s">
        <v>3691</v>
      </c>
      <c r="I209" s="74" t="s">
        <v>3352</v>
      </c>
      <c r="J209" s="74" t="s">
        <v>3340</v>
      </c>
      <c r="K209" s="74" t="s">
        <v>3692</v>
      </c>
      <c r="L209" s="74" t="s">
        <v>3369</v>
      </c>
      <c r="M209" s="74" t="s">
        <v>3684</v>
      </c>
      <c r="N209" s="74">
        <v>3</v>
      </c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107"/>
    </row>
    <row r="210" spans="1:88" ht="60" customHeight="1">
      <c r="A210" s="80">
        <v>192</v>
      </c>
      <c r="B210" s="75" t="s">
        <v>3515</v>
      </c>
      <c r="C210" s="58" t="s">
        <v>3977</v>
      </c>
      <c r="D210" s="74" t="s">
        <v>3978</v>
      </c>
      <c r="E210" s="74" t="s">
        <v>3979</v>
      </c>
      <c r="F210" s="77" t="s">
        <v>3981</v>
      </c>
      <c r="G210" s="78" t="s">
        <v>3980</v>
      </c>
      <c r="H210" s="74" t="s">
        <v>3982</v>
      </c>
      <c r="I210" s="74" t="s">
        <v>3364</v>
      </c>
      <c r="J210" s="74" t="s">
        <v>3340</v>
      </c>
      <c r="K210" s="74" t="s">
        <v>3983</v>
      </c>
      <c r="L210" s="74" t="s">
        <v>3369</v>
      </c>
      <c r="M210" s="74" t="s">
        <v>3927</v>
      </c>
      <c r="N210" s="74">
        <v>3</v>
      </c>
      <c r="O210" s="74" t="s">
        <v>3320</v>
      </c>
      <c r="P210" s="74"/>
      <c r="Q210" s="74"/>
      <c r="R210" s="74" t="s">
        <v>3984</v>
      </c>
      <c r="S210" s="74"/>
      <c r="T210" s="74"/>
      <c r="U210" s="74"/>
      <c r="V210" s="74"/>
      <c r="W210" s="74"/>
      <c r="X210" s="74"/>
      <c r="Y210" s="74"/>
      <c r="Z210" s="74"/>
      <c r="AA210" s="74"/>
      <c r="AB210" s="107"/>
    </row>
    <row r="211" spans="1:88" ht="60" customHeight="1">
      <c r="A211" s="80">
        <v>193</v>
      </c>
      <c r="B211" s="75" t="s">
        <v>3515</v>
      </c>
      <c r="C211" s="58" t="s">
        <v>4462</v>
      </c>
      <c r="D211" s="74" t="s">
        <v>4463</v>
      </c>
      <c r="E211" s="74" t="s">
        <v>4470</v>
      </c>
      <c r="F211" s="74" t="s">
        <v>4464</v>
      </c>
      <c r="G211" s="74" t="s">
        <v>4465</v>
      </c>
      <c r="H211" s="74" t="s">
        <v>4469</v>
      </c>
      <c r="I211" s="74" t="s">
        <v>3364</v>
      </c>
      <c r="J211" s="74" t="s">
        <v>3340</v>
      </c>
      <c r="K211" s="74" t="s">
        <v>4468</v>
      </c>
      <c r="L211" s="74" t="s">
        <v>3369</v>
      </c>
      <c r="M211" s="74" t="s">
        <v>4467</v>
      </c>
      <c r="N211" s="74">
        <v>2</v>
      </c>
      <c r="O211" s="74" t="s">
        <v>3320</v>
      </c>
      <c r="P211" s="74"/>
      <c r="Q211" s="74"/>
      <c r="R211" s="84" t="s">
        <v>4466</v>
      </c>
      <c r="S211" s="74"/>
      <c r="T211" s="74"/>
      <c r="U211" s="74"/>
      <c r="V211" s="74"/>
      <c r="W211" s="74"/>
      <c r="X211" s="74"/>
      <c r="Y211" s="74"/>
      <c r="Z211" s="74"/>
      <c r="AA211" s="74"/>
      <c r="AB211" s="107"/>
    </row>
    <row r="212" spans="1:88" ht="60" customHeight="1">
      <c r="A212" s="144">
        <v>194</v>
      </c>
      <c r="B212" s="75" t="s">
        <v>3515</v>
      </c>
      <c r="C212" s="58" t="s">
        <v>3584</v>
      </c>
      <c r="D212" s="74" t="s">
        <v>3584</v>
      </c>
      <c r="E212" s="77"/>
      <c r="F212" s="77"/>
      <c r="G212" s="74"/>
      <c r="H212" s="77" t="s">
        <v>204</v>
      </c>
      <c r="I212" s="77" t="s">
        <v>204</v>
      </c>
      <c r="J212" s="77" t="s">
        <v>204</v>
      </c>
      <c r="K212" s="77" t="s">
        <v>204</v>
      </c>
      <c r="L212" s="74" t="s">
        <v>3584</v>
      </c>
      <c r="M212" s="74"/>
      <c r="N212" s="74">
        <v>2</v>
      </c>
      <c r="O212" s="74" t="s">
        <v>3320</v>
      </c>
      <c r="P212" s="74"/>
      <c r="Q212" s="74"/>
      <c r="R212" s="74"/>
      <c r="S212" s="74" t="s">
        <v>204</v>
      </c>
      <c r="T212" s="74" t="s">
        <v>204</v>
      </c>
      <c r="U212" s="74"/>
      <c r="V212" s="74"/>
      <c r="W212" s="74"/>
      <c r="X212" s="74"/>
      <c r="Y212" s="74"/>
      <c r="Z212" s="74"/>
      <c r="AA212" s="74"/>
      <c r="AB212" s="107"/>
    </row>
    <row r="213" spans="1:88" ht="60" customHeight="1">
      <c r="A213" s="80">
        <v>195</v>
      </c>
      <c r="B213" s="75" t="s">
        <v>3515</v>
      </c>
      <c r="C213" s="58" t="s">
        <v>4205</v>
      </c>
      <c r="D213" s="74" t="s">
        <v>4205</v>
      </c>
      <c r="E213" s="74"/>
      <c r="F213" s="74"/>
      <c r="G213" s="74"/>
      <c r="H213" s="74"/>
      <c r="I213" s="74"/>
      <c r="J213" s="74"/>
      <c r="K213" s="74"/>
      <c r="L213" s="74"/>
      <c r="M213" s="74" t="s">
        <v>4195</v>
      </c>
      <c r="N213" s="74">
        <v>2</v>
      </c>
      <c r="O213" s="74" t="s">
        <v>3320</v>
      </c>
      <c r="P213" s="74"/>
      <c r="Q213" s="74"/>
      <c r="R213" s="74" t="s">
        <v>4365</v>
      </c>
      <c r="S213" s="74"/>
      <c r="T213" s="74"/>
      <c r="U213" s="74"/>
      <c r="V213" s="74"/>
      <c r="W213" s="74"/>
      <c r="X213" s="74"/>
      <c r="Y213" s="74"/>
      <c r="Z213" s="74"/>
      <c r="AA213" s="74"/>
      <c r="AB213" s="107"/>
    </row>
    <row r="214" spans="1:88" ht="60" customHeight="1">
      <c r="A214" s="80">
        <v>196</v>
      </c>
      <c r="B214" s="75" t="s">
        <v>3515</v>
      </c>
      <c r="C214" s="58" t="s">
        <v>4526</v>
      </c>
      <c r="D214" s="74" t="s">
        <v>4527</v>
      </c>
      <c r="E214" s="74" t="s">
        <v>4528</v>
      </c>
      <c r="F214" s="74" t="s">
        <v>4529</v>
      </c>
      <c r="G214" s="74"/>
      <c r="H214" s="74" t="s">
        <v>4530</v>
      </c>
      <c r="I214" s="74" t="s">
        <v>3364</v>
      </c>
      <c r="J214" s="74" t="s">
        <v>3340</v>
      </c>
      <c r="K214" s="74" t="s">
        <v>4531</v>
      </c>
      <c r="L214" s="74" t="s">
        <v>3369</v>
      </c>
      <c r="M214" s="74" t="s">
        <v>4532</v>
      </c>
      <c r="N214" s="74">
        <v>2</v>
      </c>
      <c r="O214" s="74" t="s">
        <v>3320</v>
      </c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107"/>
    </row>
    <row r="215" spans="1:88" ht="60" customHeight="1">
      <c r="A215" s="144">
        <v>197</v>
      </c>
      <c r="B215" s="75" t="s">
        <v>3515</v>
      </c>
      <c r="C215" s="58" t="s">
        <v>3626</v>
      </c>
      <c r="D215" s="74" t="s">
        <v>3640</v>
      </c>
      <c r="E215" s="96" t="s">
        <v>3995</v>
      </c>
      <c r="F215" s="77" t="s">
        <v>3629</v>
      </c>
      <c r="G215" s="78" t="s">
        <v>3630</v>
      </c>
      <c r="H215" s="96" t="s">
        <v>3627</v>
      </c>
      <c r="I215" s="96" t="s">
        <v>3336</v>
      </c>
      <c r="J215" s="96" t="s">
        <v>3340</v>
      </c>
      <c r="K215" s="74" t="s">
        <v>3628</v>
      </c>
      <c r="L215" s="74" t="s">
        <v>3369</v>
      </c>
      <c r="M215" s="74" t="s">
        <v>3639</v>
      </c>
      <c r="N215" s="74">
        <v>2</v>
      </c>
      <c r="O215" s="74" t="s">
        <v>3320</v>
      </c>
      <c r="P215" s="74"/>
      <c r="Q215" s="74"/>
      <c r="R215" s="84" t="s">
        <v>3631</v>
      </c>
      <c r="S215" s="74"/>
      <c r="T215" s="74"/>
      <c r="U215" s="74"/>
      <c r="V215" s="74"/>
      <c r="W215" s="74"/>
      <c r="X215" s="74"/>
      <c r="Y215" s="74"/>
      <c r="Z215" s="74"/>
      <c r="AA215" s="74"/>
      <c r="AB215" s="107"/>
    </row>
    <row r="216" spans="1:88" ht="60" customHeight="1">
      <c r="A216" s="80">
        <v>198</v>
      </c>
      <c r="B216" s="75" t="s">
        <v>3719</v>
      </c>
      <c r="C216" s="58" t="s">
        <v>3632</v>
      </c>
      <c r="D216" s="74" t="s">
        <v>3632</v>
      </c>
      <c r="E216" s="76" t="s">
        <v>3634</v>
      </c>
      <c r="F216" s="77" t="s">
        <v>3633</v>
      </c>
      <c r="G216" s="84" t="s">
        <v>3635</v>
      </c>
      <c r="H216" s="76" t="s">
        <v>3636</v>
      </c>
      <c r="I216" s="74" t="s">
        <v>3364</v>
      </c>
      <c r="J216" s="74" t="s">
        <v>3340</v>
      </c>
      <c r="K216" s="74" t="s">
        <v>3637</v>
      </c>
      <c r="L216" s="74" t="s">
        <v>3369</v>
      </c>
      <c r="M216" s="74" t="s">
        <v>3639</v>
      </c>
      <c r="N216" s="74">
        <v>3</v>
      </c>
      <c r="O216" s="74" t="s">
        <v>3320</v>
      </c>
      <c r="P216" s="74"/>
      <c r="Q216" s="74"/>
      <c r="R216" s="84" t="s">
        <v>3638</v>
      </c>
      <c r="S216" s="74"/>
      <c r="T216" s="74"/>
      <c r="U216" s="74"/>
      <c r="V216" s="74"/>
      <c r="W216" s="74"/>
      <c r="X216" s="74"/>
      <c r="Y216" s="74"/>
      <c r="Z216" s="74"/>
      <c r="AA216" s="74"/>
      <c r="AB216" s="107"/>
    </row>
    <row r="217" spans="1:88" ht="60" customHeight="1">
      <c r="A217" s="80">
        <v>206</v>
      </c>
      <c r="B217" s="75" t="s">
        <v>3515</v>
      </c>
      <c r="C217" s="58" t="s">
        <v>4594</v>
      </c>
      <c r="D217" s="98" t="s">
        <v>4594</v>
      </c>
      <c r="E217" s="74" t="s">
        <v>4596</v>
      </c>
      <c r="F217" s="74" t="s">
        <v>4595</v>
      </c>
      <c r="G217" s="74"/>
      <c r="H217" s="74" t="s">
        <v>4597</v>
      </c>
      <c r="I217" s="74" t="s">
        <v>4598</v>
      </c>
      <c r="J217" s="74" t="s">
        <v>3340</v>
      </c>
      <c r="K217" s="74" t="s">
        <v>4599</v>
      </c>
      <c r="L217" s="74" t="s">
        <v>3369</v>
      </c>
      <c r="M217" s="74" t="s">
        <v>4600</v>
      </c>
      <c r="N217" s="74">
        <v>2</v>
      </c>
      <c r="O217" s="74" t="s">
        <v>3320</v>
      </c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107"/>
    </row>
    <row r="218" spans="1:88" ht="60" customHeight="1">
      <c r="A218" s="80">
        <v>199</v>
      </c>
      <c r="B218" s="75" t="s">
        <v>3719</v>
      </c>
      <c r="C218" s="58" t="s">
        <v>3732</v>
      </c>
      <c r="D218" s="74" t="s">
        <v>3732</v>
      </c>
      <c r="E218" s="76" t="s">
        <v>3735</v>
      </c>
      <c r="F218" s="77"/>
      <c r="G218" s="74"/>
      <c r="H218" s="74" t="s">
        <v>3733</v>
      </c>
      <c r="I218" s="74" t="s">
        <v>3437</v>
      </c>
      <c r="J218" s="74" t="s">
        <v>3340</v>
      </c>
      <c r="K218" s="74" t="s">
        <v>3734</v>
      </c>
      <c r="L218" s="74" t="s">
        <v>3369</v>
      </c>
      <c r="M218" s="74" t="s">
        <v>3737</v>
      </c>
      <c r="N218" s="74">
        <v>3</v>
      </c>
      <c r="O218" s="74" t="s">
        <v>3320</v>
      </c>
      <c r="P218" s="74"/>
      <c r="Q218" s="74"/>
      <c r="R218" s="78" t="s">
        <v>3736</v>
      </c>
      <c r="S218" s="74"/>
      <c r="T218" s="74"/>
      <c r="U218" s="74"/>
      <c r="V218" s="74"/>
      <c r="W218" s="74"/>
      <c r="X218" s="74"/>
      <c r="Y218" s="74"/>
      <c r="Z218" s="74"/>
      <c r="AA218" s="74"/>
      <c r="AB218" s="107"/>
    </row>
    <row r="219" spans="1:88" s="62" customFormat="1" ht="60" customHeight="1">
      <c r="A219" s="144">
        <v>200</v>
      </c>
      <c r="B219" s="75" t="s">
        <v>3515</v>
      </c>
      <c r="C219" s="58" t="s">
        <v>3778</v>
      </c>
      <c r="D219" s="74" t="s">
        <v>3782</v>
      </c>
      <c r="E219" s="77" t="s">
        <v>3781</v>
      </c>
      <c r="F219" s="77" t="s">
        <v>3832</v>
      </c>
      <c r="G219" s="78" t="s">
        <v>3831</v>
      </c>
      <c r="H219" s="74" t="s">
        <v>3779</v>
      </c>
      <c r="I219" s="74" t="s">
        <v>3336</v>
      </c>
      <c r="J219" s="74" t="s">
        <v>3340</v>
      </c>
      <c r="K219" s="74" t="s">
        <v>3780</v>
      </c>
      <c r="L219" s="74" t="s">
        <v>3369</v>
      </c>
      <c r="M219" s="74" t="s">
        <v>3432</v>
      </c>
      <c r="N219" s="74">
        <v>2</v>
      </c>
      <c r="O219" s="74" t="s">
        <v>3320</v>
      </c>
      <c r="P219" s="74"/>
      <c r="Q219" s="74"/>
      <c r="R219" s="74" t="s">
        <v>3784</v>
      </c>
      <c r="S219" s="74"/>
      <c r="T219" s="74"/>
      <c r="U219" s="74"/>
      <c r="V219" s="74"/>
      <c r="W219" s="74"/>
      <c r="X219" s="74"/>
      <c r="Y219" s="74"/>
      <c r="Z219" s="74"/>
      <c r="AA219" s="74"/>
      <c r="AB219" s="107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</row>
    <row r="220" spans="1:88" s="101" customFormat="1" ht="60.75" customHeight="1">
      <c r="A220" s="80">
        <v>201</v>
      </c>
      <c r="B220" s="75" t="s">
        <v>3515</v>
      </c>
      <c r="C220" s="58" t="s">
        <v>4370</v>
      </c>
      <c r="D220" s="74" t="s">
        <v>4371</v>
      </c>
      <c r="E220" s="74" t="s">
        <v>4372</v>
      </c>
      <c r="F220" s="74"/>
      <c r="G220" s="74"/>
      <c r="H220" s="107" t="s">
        <v>4373</v>
      </c>
      <c r="I220" s="74" t="s">
        <v>3341</v>
      </c>
      <c r="J220" s="74" t="s">
        <v>3340</v>
      </c>
      <c r="K220" s="104" t="s">
        <v>4374</v>
      </c>
      <c r="L220" s="74" t="s">
        <v>3369</v>
      </c>
      <c r="M220" s="74" t="s">
        <v>3993</v>
      </c>
      <c r="N220" s="74">
        <v>2</v>
      </c>
      <c r="O220" s="74" t="s">
        <v>3320</v>
      </c>
      <c r="P220" s="74"/>
      <c r="Q220" s="74"/>
      <c r="R220" s="74" t="s">
        <v>4375</v>
      </c>
      <c r="S220" s="74"/>
      <c r="T220" s="74"/>
      <c r="U220" s="74"/>
      <c r="V220" s="74"/>
      <c r="W220" s="74"/>
      <c r="X220" s="74"/>
      <c r="Y220" s="74"/>
      <c r="Z220" s="74"/>
      <c r="AA220" s="74"/>
      <c r="AB220" s="107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</row>
    <row r="221" spans="1:88" ht="64.5" customHeight="1">
      <c r="A221" s="80">
        <v>202</v>
      </c>
      <c r="B221" s="75" t="s">
        <v>3515</v>
      </c>
      <c r="C221" s="58" t="s">
        <v>3824</v>
      </c>
      <c r="D221" s="74" t="s">
        <v>3825</v>
      </c>
      <c r="E221" s="74" t="s">
        <v>3826</v>
      </c>
      <c r="F221" s="77"/>
      <c r="G221" s="74"/>
      <c r="H221" s="74" t="s">
        <v>3827</v>
      </c>
      <c r="I221" s="74" t="s">
        <v>3336</v>
      </c>
      <c r="J221" s="74" t="s">
        <v>3340</v>
      </c>
      <c r="K221" s="74" t="s">
        <v>3828</v>
      </c>
      <c r="L221" s="74" t="s">
        <v>3369</v>
      </c>
      <c r="M221" s="74" t="s">
        <v>3829</v>
      </c>
      <c r="N221" s="74">
        <v>2</v>
      </c>
      <c r="O221" s="74" t="s">
        <v>3320</v>
      </c>
      <c r="P221" s="74"/>
      <c r="Q221" s="74"/>
      <c r="R221" s="78" t="s">
        <v>3830</v>
      </c>
      <c r="S221" s="74"/>
      <c r="T221" s="74"/>
      <c r="U221" s="74"/>
      <c r="V221" s="74"/>
      <c r="W221" s="74"/>
      <c r="X221" s="74"/>
      <c r="Y221" s="74"/>
      <c r="Z221" s="74"/>
      <c r="AA221" s="74"/>
      <c r="AB221" s="107"/>
    </row>
    <row r="222" spans="1:88" ht="54" customHeight="1">
      <c r="A222" s="80">
        <v>203</v>
      </c>
      <c r="B222" s="75" t="s">
        <v>3515</v>
      </c>
      <c r="C222" s="58" t="s">
        <v>2978</v>
      </c>
      <c r="D222" s="74" t="str">
        <f>C222</f>
        <v>Yorkdale Hardwood</v>
      </c>
      <c r="E222" s="77" t="s">
        <v>2979</v>
      </c>
      <c r="F222" s="77" t="s">
        <v>3563</v>
      </c>
      <c r="G222" s="77" t="s">
        <v>3572</v>
      </c>
      <c r="H222" s="74" t="s">
        <v>3377</v>
      </c>
      <c r="I222" s="74" t="s">
        <v>3378</v>
      </c>
      <c r="J222" s="74" t="s">
        <v>3340</v>
      </c>
      <c r="K222" s="74" t="s">
        <v>3379</v>
      </c>
      <c r="L222" s="74" t="s">
        <v>3369</v>
      </c>
      <c r="M222" s="77" t="s">
        <v>3507</v>
      </c>
      <c r="N222" s="77">
        <v>2</v>
      </c>
      <c r="O222" s="74" t="s">
        <v>3320</v>
      </c>
      <c r="P222" s="74"/>
      <c r="Q222" s="74"/>
      <c r="R222" s="78" t="s">
        <v>3542</v>
      </c>
      <c r="S222" s="74" t="s">
        <v>204</v>
      </c>
      <c r="T222" s="74" t="s">
        <v>204</v>
      </c>
      <c r="U222" s="74"/>
      <c r="V222" s="74"/>
      <c r="W222" s="74"/>
      <c r="X222" s="74"/>
      <c r="Y222" s="74"/>
      <c r="Z222" s="74"/>
      <c r="AA222" s="77"/>
      <c r="AB222" s="145"/>
    </row>
    <row r="223" spans="1:88" ht="49.5" customHeight="1">
      <c r="A223" s="152">
        <v>204</v>
      </c>
      <c r="B223" s="92" t="s">
        <v>3515</v>
      </c>
      <c r="C223" s="59" t="s">
        <v>3612</v>
      </c>
      <c r="D223" s="93" t="s">
        <v>3608</v>
      </c>
      <c r="E223" s="153" t="s">
        <v>4039</v>
      </c>
      <c r="F223" s="153" t="s">
        <v>3614</v>
      </c>
      <c r="G223" s="154" t="s">
        <v>3611</v>
      </c>
      <c r="H223" s="153" t="s">
        <v>3609</v>
      </c>
      <c r="I223" s="93" t="s">
        <v>3364</v>
      </c>
      <c r="J223" s="93" t="s">
        <v>3340</v>
      </c>
      <c r="K223" s="93" t="s">
        <v>4294</v>
      </c>
      <c r="L223" s="93" t="s">
        <v>3369</v>
      </c>
      <c r="M223" s="93" t="s">
        <v>4628</v>
      </c>
      <c r="N223" s="93">
        <v>2</v>
      </c>
      <c r="O223" s="93" t="s">
        <v>3320</v>
      </c>
      <c r="P223" s="93"/>
      <c r="Q223" s="93"/>
      <c r="R223" s="154" t="s">
        <v>3646</v>
      </c>
      <c r="S223" s="93" t="s">
        <v>204</v>
      </c>
      <c r="T223" s="93" t="s">
        <v>204</v>
      </c>
      <c r="U223" s="93"/>
      <c r="V223" s="93"/>
      <c r="W223" s="93"/>
      <c r="X223" s="93"/>
      <c r="Y223" s="93"/>
      <c r="Z223" s="93"/>
      <c r="AA223" s="93"/>
      <c r="AB223" s="146"/>
    </row>
  </sheetData>
  <mergeCells count="10">
    <mergeCell ref="W1:Z1"/>
    <mergeCell ref="W2:Y2"/>
    <mergeCell ref="H4:L4"/>
    <mergeCell ref="V4:AB4"/>
    <mergeCell ref="A3:T3"/>
    <mergeCell ref="A1:T1"/>
    <mergeCell ref="A2:C2"/>
    <mergeCell ref="H2:I2"/>
    <mergeCell ref="K2:L2"/>
    <mergeCell ref="N2:T2"/>
  </mergeCells>
  <conditionalFormatting sqref="D198">
    <cfRule type="containsBlanks" dxfId="8" priority="4">
      <formula>LEN(TRIM(D198))=0</formula>
    </cfRule>
    <cfRule type="cellIs" dxfId="7" priority="5" operator="equal">
      <formula>0</formula>
    </cfRule>
  </conditionalFormatting>
  <conditionalFormatting sqref="D197">
    <cfRule type="containsBlanks" dxfId="6" priority="2">
      <formula>LEN(TRIM(D197))=0</formula>
    </cfRule>
    <cfRule type="cellIs" dxfId="5" priority="3" operator="equal">
      <formula>0</formula>
    </cfRule>
  </conditionalFormatting>
  <conditionalFormatting sqref="C1:C1048576">
    <cfRule type="duplicateValues" dxfId="0" priority="1"/>
  </conditionalFormatting>
  <hyperlinks>
    <hyperlink ref="E130" r:id="rId1" tooltip="Call via Hangouts" display="javascript:void(0)"/>
    <hyperlink ref="E166" r:id="rId2" display="tel:1-800-361-6000"/>
    <hyperlink ref="G119" r:id="rId3"/>
    <hyperlink ref="G203" r:id="rId4"/>
    <hyperlink ref="G125" r:id="rId5" display="mailto:gregory.charles@store.lowes.com"/>
    <hyperlink ref="G99" r:id="rId6"/>
    <hyperlink ref="G87" r:id="rId7" display="kelvin@hansonbuildingsupply.com  _x000a_"/>
    <hyperlink ref="G52" r:id="rId8" display="mailto:raymond@centralfairbank.com"/>
    <hyperlink ref="G113" r:id="rId9" display="JohnT@keystonehomeproducts.com"/>
    <hyperlink ref="G44" r:id="rId10"/>
    <hyperlink ref="G26" r:id="rId11"/>
    <hyperlink ref="G9" r:id="rId12"/>
    <hyperlink ref="R89" r:id="rId13"/>
    <hyperlink ref="R44" r:id="rId14"/>
    <hyperlink ref="H105" r:id="rId15" display="https://www.google.ca/maps/dir/%27%27/250+Rowntree+Dairy+Road,+Woodbridge,+ON+L4L+9J7,+Canada/@43.782028,-79.55433,17z/data=%213m1%214b1%214m8%214m7%211m0%211m5%211m1%211s0x882b2ff10bea3c51:0xa6a4f75f8bdbc03f%212m2%211d-79.5521842%212d43.782028"/>
    <hyperlink ref="E110" r:id="rId16" tooltip="Call via Hangouts" display="javascript:void(0)"/>
    <hyperlink ref="G61" r:id="rId17" display="mailto:cwoodkitchens@gmail.com"/>
    <hyperlink ref="R52" r:id="rId18"/>
    <hyperlink ref="R113" r:id="rId19"/>
    <hyperlink ref="R92" r:id="rId20"/>
    <hyperlink ref="R93" r:id="rId21"/>
    <hyperlink ref="R94" r:id="rId22"/>
    <hyperlink ref="R105" r:id="rId23"/>
    <hyperlink ref="R124" r:id="rId24"/>
    <hyperlink ref="R125" r:id="rId25"/>
    <hyperlink ref="R130" r:id="rId26" location=" "/>
    <hyperlink ref="R142" r:id="rId27"/>
    <hyperlink ref="R149" r:id="rId28"/>
    <hyperlink ref="R150" r:id="rId29"/>
    <hyperlink ref="R160" r:id="rId30"/>
    <hyperlink ref="R201" r:id="rId31" location=" "/>
    <hyperlink ref="R166" r:id="rId32"/>
    <hyperlink ref="R183" r:id="rId33"/>
    <hyperlink ref="R199" r:id="rId34"/>
    <hyperlink ref="R203" r:id="rId35"/>
    <hyperlink ref="R222" r:id="rId36"/>
    <hyperlink ref="R9" r:id="rId37"/>
    <hyperlink ref="R56" r:id="rId38"/>
    <hyperlink ref="R10" r:id="rId39"/>
    <hyperlink ref="R65" r:id="rId40"/>
    <hyperlink ref="R67" r:id="rId41"/>
    <hyperlink ref="R119" r:id="rId42"/>
    <hyperlink ref="R20" r:id="rId43"/>
    <hyperlink ref="R13" r:id="rId44"/>
    <hyperlink ref="R8" r:id="rId45"/>
    <hyperlink ref="R26" r:id="rId46"/>
    <hyperlink ref="G127" r:id="rId47"/>
    <hyperlink ref="G151" r:id="rId48"/>
    <hyperlink ref="G201" r:id="rId49"/>
    <hyperlink ref="G134" r:id="rId50"/>
    <hyperlink ref="R189" r:id="rId51"/>
    <hyperlink ref="G149" r:id="rId52" display="mailto:aangelakos@noble.ca"/>
    <hyperlink ref="E127" r:id="rId53"/>
    <hyperlink ref="G223" r:id="rId54"/>
    <hyperlink ref="R11" r:id="rId55"/>
    <hyperlink ref="G215" r:id="rId56"/>
    <hyperlink ref="R215" r:id="rId57" display="http://www.wesco.ca/"/>
    <hyperlink ref="G216" r:id="rId58" display="mailto:anthony.huber@westburne.ca"/>
    <hyperlink ref="R216" r:id="rId59" display="http://www.westburne.ca/"/>
    <hyperlink ref="U99" r:id="rId60"/>
    <hyperlink ref="S189" r:id="rId61"/>
    <hyperlink ref="R223" r:id="rId62"/>
    <hyperlink ref="R68" r:id="rId63"/>
    <hyperlink ref="G110" r:id="rId64"/>
    <hyperlink ref="U124" r:id="rId65"/>
    <hyperlink ref="R172" r:id="rId66"/>
    <hyperlink ref="G172" r:id="rId67"/>
    <hyperlink ref="R145" r:id="rId68"/>
    <hyperlink ref="G41" r:id="rId69"/>
    <hyperlink ref="R87" r:id="rId70"/>
    <hyperlink ref="G199" r:id="rId71"/>
    <hyperlink ref="G75" r:id="rId72"/>
    <hyperlink ref="U75" r:id="rId73"/>
    <hyperlink ref="R218" r:id="rId74"/>
    <hyperlink ref="G79" r:id="rId75"/>
    <hyperlink ref="R12" r:id="rId76"/>
    <hyperlink ref="G12" r:id="rId77"/>
    <hyperlink ref="S153" r:id="rId78"/>
    <hyperlink ref="G152" r:id="rId79" display="mailto:mjdoyle@oneilelectric.com"/>
    <hyperlink ref="S166" r:id="rId80"/>
    <hyperlink ref="G131" r:id="rId81"/>
    <hyperlink ref="G65" r:id="rId82"/>
    <hyperlink ref="G219" r:id="rId83" display="william.marshall@wolseleyinc.ca"/>
    <hyperlink ref="G92" r:id="rId84"/>
    <hyperlink ref="R90" r:id="rId85"/>
    <hyperlink ref="G90" r:id="rId86"/>
    <hyperlink ref="G77" r:id="rId87" display="JohnT@keystonehomeproducts.com"/>
    <hyperlink ref="R77" r:id="rId88"/>
    <hyperlink ref="G132" r:id="rId89"/>
    <hyperlink ref="R132" r:id="rId90"/>
    <hyperlink ref="G205" r:id="rId91"/>
    <hyperlink ref="U150" r:id="rId92"/>
    <hyperlink ref="G166" r:id="rId93" display="mailto:pking@richelieu.com"/>
    <hyperlink ref="R36" r:id="rId94"/>
    <hyperlink ref="R221" r:id="rId95"/>
    <hyperlink ref="G162" r:id="rId96"/>
    <hyperlink ref="R204" r:id="rId97"/>
    <hyperlink ref="G51" r:id="rId98"/>
    <hyperlink ref="S51" r:id="rId99"/>
    <hyperlink ref="R141" r:id="rId100"/>
    <hyperlink ref="S141" r:id="rId101"/>
    <hyperlink ref="G33" r:id="rId102"/>
    <hyperlink ref="S33" r:id="rId103"/>
    <hyperlink ref="R190" r:id="rId104"/>
    <hyperlink ref="G97" r:id="rId105"/>
    <hyperlink ref="G71" r:id="rId106"/>
    <hyperlink ref="R71" r:id="rId107"/>
    <hyperlink ref="S82" r:id="rId108"/>
    <hyperlink ref="R194" r:id="rId109"/>
    <hyperlink ref="G159" r:id="rId110"/>
    <hyperlink ref="R46" r:id="rId111"/>
    <hyperlink ref="R60" r:id="rId112"/>
    <hyperlink ref="G210" r:id="rId113"/>
    <hyperlink ref="R114" r:id="rId114"/>
    <hyperlink ref="R22" r:id="rId115"/>
    <hyperlink ref="R15" r:id="rId116"/>
    <hyperlink ref="R173" r:id="rId117"/>
    <hyperlink ref="R135" r:id="rId118"/>
    <hyperlink ref="R62" r:id="rId119"/>
    <hyperlink ref="G185" r:id="rId120"/>
    <hyperlink ref="G140" r:id="rId121"/>
    <hyperlink ref="R140" r:id="rId122"/>
    <hyperlink ref="G70" r:id="rId123" display="mailto:lwoods@easternpartitions.com"/>
    <hyperlink ref="G91" r:id="rId124"/>
    <hyperlink ref="G25" r:id="rId125"/>
    <hyperlink ref="R25" r:id="rId126"/>
    <hyperlink ref="R137" r:id="rId127"/>
    <hyperlink ref="R156" r:id="rId128"/>
    <hyperlink ref="R161" r:id="rId129"/>
    <hyperlink ref="R121" r:id="rId130"/>
    <hyperlink ref="R17" r:id="rId131"/>
    <hyperlink ref="G49" r:id="rId132"/>
    <hyperlink ref="R191" r:id="rId133"/>
    <hyperlink ref="R54" r:id="rId134"/>
    <hyperlink ref="G38" r:id="rId135" display="mailto:nathan.rosenfeld@brigholme.com"/>
    <hyperlink ref="R37" r:id="rId136"/>
    <hyperlink ref="R117" r:id="rId137"/>
    <hyperlink ref="G182" r:id="rId138"/>
    <hyperlink ref="G133" r:id="rId139"/>
    <hyperlink ref="G111" r:id="rId140"/>
    <hyperlink ref="G42" r:id="rId141"/>
    <hyperlink ref="R169" r:id="rId142"/>
    <hyperlink ref="R211" r:id="rId143" display="http://www.vista-led.ca/"/>
    <hyperlink ref="G86" r:id="rId144"/>
    <hyperlink ref="G102" r:id="rId145"/>
    <hyperlink ref="G30" r:id="rId146" display="mailto:SHIVA@BESTBRANDAPPLIANCE.CA"/>
    <hyperlink ref="R123" r:id="rId147" display="http://www.linearinteriorsystems.com/"/>
    <hyperlink ref="G123" r:id="rId148" display="mailto:luca@lisysteminc.com"/>
    <hyperlink ref="G32" r:id="rId149"/>
    <hyperlink ref="R32" r:id="rId150"/>
    <hyperlink ref="G108" r:id="rId151" display="mailto:joe@imperialtrimsupply.com"/>
    <hyperlink ref="R108" r:id="rId152"/>
    <hyperlink ref="R23" r:id="rId153"/>
    <hyperlink ref="R148" r:id="rId154"/>
  </hyperlinks>
  <pageMargins left="0.7" right="0.7" top="0.75" bottom="0.75" header="0.3" footer="0.3"/>
  <pageSetup scale="11" fitToHeight="0" orientation="landscape" r:id="rId155"/>
  <tableParts count="1">
    <tablePart r:id="rId15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K10"/>
  <sheetViews>
    <sheetView zoomScale="85" zoomScaleNormal="85" workbookViewId="0">
      <selection activeCell="H5" sqref="H5"/>
    </sheetView>
  </sheetViews>
  <sheetFormatPr defaultRowHeight="15"/>
  <cols>
    <col min="1" max="1" width="44.5703125" customWidth="1"/>
    <col min="2" max="2" width="9.140625" customWidth="1"/>
    <col min="3" max="3" width="15.28515625" customWidth="1"/>
    <col min="8" max="8" width="52.42578125" customWidth="1"/>
    <col min="9" max="9" width="37.42578125" customWidth="1"/>
  </cols>
  <sheetData>
    <row r="3" spans="8:11">
      <c r="H3" s="57" t="s">
        <v>3473</v>
      </c>
    </row>
    <row r="4" spans="8:11">
      <c r="H4" t="s">
        <v>3476</v>
      </c>
      <c r="I4" t="s">
        <v>3482</v>
      </c>
      <c r="J4" t="s">
        <v>3484</v>
      </c>
    </row>
    <row r="5" spans="8:11">
      <c r="H5" t="s">
        <v>3480</v>
      </c>
      <c r="I5" t="s">
        <v>3483</v>
      </c>
    </row>
    <row r="6" spans="8:11">
      <c r="H6" t="s">
        <v>3477</v>
      </c>
      <c r="I6" t="s">
        <v>3485</v>
      </c>
      <c r="J6" t="s">
        <v>3486</v>
      </c>
      <c r="K6" t="s">
        <v>3487</v>
      </c>
    </row>
    <row r="7" spans="8:11">
      <c r="H7" t="s">
        <v>3478</v>
      </c>
    </row>
    <row r="8" spans="8:11">
      <c r="H8" t="s">
        <v>3283</v>
      </c>
    </row>
    <row r="9" spans="8:11">
      <c r="H9" t="s">
        <v>3479</v>
      </c>
    </row>
    <row r="10" spans="8:11">
      <c r="H10" t="s">
        <v>3481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1" sqref="G21"/>
    </sheetView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U10" sqref="U10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3275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1166</v>
      </c>
      <c r="C5" s="52" t="s">
        <v>3276</v>
      </c>
      <c r="D5" s="52" t="s">
        <v>2817</v>
      </c>
      <c r="E5" s="52" t="s">
        <v>2131</v>
      </c>
      <c r="F5" s="52" t="s">
        <v>1169</v>
      </c>
      <c r="G5" s="52"/>
      <c r="H5" s="52" t="s">
        <v>904</v>
      </c>
      <c r="I5" s="52">
        <v>71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13" sqref="E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3270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1688</v>
      </c>
      <c r="C5" s="52" t="s">
        <v>3271</v>
      </c>
      <c r="D5" s="52" t="s">
        <v>3272</v>
      </c>
      <c r="E5" s="52" t="s">
        <v>3273</v>
      </c>
      <c r="F5" s="52" t="s">
        <v>3274</v>
      </c>
      <c r="G5" s="52"/>
      <c r="H5" s="52" t="s">
        <v>60</v>
      </c>
      <c r="I5" s="52">
        <v>150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topLeftCell="F1" workbookViewId="0">
      <selection activeCell="H8" sqref="H8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3265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142</v>
      </c>
      <c r="C5" s="52" t="s">
        <v>140</v>
      </c>
      <c r="D5" s="52" t="s">
        <v>2511</v>
      </c>
      <c r="E5" s="52" t="s">
        <v>2035</v>
      </c>
      <c r="F5" s="52" t="s">
        <v>141</v>
      </c>
      <c r="G5" s="52"/>
      <c r="H5" s="52" t="s">
        <v>3134</v>
      </c>
      <c r="I5" s="52">
        <v>0.95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5" sqref="G5:G7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3226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3229</v>
      </c>
      <c r="C5" s="52" t="s">
        <v>1155</v>
      </c>
      <c r="D5" s="52" t="s">
        <v>2972</v>
      </c>
      <c r="E5" s="52" t="s">
        <v>3230</v>
      </c>
      <c r="F5" s="52" t="s">
        <v>947</v>
      </c>
      <c r="G5" s="52"/>
      <c r="H5" s="52" t="s">
        <v>60</v>
      </c>
      <c r="I5" s="52">
        <v>1.25</v>
      </c>
      <c r="J5" s="52"/>
      <c r="K5" s="138"/>
      <c r="L5" s="139"/>
    </row>
    <row r="6" spans="1:82" ht="30" customHeight="1">
      <c r="A6" s="52">
        <v>2</v>
      </c>
      <c r="B6" s="52" t="s">
        <v>3231</v>
      </c>
      <c r="C6" s="52" t="s">
        <v>3227</v>
      </c>
      <c r="D6" s="52" t="s">
        <v>2972</v>
      </c>
      <c r="E6" s="52" t="s">
        <v>3230</v>
      </c>
      <c r="F6" s="52" t="s">
        <v>947</v>
      </c>
      <c r="G6" s="52"/>
      <c r="H6" s="52" t="s">
        <v>60</v>
      </c>
      <c r="I6" s="52">
        <v>1.25</v>
      </c>
      <c r="J6" s="52"/>
      <c r="K6" s="138"/>
      <c r="L6" s="139"/>
    </row>
    <row r="7" spans="1:82" ht="30" customHeight="1">
      <c r="A7" s="52">
        <v>3</v>
      </c>
      <c r="B7" s="52"/>
      <c r="C7" s="52" t="s">
        <v>3228</v>
      </c>
      <c r="D7" s="52"/>
      <c r="E7" s="52"/>
      <c r="F7" s="52"/>
      <c r="G7" s="52"/>
      <c r="H7" s="52" t="s">
        <v>60</v>
      </c>
      <c r="I7" s="52">
        <v>1</v>
      </c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13" sqref="E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3199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630</v>
      </c>
      <c r="C5" s="52" t="s">
        <v>3200</v>
      </c>
      <c r="D5" s="52">
        <v>172975</v>
      </c>
      <c r="E5" s="52" t="s">
        <v>584</v>
      </c>
      <c r="F5" s="52" t="s">
        <v>1204</v>
      </c>
      <c r="G5" s="52"/>
      <c r="H5" s="52" t="s">
        <v>153</v>
      </c>
      <c r="I5" s="52">
        <v>2.99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H7" sqref="H7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3197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1205</v>
      </c>
      <c r="C5" s="52" t="s">
        <v>3198</v>
      </c>
      <c r="D5" s="52" t="s">
        <v>2580</v>
      </c>
      <c r="E5" s="52" t="s">
        <v>2099</v>
      </c>
      <c r="F5" s="52" t="s">
        <v>1208</v>
      </c>
      <c r="G5" s="52"/>
      <c r="H5" s="52" t="s">
        <v>60</v>
      </c>
      <c r="I5" s="52">
        <v>19.989999999999998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13" sqref="G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5" t="s">
        <v>3131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51</v>
      </c>
      <c r="C5" s="52" t="s">
        <v>3132</v>
      </c>
      <c r="D5" s="52" t="s">
        <v>2562</v>
      </c>
      <c r="E5" s="52" t="s">
        <v>2035</v>
      </c>
      <c r="F5" s="52" t="s">
        <v>3133</v>
      </c>
      <c r="G5" s="52"/>
      <c r="H5" s="52" t="s">
        <v>3134</v>
      </c>
      <c r="I5" s="52">
        <v>0.26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9" sqref="D9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3063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 t="s">
        <v>3064</v>
      </c>
      <c r="D5" s="52"/>
      <c r="E5" s="52"/>
      <c r="F5" s="52"/>
      <c r="G5" s="52"/>
      <c r="H5" s="52"/>
      <c r="I5" s="52">
        <v>2.4900000000000002</v>
      </c>
      <c r="J5" s="52"/>
      <c r="K5" s="138"/>
      <c r="L5" s="139"/>
    </row>
    <row r="6" spans="1:82" ht="30" customHeight="1">
      <c r="A6" s="52">
        <v>2</v>
      </c>
      <c r="B6" s="52"/>
      <c r="C6" s="52" t="s">
        <v>3065</v>
      </c>
      <c r="D6" s="52"/>
      <c r="E6" s="52"/>
      <c r="F6" s="52"/>
      <c r="G6" s="52"/>
      <c r="H6" s="52"/>
      <c r="I6" s="52">
        <v>7.99</v>
      </c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I18" sqref="I18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43" t="s">
        <v>1</v>
      </c>
      <c r="B2" s="33">
        <v>42467</v>
      </c>
      <c r="C2" s="45" t="s">
        <v>3047</v>
      </c>
      <c r="D2" s="52" t="s">
        <v>3052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45">
        <v>1</v>
      </c>
      <c r="B5" s="45" t="s">
        <v>876</v>
      </c>
      <c r="C5" s="52" t="s">
        <v>3053</v>
      </c>
      <c r="D5" s="52" t="s">
        <v>3055</v>
      </c>
      <c r="E5" s="52" t="s">
        <v>2131</v>
      </c>
      <c r="F5" s="52" t="s">
        <v>3056</v>
      </c>
      <c r="G5" s="52"/>
      <c r="H5" s="52" t="s">
        <v>60</v>
      </c>
      <c r="I5" s="52">
        <v>17.5</v>
      </c>
      <c r="J5" s="52"/>
      <c r="K5" s="138"/>
      <c r="L5" s="139"/>
    </row>
    <row r="6" spans="1:82" ht="30" customHeight="1">
      <c r="A6" s="45">
        <v>2</v>
      </c>
      <c r="B6" s="45" t="s">
        <v>865</v>
      </c>
      <c r="C6" s="52" t="s">
        <v>3054</v>
      </c>
      <c r="D6" s="52" t="s">
        <v>3057</v>
      </c>
      <c r="E6" s="52" t="s">
        <v>3058</v>
      </c>
      <c r="F6" s="52" t="s">
        <v>3059</v>
      </c>
      <c r="G6" s="52"/>
      <c r="H6" s="52" t="s">
        <v>60</v>
      </c>
      <c r="I6" s="52">
        <v>19.5</v>
      </c>
      <c r="J6" s="52"/>
      <c r="K6" s="138"/>
      <c r="L6" s="139"/>
    </row>
    <row r="7" spans="1:82" ht="30" customHeight="1">
      <c r="A7" s="45">
        <v>3</v>
      </c>
      <c r="B7" s="52" t="s">
        <v>852</v>
      </c>
      <c r="C7" s="52" t="s">
        <v>854</v>
      </c>
      <c r="D7" s="52" t="s">
        <v>2529</v>
      </c>
      <c r="E7" s="52" t="s">
        <v>2061</v>
      </c>
      <c r="F7" s="52" t="s">
        <v>3060</v>
      </c>
      <c r="G7" s="45"/>
      <c r="H7" s="52" t="s">
        <v>60</v>
      </c>
      <c r="I7" s="45">
        <v>8.5</v>
      </c>
      <c r="J7" s="45"/>
      <c r="K7" s="138"/>
      <c r="L7" s="139"/>
    </row>
    <row r="8" spans="1:82" ht="30" customHeight="1">
      <c r="A8" s="45">
        <v>4</v>
      </c>
      <c r="B8" s="45" t="s">
        <v>849</v>
      </c>
      <c r="C8" s="45" t="s">
        <v>851</v>
      </c>
      <c r="D8" s="45" t="s">
        <v>2773</v>
      </c>
      <c r="E8" s="45" t="s">
        <v>2112</v>
      </c>
      <c r="F8" s="45" t="s">
        <v>427</v>
      </c>
      <c r="G8" s="45"/>
      <c r="H8" s="45" t="s">
        <v>60</v>
      </c>
      <c r="I8" s="45">
        <v>18.5</v>
      </c>
      <c r="J8" s="45"/>
      <c r="K8" s="138"/>
      <c r="L8" s="139"/>
    </row>
    <row r="9" spans="1:82" ht="30" customHeight="1">
      <c r="A9" s="45">
        <v>5</v>
      </c>
      <c r="B9" s="45" t="s">
        <v>3107</v>
      </c>
      <c r="C9" s="45" t="s">
        <v>3105</v>
      </c>
      <c r="D9" s="45" t="s">
        <v>3109</v>
      </c>
      <c r="E9" s="45">
        <v>0</v>
      </c>
      <c r="F9" s="45">
        <v>0</v>
      </c>
      <c r="G9" s="45"/>
      <c r="H9" s="45" t="s">
        <v>153</v>
      </c>
      <c r="I9" s="45">
        <v>4.1900000000000004</v>
      </c>
      <c r="J9" s="45"/>
      <c r="K9" s="138"/>
      <c r="L9" s="139"/>
    </row>
    <row r="10" spans="1:82" ht="30" customHeight="1">
      <c r="A10" s="45">
        <v>6</v>
      </c>
      <c r="B10" s="45" t="s">
        <v>3108</v>
      </c>
      <c r="C10" s="45" t="s">
        <v>3106</v>
      </c>
      <c r="D10" s="45" t="s">
        <v>2517</v>
      </c>
      <c r="E10" s="45" t="s">
        <v>2049</v>
      </c>
      <c r="F10" s="45" t="s">
        <v>152</v>
      </c>
      <c r="G10" s="45"/>
      <c r="H10" s="45" t="s">
        <v>153</v>
      </c>
      <c r="I10" s="45">
        <v>70</v>
      </c>
      <c r="J10" s="45"/>
      <c r="K10" s="138"/>
      <c r="L10" s="139"/>
    </row>
    <row r="11" spans="1:82" ht="30" customHeight="1">
      <c r="A11" s="45">
        <v>7</v>
      </c>
      <c r="B11" s="45" t="s">
        <v>3111</v>
      </c>
      <c r="C11" s="45" t="s">
        <v>3110</v>
      </c>
      <c r="D11" s="46">
        <v>0</v>
      </c>
      <c r="E11" s="45" t="s">
        <v>3112</v>
      </c>
      <c r="F11" s="45">
        <v>0</v>
      </c>
      <c r="G11" s="45"/>
      <c r="H11" s="45" t="s">
        <v>153</v>
      </c>
      <c r="I11" s="45">
        <v>26</v>
      </c>
      <c r="J11" s="45"/>
      <c r="K11" s="138"/>
      <c r="L11" s="139"/>
    </row>
    <row r="12" spans="1:82" ht="30" customHeight="1">
      <c r="A12" s="45">
        <v>8</v>
      </c>
      <c r="B12" s="45" t="s">
        <v>3114</v>
      </c>
      <c r="C12" s="45" t="s">
        <v>3113</v>
      </c>
      <c r="D12" s="45">
        <v>36880</v>
      </c>
      <c r="E12" s="45">
        <v>0</v>
      </c>
      <c r="F12" s="45">
        <v>0</v>
      </c>
      <c r="G12" s="45"/>
      <c r="H12" s="45" t="s">
        <v>60</v>
      </c>
      <c r="I12" s="45">
        <v>4.4000000000000004</v>
      </c>
      <c r="J12" s="45"/>
      <c r="K12" s="138"/>
      <c r="L12" s="139"/>
    </row>
    <row r="13" spans="1:82" ht="30" customHeight="1">
      <c r="A13" s="45">
        <v>9</v>
      </c>
      <c r="B13" s="45" t="s">
        <v>788</v>
      </c>
      <c r="C13" s="45" t="s">
        <v>790</v>
      </c>
      <c r="D13" s="45" t="s">
        <v>2586</v>
      </c>
      <c r="E13" s="45">
        <v>0</v>
      </c>
      <c r="F13" s="45" t="s">
        <v>791</v>
      </c>
      <c r="G13" s="45"/>
      <c r="H13" s="45" t="s">
        <v>718</v>
      </c>
      <c r="I13" s="45">
        <v>12</v>
      </c>
      <c r="J13" s="45"/>
      <c r="K13" s="138"/>
      <c r="L13" s="139"/>
    </row>
    <row r="14" spans="1:82" ht="30" customHeight="1">
      <c r="A14" s="52">
        <v>10</v>
      </c>
      <c r="B14" s="45" t="s">
        <v>792</v>
      </c>
      <c r="C14" s="45" t="s">
        <v>794</v>
      </c>
      <c r="D14" s="45" t="s">
        <v>2750</v>
      </c>
      <c r="E14" s="45" t="s">
        <v>2103</v>
      </c>
      <c r="F14" s="45" t="s">
        <v>795</v>
      </c>
      <c r="G14" s="45"/>
      <c r="H14" s="45" t="s">
        <v>298</v>
      </c>
      <c r="I14" s="45">
        <v>23.42</v>
      </c>
      <c r="J14" s="45"/>
      <c r="K14" s="138"/>
      <c r="L14" s="139"/>
    </row>
    <row r="15" spans="1:82" ht="30" customHeight="1">
      <c r="A15" s="52">
        <v>11</v>
      </c>
      <c r="B15" s="45" t="s">
        <v>833</v>
      </c>
      <c r="C15" s="45" t="s">
        <v>835</v>
      </c>
      <c r="D15" s="45" t="s">
        <v>2759</v>
      </c>
      <c r="E15" s="45">
        <v>0</v>
      </c>
      <c r="F15" s="45" t="s">
        <v>836</v>
      </c>
      <c r="G15" s="45"/>
      <c r="H15" s="45" t="s">
        <v>718</v>
      </c>
      <c r="I15" s="45">
        <v>19.5</v>
      </c>
      <c r="J15" s="45"/>
      <c r="K15" s="138"/>
      <c r="L15" s="139"/>
    </row>
    <row r="16" spans="1:82" ht="30" customHeight="1">
      <c r="A16" s="52">
        <v>12</v>
      </c>
      <c r="B16" s="52" t="s">
        <v>796</v>
      </c>
      <c r="C16" s="52" t="s">
        <v>798</v>
      </c>
      <c r="D16" s="52" t="s">
        <v>2752</v>
      </c>
      <c r="E16" s="52">
        <v>0</v>
      </c>
      <c r="F16" s="52" t="s">
        <v>799</v>
      </c>
      <c r="G16" s="52"/>
      <c r="H16" s="52" t="s">
        <v>60</v>
      </c>
      <c r="I16" s="52">
        <v>26.95</v>
      </c>
      <c r="J16" s="52"/>
      <c r="K16" s="138"/>
      <c r="L16" s="139"/>
    </row>
    <row r="17" spans="1:12" ht="30" customHeight="1">
      <c r="A17" s="52">
        <v>13</v>
      </c>
      <c r="B17" s="52" t="s">
        <v>3108</v>
      </c>
      <c r="C17" s="52" t="s">
        <v>3106</v>
      </c>
      <c r="D17" s="52" t="s">
        <v>2517</v>
      </c>
      <c r="E17" s="52" t="s">
        <v>2049</v>
      </c>
      <c r="F17" s="52" t="s">
        <v>152</v>
      </c>
      <c r="G17" s="52"/>
      <c r="H17" s="52" t="s">
        <v>153</v>
      </c>
      <c r="I17" s="52">
        <v>70</v>
      </c>
      <c r="J17" s="52"/>
      <c r="K17" s="138"/>
      <c r="L17" s="139"/>
    </row>
    <row r="18" spans="1:12" ht="30" customHeight="1">
      <c r="A18" s="52">
        <v>14</v>
      </c>
      <c r="B18" s="52" t="s">
        <v>3111</v>
      </c>
      <c r="C18" s="52" t="s">
        <v>3110</v>
      </c>
      <c r="D18" s="52">
        <v>0</v>
      </c>
      <c r="E18" s="52" t="s">
        <v>3112</v>
      </c>
      <c r="F18" s="52">
        <v>0</v>
      </c>
      <c r="G18" s="52"/>
      <c r="H18" s="52" t="s">
        <v>153</v>
      </c>
      <c r="I18" s="52">
        <v>26</v>
      </c>
      <c r="J18" s="52"/>
      <c r="K18" s="138"/>
      <c r="L18" s="139"/>
    </row>
    <row r="19" spans="1:12" ht="30" customHeight="1">
      <c r="A19" s="52">
        <v>15</v>
      </c>
      <c r="B19" s="52" t="s">
        <v>1445</v>
      </c>
      <c r="C19" s="52" t="s">
        <v>1008</v>
      </c>
      <c r="D19" s="52" t="s">
        <v>2542</v>
      </c>
      <c r="E19" s="52" t="s">
        <v>2075</v>
      </c>
      <c r="F19" s="52" t="s">
        <v>1447</v>
      </c>
      <c r="G19" s="52"/>
      <c r="H19" s="52" t="s">
        <v>60</v>
      </c>
      <c r="I19" s="52">
        <v>58</v>
      </c>
      <c r="J19" s="52"/>
      <c r="K19" s="138"/>
      <c r="L19" s="139"/>
    </row>
    <row r="20" spans="1:12" ht="30" customHeight="1">
      <c r="A20" s="52">
        <v>16</v>
      </c>
      <c r="B20" s="52" t="s">
        <v>849</v>
      </c>
      <c r="C20" s="52" t="s">
        <v>851</v>
      </c>
      <c r="D20" s="52" t="s">
        <v>2773</v>
      </c>
      <c r="E20" s="52" t="s">
        <v>2112</v>
      </c>
      <c r="F20" s="52" t="s">
        <v>427</v>
      </c>
      <c r="G20" s="52"/>
      <c r="H20" s="52" t="s">
        <v>60</v>
      </c>
      <c r="I20" s="52">
        <v>18.5</v>
      </c>
      <c r="J20" s="52"/>
      <c r="K20" s="138"/>
      <c r="L20" s="139"/>
    </row>
    <row r="21" spans="1:12" ht="30" customHeight="1">
      <c r="A21" s="52">
        <v>17</v>
      </c>
      <c r="B21" s="52" t="s">
        <v>3114</v>
      </c>
      <c r="C21" s="52" t="s">
        <v>3113</v>
      </c>
      <c r="D21" s="52">
        <v>36880</v>
      </c>
      <c r="E21" s="52">
        <v>0</v>
      </c>
      <c r="F21" s="52">
        <v>0</v>
      </c>
      <c r="G21" s="52"/>
      <c r="H21" s="52" t="s">
        <v>60</v>
      </c>
      <c r="I21" s="52">
        <v>4.4000000000000004</v>
      </c>
      <c r="J21" s="52"/>
      <c r="K21" s="138"/>
      <c r="L21" s="139"/>
    </row>
    <row r="22" spans="1:12" ht="30" customHeight="1">
      <c r="A22" s="52">
        <v>18</v>
      </c>
      <c r="B22" s="52" t="s">
        <v>3111</v>
      </c>
      <c r="C22" s="52" t="s">
        <v>3110</v>
      </c>
      <c r="D22" s="52">
        <v>0</v>
      </c>
      <c r="E22" s="52" t="s">
        <v>3112</v>
      </c>
      <c r="F22" s="52">
        <v>0</v>
      </c>
      <c r="G22" s="52"/>
      <c r="H22" s="52" t="s">
        <v>153</v>
      </c>
      <c r="I22" s="52">
        <v>26</v>
      </c>
      <c r="J22" s="52"/>
      <c r="K22" s="138"/>
      <c r="L22" s="139"/>
    </row>
    <row r="23" spans="1:12" ht="30" customHeight="1">
      <c r="A23" s="52">
        <v>19</v>
      </c>
      <c r="B23" s="52" t="s">
        <v>1321</v>
      </c>
      <c r="C23" s="52" t="s">
        <v>1323</v>
      </c>
      <c r="D23" s="52" t="s">
        <v>2571</v>
      </c>
      <c r="E23" s="52" t="s">
        <v>2091</v>
      </c>
      <c r="F23" s="52" t="s">
        <v>1324</v>
      </c>
      <c r="G23" s="52"/>
      <c r="H23" s="52" t="s">
        <v>298</v>
      </c>
      <c r="I23" s="52">
        <v>9.5</v>
      </c>
      <c r="J23" s="52"/>
      <c r="K23" s="138"/>
      <c r="L23" s="139"/>
    </row>
    <row r="24" spans="1:12" ht="30" customHeight="1">
      <c r="A24" s="52">
        <v>20</v>
      </c>
      <c r="B24" s="52" t="s">
        <v>856</v>
      </c>
      <c r="C24" s="52" t="s">
        <v>1008</v>
      </c>
      <c r="D24" s="52" t="s">
        <v>3240</v>
      </c>
      <c r="E24" s="52" t="s">
        <v>3241</v>
      </c>
      <c r="F24" s="52" t="s">
        <v>3242</v>
      </c>
      <c r="G24" s="52"/>
      <c r="H24" s="52" t="s">
        <v>60</v>
      </c>
      <c r="I24" s="52">
        <v>72</v>
      </c>
      <c r="J24" s="52"/>
      <c r="K24" s="138"/>
      <c r="L24" s="139"/>
    </row>
    <row r="25" spans="1:12" ht="30" customHeight="1">
      <c r="A25" s="52">
        <v>21</v>
      </c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>
        <v>22</v>
      </c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>
        <v>23</v>
      </c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>
        <v>24</v>
      </c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>
        <v>25</v>
      </c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>
        <v>26</v>
      </c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>
        <v>27</v>
      </c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>
        <v>28</v>
      </c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K14:L14"/>
    <mergeCell ref="K15:L15"/>
    <mergeCell ref="K7:L7"/>
    <mergeCell ref="K8:L8"/>
    <mergeCell ref="K9:L9"/>
    <mergeCell ref="K10:L10"/>
    <mergeCell ref="K11:L11"/>
    <mergeCell ref="K12:L12"/>
    <mergeCell ref="A3:L3"/>
    <mergeCell ref="A1:L1"/>
    <mergeCell ref="K4:L4"/>
    <mergeCell ref="K5:L5"/>
    <mergeCell ref="K6:L6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13" sqref="E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3033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2" sqref="D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3031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16" sqref="D16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2990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15" sqref="G15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2997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272</v>
      </c>
      <c r="C5" s="52" t="s">
        <v>274</v>
      </c>
      <c r="D5" s="52">
        <v>74084</v>
      </c>
      <c r="E5" s="52" t="s">
        <v>2011</v>
      </c>
      <c r="F5" s="52" t="s">
        <v>258</v>
      </c>
      <c r="G5" s="52"/>
      <c r="H5" s="52" t="s">
        <v>259</v>
      </c>
      <c r="I5" s="52">
        <v>2.35</v>
      </c>
      <c r="J5" s="52"/>
      <c r="K5" s="138"/>
      <c r="L5" s="139"/>
    </row>
    <row r="6" spans="1:82" ht="30" customHeight="1">
      <c r="A6" s="52">
        <v>2</v>
      </c>
      <c r="B6" s="52" t="s">
        <v>1149</v>
      </c>
      <c r="C6" s="52" t="s">
        <v>1151</v>
      </c>
      <c r="D6" s="52">
        <v>55500</v>
      </c>
      <c r="E6" s="52" t="s">
        <v>2116</v>
      </c>
      <c r="F6" s="52" t="s">
        <v>1152</v>
      </c>
      <c r="G6" s="52"/>
      <c r="H6" s="52" t="s">
        <v>718</v>
      </c>
      <c r="I6" s="52">
        <v>26.29</v>
      </c>
      <c r="J6" s="52"/>
      <c r="K6" s="138"/>
      <c r="L6" s="139"/>
    </row>
    <row r="7" spans="1:82" ht="30" customHeight="1">
      <c r="A7" s="52">
        <v>3</v>
      </c>
      <c r="B7" s="52" t="s">
        <v>1153</v>
      </c>
      <c r="C7" s="52" t="s">
        <v>1155</v>
      </c>
      <c r="D7" s="52" t="s">
        <v>2786</v>
      </c>
      <c r="E7" s="52" t="s">
        <v>2117</v>
      </c>
      <c r="F7" s="52" t="s">
        <v>1024</v>
      </c>
      <c r="G7" s="52"/>
      <c r="H7" s="52" t="s">
        <v>60</v>
      </c>
      <c r="I7" s="52">
        <v>10.49</v>
      </c>
      <c r="J7" s="52"/>
      <c r="K7" s="138"/>
      <c r="L7" s="139"/>
    </row>
    <row r="8" spans="1:82" ht="30" customHeight="1">
      <c r="A8" s="52">
        <v>4</v>
      </c>
      <c r="B8" s="52" t="s">
        <v>1098</v>
      </c>
      <c r="C8" s="52" t="s">
        <v>1097</v>
      </c>
      <c r="D8" s="52" t="s">
        <v>2579</v>
      </c>
      <c r="E8" s="52" t="s">
        <v>2097</v>
      </c>
      <c r="F8" s="52" t="s">
        <v>2097</v>
      </c>
      <c r="G8" s="52"/>
      <c r="H8" s="52" t="s">
        <v>718</v>
      </c>
      <c r="I8" s="52">
        <v>19.29</v>
      </c>
      <c r="J8" s="52"/>
      <c r="K8" s="138"/>
      <c r="L8" s="139"/>
    </row>
    <row r="9" spans="1:82" ht="30" customHeight="1">
      <c r="A9" s="52">
        <v>5</v>
      </c>
      <c r="B9" s="52" t="s">
        <v>172</v>
      </c>
      <c r="C9" s="52" t="s">
        <v>174</v>
      </c>
      <c r="D9" s="52">
        <v>381108</v>
      </c>
      <c r="E9" s="52" t="s">
        <v>2045</v>
      </c>
      <c r="F9" s="52" t="s">
        <v>175</v>
      </c>
      <c r="G9" s="52"/>
      <c r="H9" s="52" t="s">
        <v>176</v>
      </c>
      <c r="I9" s="52">
        <v>18.350000000000001</v>
      </c>
      <c r="J9" s="52"/>
      <c r="K9" s="138"/>
      <c r="L9" s="139"/>
    </row>
    <row r="10" spans="1:82" ht="30" customHeight="1">
      <c r="A10" s="52">
        <v>6</v>
      </c>
      <c r="B10" s="52" t="s">
        <v>1145</v>
      </c>
      <c r="C10" s="52" t="s">
        <v>1147</v>
      </c>
      <c r="D10" s="52">
        <v>8619</v>
      </c>
      <c r="E10" s="52" t="s">
        <v>2115</v>
      </c>
      <c r="F10" s="52" t="s">
        <v>1148</v>
      </c>
      <c r="G10" s="52"/>
      <c r="H10" s="52" t="s">
        <v>60</v>
      </c>
      <c r="I10" s="52">
        <v>16.79</v>
      </c>
      <c r="J10" s="52"/>
      <c r="K10" s="138"/>
      <c r="L10" s="139"/>
    </row>
    <row r="11" spans="1:82" ht="30" customHeight="1">
      <c r="A11" s="52">
        <v>7</v>
      </c>
      <c r="B11" s="52" t="s">
        <v>1106</v>
      </c>
      <c r="C11" s="52" t="s">
        <v>1108</v>
      </c>
      <c r="D11" s="52">
        <v>119</v>
      </c>
      <c r="E11" s="52" t="s">
        <v>2093</v>
      </c>
      <c r="F11" s="52" t="s">
        <v>803</v>
      </c>
      <c r="G11" s="52"/>
      <c r="H11" s="52" t="s">
        <v>60</v>
      </c>
      <c r="I11" s="52">
        <v>8.39</v>
      </c>
      <c r="J11" s="52"/>
      <c r="K11" s="138"/>
      <c r="L11" s="139"/>
    </row>
    <row r="12" spans="1:82" ht="30" customHeight="1">
      <c r="A12" s="52">
        <v>8</v>
      </c>
      <c r="B12" s="52" t="s">
        <v>1104</v>
      </c>
      <c r="C12" s="52" t="s">
        <v>1097</v>
      </c>
      <c r="D12" s="52" t="s">
        <v>2575</v>
      </c>
      <c r="E12" s="52" t="s">
        <v>2096</v>
      </c>
      <c r="F12" s="52" t="s">
        <v>399</v>
      </c>
      <c r="G12" s="52"/>
      <c r="H12" s="52" t="s">
        <v>718</v>
      </c>
      <c r="I12" s="52">
        <v>7.99</v>
      </c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13" sqref="G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2943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154</v>
      </c>
      <c r="C5" s="52" t="s">
        <v>156</v>
      </c>
      <c r="D5" s="52" t="s">
        <v>2516</v>
      </c>
      <c r="E5" s="52" t="s">
        <v>2048</v>
      </c>
      <c r="F5" s="52" t="s">
        <v>157</v>
      </c>
      <c r="G5" s="52"/>
      <c r="H5" s="52" t="s">
        <v>158</v>
      </c>
      <c r="I5" s="55">
        <v>21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15" sqref="E15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3018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I12" sqref="I1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3017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654</v>
      </c>
      <c r="C5" s="52" t="s">
        <v>3254</v>
      </c>
      <c r="D5" s="52">
        <v>84024</v>
      </c>
      <c r="E5" s="52" t="s">
        <v>3255</v>
      </c>
      <c r="F5" s="52" t="s">
        <v>3256</v>
      </c>
      <c r="G5" s="52"/>
      <c r="H5" s="52" t="s">
        <v>153</v>
      </c>
      <c r="I5" s="52">
        <v>26.99</v>
      </c>
      <c r="J5" s="52"/>
      <c r="K5" s="138"/>
      <c r="L5" s="139"/>
    </row>
    <row r="6" spans="1:82" ht="30" customHeight="1">
      <c r="A6" s="52">
        <v>2</v>
      </c>
      <c r="B6" s="52" t="s">
        <v>1091</v>
      </c>
      <c r="C6" s="52" t="s">
        <v>1093</v>
      </c>
      <c r="D6" s="52" t="s">
        <v>2577</v>
      </c>
      <c r="E6" s="52" t="s">
        <v>2078</v>
      </c>
      <c r="F6" s="52" t="s">
        <v>1094</v>
      </c>
      <c r="G6" s="52"/>
      <c r="H6" s="52" t="s">
        <v>60</v>
      </c>
      <c r="I6" s="52">
        <v>13.99</v>
      </c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2" sqref="D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3016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9" sqref="E9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3000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2" sqref="D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3013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2" sqref="D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3014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H9" sqref="H9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2938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650</v>
      </c>
      <c r="C5" s="52" t="s">
        <v>3266</v>
      </c>
      <c r="D5" s="52" t="s">
        <v>3267</v>
      </c>
      <c r="E5" s="52" t="s">
        <v>3268</v>
      </c>
      <c r="F5" s="52" t="s">
        <v>3269</v>
      </c>
      <c r="G5" s="52"/>
      <c r="H5" s="52" t="s">
        <v>298</v>
      </c>
      <c r="I5" s="52">
        <v>2.75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9" sqref="D9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2980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E14" sqref="E14:E15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2978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46</v>
      </c>
      <c r="C5" s="52" t="s">
        <v>48</v>
      </c>
      <c r="D5" s="52" t="s">
        <v>2554</v>
      </c>
      <c r="E5" s="52" t="s">
        <v>2080</v>
      </c>
      <c r="F5" s="52" t="s">
        <v>3221</v>
      </c>
      <c r="G5" s="52"/>
      <c r="H5" s="52" t="s">
        <v>3134</v>
      </c>
      <c r="I5" s="52">
        <v>1.49</v>
      </c>
      <c r="J5" s="52"/>
      <c r="K5" s="138"/>
      <c r="L5" s="139"/>
    </row>
    <row r="6" spans="1:82" ht="30" customHeight="1">
      <c r="A6" s="52">
        <v>2</v>
      </c>
      <c r="B6" s="52" t="s">
        <v>579</v>
      </c>
      <c r="C6" s="52" t="s">
        <v>3262</v>
      </c>
      <c r="D6" s="52" t="s">
        <v>3263</v>
      </c>
      <c r="E6" s="52" t="s">
        <v>3264</v>
      </c>
      <c r="F6" s="52" t="s">
        <v>387</v>
      </c>
      <c r="G6" s="52"/>
      <c r="H6" s="52" t="s">
        <v>569</v>
      </c>
      <c r="I6" s="52">
        <v>5.89</v>
      </c>
      <c r="J6" s="52"/>
      <c r="K6" s="138"/>
      <c r="L6" s="139"/>
    </row>
    <row r="7" spans="1:82" ht="30" customHeight="1">
      <c r="A7" s="52">
        <v>3</v>
      </c>
      <c r="B7" s="52" t="s">
        <v>51</v>
      </c>
      <c r="C7" s="52" t="s">
        <v>53</v>
      </c>
      <c r="D7" s="52" t="s">
        <v>2562</v>
      </c>
      <c r="E7" s="52" t="s">
        <v>2035</v>
      </c>
      <c r="F7" s="52" t="s">
        <v>3133</v>
      </c>
      <c r="G7" s="52"/>
      <c r="H7" s="52" t="s">
        <v>3134</v>
      </c>
      <c r="I7" s="52">
        <v>0.26124999999999998</v>
      </c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F12" sqref="F12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2964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3136</v>
      </c>
      <c r="C5" s="52" t="s">
        <v>3135</v>
      </c>
      <c r="D5" s="52" t="s">
        <v>2890</v>
      </c>
      <c r="E5" s="52" t="s">
        <v>204</v>
      </c>
      <c r="F5" s="52" t="s">
        <v>204</v>
      </c>
      <c r="G5" s="52"/>
      <c r="H5" s="52" t="s">
        <v>899</v>
      </c>
      <c r="I5" s="52">
        <v>35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B8" sqref="B8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2963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H13" sqref="H1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2962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827</v>
      </c>
      <c r="C5" s="52" t="s">
        <v>829</v>
      </c>
      <c r="D5" s="52" t="s">
        <v>2583</v>
      </c>
      <c r="E5" s="52" t="s">
        <v>2101</v>
      </c>
      <c r="F5" s="52" t="s">
        <v>830</v>
      </c>
      <c r="G5" s="52"/>
      <c r="H5" s="52" t="s">
        <v>60</v>
      </c>
      <c r="I5" s="52">
        <v>6.59</v>
      </c>
      <c r="J5" s="52"/>
      <c r="K5" s="138"/>
      <c r="L5" s="139"/>
    </row>
    <row r="6" spans="1:82" ht="30" customHeight="1">
      <c r="A6" s="52">
        <v>2</v>
      </c>
      <c r="B6" s="52" t="s">
        <v>1100</v>
      </c>
      <c r="C6" s="52" t="s">
        <v>1097</v>
      </c>
      <c r="D6" s="52" t="s">
        <v>2573</v>
      </c>
      <c r="E6" s="52" t="s">
        <v>2094</v>
      </c>
      <c r="F6" s="52" t="s">
        <v>958</v>
      </c>
      <c r="G6" s="52"/>
      <c r="H6" s="52" t="s">
        <v>718</v>
      </c>
      <c r="I6" s="52">
        <v>14</v>
      </c>
      <c r="J6" s="52"/>
      <c r="K6" s="138"/>
      <c r="L6" s="139"/>
    </row>
    <row r="7" spans="1:82" ht="30" customHeight="1">
      <c r="A7" s="52">
        <v>3</v>
      </c>
      <c r="B7" s="52" t="s">
        <v>1102</v>
      </c>
      <c r="C7" s="52" t="s">
        <v>1097</v>
      </c>
      <c r="D7" s="52" t="s">
        <v>2574</v>
      </c>
      <c r="E7" s="52" t="s">
        <v>2095</v>
      </c>
      <c r="F7" s="52" t="s">
        <v>803</v>
      </c>
      <c r="G7" s="52"/>
      <c r="H7" s="52" t="s">
        <v>718</v>
      </c>
      <c r="I7" s="52">
        <v>10.49</v>
      </c>
      <c r="J7" s="52"/>
      <c r="K7" s="138"/>
      <c r="L7" s="139"/>
    </row>
    <row r="8" spans="1:82" ht="30" customHeight="1">
      <c r="A8" s="52">
        <v>4</v>
      </c>
      <c r="B8" s="52" t="s">
        <v>1104</v>
      </c>
      <c r="C8" s="52" t="s">
        <v>1097</v>
      </c>
      <c r="D8" s="52" t="s">
        <v>2575</v>
      </c>
      <c r="E8" s="52" t="s">
        <v>2096</v>
      </c>
      <c r="F8" s="52" t="s">
        <v>399</v>
      </c>
      <c r="G8" s="52"/>
      <c r="H8" s="52" t="s">
        <v>718</v>
      </c>
      <c r="I8" s="52">
        <v>8.99</v>
      </c>
      <c r="J8" s="52"/>
      <c r="K8" s="138"/>
      <c r="L8" s="139"/>
    </row>
    <row r="9" spans="1:82" ht="30" customHeight="1">
      <c r="A9" s="52">
        <v>5</v>
      </c>
      <c r="B9" s="52" t="s">
        <v>1098</v>
      </c>
      <c r="C9" s="52" t="s">
        <v>1097</v>
      </c>
      <c r="D9" s="52" t="s">
        <v>2579</v>
      </c>
      <c r="E9" s="52" t="s">
        <v>2097</v>
      </c>
      <c r="F9" s="52" t="s">
        <v>302</v>
      </c>
      <c r="G9" s="52"/>
      <c r="H9" s="52" t="s">
        <v>718</v>
      </c>
      <c r="I9" s="52">
        <v>13.5</v>
      </c>
      <c r="J9" s="52"/>
      <c r="K9" s="138"/>
      <c r="L9" s="139"/>
    </row>
    <row r="10" spans="1:82" ht="30" customHeight="1">
      <c r="A10" s="52">
        <v>6</v>
      </c>
      <c r="B10" s="52" t="s">
        <v>3118</v>
      </c>
      <c r="C10" s="52" t="s">
        <v>1139</v>
      </c>
      <c r="D10" s="52" t="s">
        <v>3119</v>
      </c>
      <c r="E10" s="52" t="s">
        <v>2124</v>
      </c>
      <c r="F10" s="52" t="s">
        <v>204</v>
      </c>
      <c r="G10" s="52"/>
      <c r="H10" s="52" t="s">
        <v>904</v>
      </c>
      <c r="I10" s="52">
        <v>69.989999999999995</v>
      </c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D15" sqref="D15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2946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F14" sqref="F14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2961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1291</v>
      </c>
      <c r="C5" s="52" t="s">
        <v>3137</v>
      </c>
      <c r="D5" s="52" t="s">
        <v>2212</v>
      </c>
      <c r="E5" s="52" t="s">
        <v>1896</v>
      </c>
      <c r="F5" s="52" t="s">
        <v>1234</v>
      </c>
      <c r="G5" s="52"/>
      <c r="H5" s="52" t="s">
        <v>3138</v>
      </c>
      <c r="I5" s="52">
        <v>4.5999999999999996</v>
      </c>
      <c r="J5" s="52"/>
      <c r="K5" s="138"/>
      <c r="L5" s="139"/>
    </row>
    <row r="6" spans="1:82" ht="30" customHeight="1">
      <c r="A6" s="52">
        <v>2</v>
      </c>
      <c r="B6" s="52" t="s">
        <v>1288</v>
      </c>
      <c r="C6" s="52" t="s">
        <v>3137</v>
      </c>
      <c r="D6" s="52" t="s">
        <v>2213</v>
      </c>
      <c r="E6" s="52" t="s">
        <v>1896</v>
      </c>
      <c r="F6" s="52" t="s">
        <v>3139</v>
      </c>
      <c r="G6" s="52"/>
      <c r="H6" s="52" t="s">
        <v>3138</v>
      </c>
      <c r="I6" s="52">
        <v>4.5999999999999996</v>
      </c>
      <c r="J6" s="52"/>
      <c r="K6" s="138"/>
      <c r="L6" s="139"/>
    </row>
    <row r="7" spans="1:82" ht="30" customHeight="1">
      <c r="A7" s="52">
        <v>3</v>
      </c>
      <c r="B7" s="52" t="s">
        <v>1266</v>
      </c>
      <c r="C7" s="52" t="s">
        <v>3137</v>
      </c>
      <c r="D7" s="52" t="s">
        <v>2224</v>
      </c>
      <c r="E7" s="52" t="s">
        <v>3140</v>
      </c>
      <c r="F7" s="52" t="s">
        <v>1269</v>
      </c>
      <c r="G7" s="52"/>
      <c r="H7" s="52" t="s">
        <v>3138</v>
      </c>
      <c r="I7" s="52">
        <v>1.3</v>
      </c>
      <c r="J7" s="52"/>
      <c r="K7" s="138"/>
      <c r="L7" s="139"/>
    </row>
    <row r="8" spans="1:82" ht="30" customHeight="1">
      <c r="A8" s="52">
        <v>4</v>
      </c>
      <c r="B8" s="52" t="s">
        <v>1264</v>
      </c>
      <c r="C8" s="52" t="s">
        <v>3137</v>
      </c>
      <c r="D8" s="52" t="s">
        <v>3141</v>
      </c>
      <c r="E8" s="52" t="s">
        <v>1904</v>
      </c>
      <c r="F8" s="52" t="s">
        <v>387</v>
      </c>
      <c r="G8" s="52"/>
      <c r="H8" s="52" t="s">
        <v>3138</v>
      </c>
      <c r="I8" s="52">
        <v>3.8</v>
      </c>
      <c r="J8" s="52"/>
      <c r="K8" s="138"/>
      <c r="L8" s="139"/>
    </row>
    <row r="9" spans="1:82" ht="30" customHeight="1">
      <c r="A9" s="52">
        <v>5</v>
      </c>
      <c r="B9" s="52" t="s">
        <v>1243</v>
      </c>
      <c r="C9" s="52" t="s">
        <v>3137</v>
      </c>
      <c r="D9" s="52" t="s">
        <v>2231</v>
      </c>
      <c r="E9" s="52" t="s">
        <v>3142</v>
      </c>
      <c r="F9" s="52" t="s">
        <v>426</v>
      </c>
      <c r="G9" s="52"/>
      <c r="H9" s="52" t="s">
        <v>3138</v>
      </c>
      <c r="I9" s="52">
        <v>8</v>
      </c>
      <c r="J9" s="52"/>
      <c r="K9" s="138"/>
      <c r="L9" s="139"/>
    </row>
    <row r="10" spans="1:82" ht="30" customHeight="1">
      <c r="A10" s="52">
        <v>6</v>
      </c>
      <c r="B10" s="52" t="s">
        <v>701</v>
      </c>
      <c r="C10" s="52" t="s">
        <v>3137</v>
      </c>
      <c r="D10" s="52" t="s">
        <v>3143</v>
      </c>
      <c r="E10" s="52">
        <v>10</v>
      </c>
      <c r="F10" s="52" t="s">
        <v>387</v>
      </c>
      <c r="G10" s="52"/>
      <c r="H10" s="52" t="s">
        <v>3138</v>
      </c>
      <c r="I10" s="52">
        <v>5</v>
      </c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D465"/>
  <sheetViews>
    <sheetView topLeftCell="A7" workbookViewId="0">
      <selection activeCell="C28" sqref="C28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2941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3070</v>
      </c>
      <c r="C5" s="52" t="s">
        <v>3066</v>
      </c>
      <c r="D5" s="52" t="s">
        <v>3071</v>
      </c>
      <c r="E5" s="52" t="s">
        <v>3072</v>
      </c>
      <c r="F5" s="52" t="s">
        <v>3073</v>
      </c>
      <c r="G5" s="52"/>
      <c r="H5" s="52" t="s">
        <v>3074</v>
      </c>
      <c r="I5" s="52">
        <v>1.7</v>
      </c>
      <c r="J5" s="52"/>
      <c r="K5" s="138"/>
      <c r="L5" s="139"/>
    </row>
    <row r="6" spans="1:82" ht="30" customHeight="1">
      <c r="A6" s="52">
        <v>2</v>
      </c>
      <c r="B6" s="52" t="s">
        <v>3075</v>
      </c>
      <c r="C6" s="52" t="s">
        <v>3067</v>
      </c>
      <c r="D6" s="52" t="s">
        <v>3071</v>
      </c>
      <c r="E6" s="52" t="s">
        <v>3076</v>
      </c>
      <c r="F6" s="52" t="s">
        <v>3077</v>
      </c>
      <c r="G6" s="52"/>
      <c r="H6" s="52" t="s">
        <v>216</v>
      </c>
      <c r="I6" s="52">
        <v>1.96</v>
      </c>
      <c r="J6" s="52"/>
      <c r="K6" s="138"/>
      <c r="L6" s="139"/>
    </row>
    <row r="7" spans="1:82" ht="30" customHeight="1">
      <c r="A7" s="52">
        <v>3</v>
      </c>
      <c r="B7" s="52" t="s">
        <v>3078</v>
      </c>
      <c r="C7" s="52" t="s">
        <v>3066</v>
      </c>
      <c r="D7" s="52" t="s">
        <v>3071</v>
      </c>
      <c r="E7" s="52" t="s">
        <v>3076</v>
      </c>
      <c r="F7" s="52" t="s">
        <v>3073</v>
      </c>
      <c r="G7" s="52"/>
      <c r="H7" s="52" t="s">
        <v>216</v>
      </c>
      <c r="I7" s="52">
        <v>2.13</v>
      </c>
      <c r="J7" s="52"/>
      <c r="K7" s="138"/>
      <c r="L7" s="139"/>
    </row>
    <row r="8" spans="1:82" ht="30" customHeight="1">
      <c r="A8" s="52">
        <v>4</v>
      </c>
      <c r="B8" s="52" t="s">
        <v>3086</v>
      </c>
      <c r="C8" s="52" t="s">
        <v>3068</v>
      </c>
      <c r="D8" s="52" t="s">
        <v>3088</v>
      </c>
      <c r="E8" s="52" t="s">
        <v>3089</v>
      </c>
      <c r="F8" s="52" t="s">
        <v>250</v>
      </c>
      <c r="G8" s="52"/>
      <c r="H8" s="52" t="s">
        <v>176</v>
      </c>
      <c r="I8" s="52">
        <v>16.989999999999998</v>
      </c>
      <c r="J8" s="52"/>
      <c r="K8" s="138"/>
      <c r="L8" s="139"/>
    </row>
    <row r="9" spans="1:82" ht="30" customHeight="1">
      <c r="A9" s="52">
        <v>5</v>
      </c>
      <c r="B9" s="52" t="s">
        <v>3087</v>
      </c>
      <c r="C9" s="52" t="s">
        <v>3068</v>
      </c>
      <c r="D9" s="52" t="s">
        <v>3090</v>
      </c>
      <c r="E9" s="52" t="s">
        <v>3081</v>
      </c>
      <c r="F9" s="52" t="s">
        <v>250</v>
      </c>
      <c r="G9" s="52"/>
      <c r="H9" s="52" t="s">
        <v>176</v>
      </c>
      <c r="I9" s="52">
        <v>16.989999999999998</v>
      </c>
      <c r="J9" s="52"/>
      <c r="K9" s="138"/>
      <c r="L9" s="139"/>
    </row>
    <row r="10" spans="1:82" ht="30" customHeight="1">
      <c r="A10" s="52">
        <v>6</v>
      </c>
      <c r="B10" s="52" t="s">
        <v>3091</v>
      </c>
      <c r="C10" s="52" t="s">
        <v>86</v>
      </c>
      <c r="D10" s="52">
        <v>0</v>
      </c>
      <c r="E10" s="52" t="s">
        <v>3092</v>
      </c>
      <c r="F10" s="52" t="s">
        <v>90</v>
      </c>
      <c r="G10" s="52"/>
      <c r="H10" s="52" t="s">
        <v>75</v>
      </c>
      <c r="I10" s="52">
        <v>46</v>
      </c>
      <c r="J10" s="52"/>
      <c r="K10" s="138"/>
      <c r="L10" s="139"/>
    </row>
    <row r="11" spans="1:82" ht="30" customHeight="1">
      <c r="A11" s="52">
        <v>7</v>
      </c>
      <c r="B11" s="52" t="s">
        <v>3093</v>
      </c>
      <c r="C11" s="52" t="s">
        <v>86</v>
      </c>
      <c r="D11" s="52" t="s">
        <v>3094</v>
      </c>
      <c r="E11" s="52" t="s">
        <v>3092</v>
      </c>
      <c r="F11" s="52" t="s">
        <v>98</v>
      </c>
      <c r="G11" s="52"/>
      <c r="H11" s="52" t="s">
        <v>75</v>
      </c>
      <c r="I11" s="52">
        <v>50</v>
      </c>
      <c r="J11" s="52"/>
      <c r="K11" s="138"/>
      <c r="L11" s="139"/>
    </row>
    <row r="12" spans="1:82" ht="30" customHeight="1">
      <c r="A12" s="52">
        <v>8</v>
      </c>
      <c r="B12" s="52" t="s">
        <v>3095</v>
      </c>
      <c r="C12" s="52" t="s">
        <v>3068</v>
      </c>
      <c r="D12" s="52" t="s">
        <v>3096</v>
      </c>
      <c r="E12" s="52" t="s">
        <v>3097</v>
      </c>
      <c r="F12" s="52" t="s">
        <v>3098</v>
      </c>
      <c r="G12" s="52"/>
      <c r="H12" s="52" t="s">
        <v>176</v>
      </c>
      <c r="I12" s="52">
        <v>16.989999999999998</v>
      </c>
      <c r="J12" s="52"/>
      <c r="K12" s="138"/>
      <c r="L12" s="139"/>
    </row>
    <row r="13" spans="1:82" ht="30" customHeight="1">
      <c r="A13" s="52">
        <v>9</v>
      </c>
      <c r="B13" s="52" t="s">
        <v>3070</v>
      </c>
      <c r="C13" s="52" t="s">
        <v>3066</v>
      </c>
      <c r="D13" s="52" t="s">
        <v>3071</v>
      </c>
      <c r="E13" s="52" t="s">
        <v>3072</v>
      </c>
      <c r="F13" s="52" t="s">
        <v>3073</v>
      </c>
      <c r="G13" s="52"/>
      <c r="H13" s="52" t="s">
        <v>3074</v>
      </c>
      <c r="I13" s="52">
        <v>1.7</v>
      </c>
      <c r="J13" s="52"/>
      <c r="K13" s="54" t="s">
        <v>2963</v>
      </c>
      <c r="L13" s="53" t="s">
        <v>3082</v>
      </c>
    </row>
    <row r="14" spans="1:82" ht="30" customHeight="1">
      <c r="A14" s="52">
        <v>10</v>
      </c>
      <c r="B14" s="52" t="s">
        <v>3075</v>
      </c>
      <c r="C14" s="52" t="s">
        <v>3067</v>
      </c>
      <c r="D14" s="52" t="s">
        <v>3071</v>
      </c>
      <c r="E14" s="52" t="s">
        <v>3076</v>
      </c>
      <c r="F14" s="52" t="s">
        <v>3077</v>
      </c>
      <c r="G14" s="52"/>
      <c r="H14" s="52" t="s">
        <v>137</v>
      </c>
      <c r="I14" s="52">
        <v>1.96</v>
      </c>
      <c r="J14" s="52"/>
      <c r="K14" s="54" t="s">
        <v>2963</v>
      </c>
      <c r="L14" s="53" t="s">
        <v>3083</v>
      </c>
    </row>
    <row r="15" spans="1:82" ht="30" customHeight="1">
      <c r="A15" s="52">
        <v>11</v>
      </c>
      <c r="B15" s="52" t="s">
        <v>3078</v>
      </c>
      <c r="C15" s="52" t="s">
        <v>3066</v>
      </c>
      <c r="D15" s="52" t="s">
        <v>3071</v>
      </c>
      <c r="E15" s="52" t="s">
        <v>3076</v>
      </c>
      <c r="F15" s="52" t="s">
        <v>3073</v>
      </c>
      <c r="G15" s="52"/>
      <c r="H15" s="52" t="s">
        <v>216</v>
      </c>
      <c r="I15" s="52">
        <v>2.13</v>
      </c>
      <c r="J15" s="52"/>
      <c r="K15" s="54" t="s">
        <v>2963</v>
      </c>
      <c r="L15" s="53" t="s">
        <v>3084</v>
      </c>
    </row>
    <row r="16" spans="1:82" ht="30" customHeight="1">
      <c r="A16" s="52">
        <v>12</v>
      </c>
      <c r="B16" s="52" t="s">
        <v>3079</v>
      </c>
      <c r="C16" s="52" t="s">
        <v>3066</v>
      </c>
      <c r="D16" s="52" t="s">
        <v>3080</v>
      </c>
      <c r="E16" s="52" t="s">
        <v>3081</v>
      </c>
      <c r="F16" s="52" t="s">
        <v>209</v>
      </c>
      <c r="G16" s="52"/>
      <c r="H16" s="52" t="s">
        <v>216</v>
      </c>
      <c r="I16" s="52">
        <v>7.76</v>
      </c>
      <c r="J16" s="52"/>
      <c r="K16" s="54" t="s">
        <v>2963</v>
      </c>
      <c r="L16" s="53" t="s">
        <v>3085</v>
      </c>
    </row>
    <row r="17" spans="1:12" ht="30" customHeight="1">
      <c r="A17" s="52">
        <v>13</v>
      </c>
      <c r="B17" s="52"/>
      <c r="C17" s="52" t="s">
        <v>3069</v>
      </c>
      <c r="D17" s="52"/>
      <c r="E17" s="52"/>
      <c r="F17" s="52"/>
      <c r="G17" s="52"/>
      <c r="H17" s="52"/>
      <c r="I17" s="52">
        <v>39.99</v>
      </c>
      <c r="J17" s="52"/>
      <c r="K17" s="54"/>
      <c r="L17" s="53"/>
    </row>
    <row r="18" spans="1:12" ht="30" customHeight="1">
      <c r="A18" s="52">
        <v>14</v>
      </c>
      <c r="B18" s="52"/>
      <c r="C18" s="52" t="s">
        <v>3099</v>
      </c>
      <c r="D18" s="52"/>
      <c r="E18" s="52"/>
      <c r="F18" s="52" t="s">
        <v>3100</v>
      </c>
      <c r="G18" s="52"/>
      <c r="H18" s="52" t="s">
        <v>574</v>
      </c>
      <c r="I18" s="52">
        <v>3.99</v>
      </c>
      <c r="J18" s="52"/>
      <c r="K18" s="54"/>
      <c r="L18" s="53"/>
    </row>
    <row r="19" spans="1:12" ht="30" customHeight="1">
      <c r="A19" s="52">
        <v>15</v>
      </c>
      <c r="B19" s="52"/>
      <c r="C19" s="52" t="s">
        <v>1904</v>
      </c>
      <c r="D19" s="52"/>
      <c r="E19" s="52" t="s">
        <v>1995</v>
      </c>
      <c r="F19" s="52" t="s">
        <v>3101</v>
      </c>
      <c r="G19" s="52"/>
      <c r="H19" s="52" t="s">
        <v>137</v>
      </c>
      <c r="I19" s="52">
        <v>12.4</v>
      </c>
      <c r="J19" s="52"/>
      <c r="K19" s="138"/>
      <c r="L19" s="139"/>
    </row>
    <row r="20" spans="1:12" ht="30" customHeight="1">
      <c r="A20" s="52">
        <v>16</v>
      </c>
      <c r="B20" s="52" t="s">
        <v>239</v>
      </c>
      <c r="C20" s="52" t="s">
        <v>241</v>
      </c>
      <c r="D20" s="52">
        <v>8820</v>
      </c>
      <c r="E20" s="52" t="s">
        <v>3103</v>
      </c>
      <c r="F20" s="52" t="s">
        <v>242</v>
      </c>
      <c r="G20" s="52"/>
      <c r="H20" s="52" t="s">
        <v>176</v>
      </c>
      <c r="I20" s="52">
        <v>11.5</v>
      </c>
      <c r="J20" s="52"/>
      <c r="K20" s="138"/>
      <c r="L20" s="139"/>
    </row>
    <row r="21" spans="1:12" ht="30" customHeight="1">
      <c r="A21" s="52">
        <v>17</v>
      </c>
      <c r="B21" s="52" t="s">
        <v>3102</v>
      </c>
      <c r="C21" s="52" t="s">
        <v>1601</v>
      </c>
      <c r="D21" s="52">
        <v>8200</v>
      </c>
      <c r="E21" s="52" t="s">
        <v>2031</v>
      </c>
      <c r="F21" s="52" t="s">
        <v>254</v>
      </c>
      <c r="G21" s="52"/>
      <c r="H21" s="52" t="s">
        <v>1597</v>
      </c>
      <c r="I21" s="52">
        <v>5.25</v>
      </c>
      <c r="J21" s="52"/>
      <c r="K21" s="138"/>
      <c r="L21" s="139"/>
    </row>
    <row r="22" spans="1:12" ht="30" customHeight="1">
      <c r="A22" s="52">
        <v>18</v>
      </c>
      <c r="B22" s="52"/>
      <c r="C22" s="52" t="s">
        <v>3104</v>
      </c>
      <c r="D22" s="52"/>
      <c r="E22" s="52"/>
      <c r="F22" s="52"/>
      <c r="G22" s="52"/>
      <c r="H22" s="52" t="s">
        <v>16</v>
      </c>
      <c r="I22" s="52">
        <v>8.2899999999999991</v>
      </c>
      <c r="J22" s="52"/>
      <c r="K22" s="138"/>
      <c r="L22" s="139"/>
    </row>
    <row r="23" spans="1:12" ht="30" customHeight="1">
      <c r="A23" s="52">
        <v>19</v>
      </c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>
        <v>20</v>
      </c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>
        <v>21</v>
      </c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>
        <v>22</v>
      </c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>
        <v>23</v>
      </c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>
        <v>24</v>
      </c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>
        <v>25</v>
      </c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>
        <v>26</v>
      </c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>
        <v>27</v>
      </c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>
        <v>28</v>
      </c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>
        <v>29</v>
      </c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>
        <v>30</v>
      </c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>
        <v>31</v>
      </c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>
        <v>32</v>
      </c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18">
    <mergeCell ref="K7:L7"/>
    <mergeCell ref="A1:L1"/>
    <mergeCell ref="A3:L3"/>
    <mergeCell ref="K4:L4"/>
    <mergeCell ref="K5:L5"/>
    <mergeCell ref="K6:L6"/>
    <mergeCell ref="K25:L25"/>
    <mergeCell ref="K19:L19"/>
    <mergeCell ref="K8:L8"/>
    <mergeCell ref="K9:L9"/>
    <mergeCell ref="K10:L10"/>
    <mergeCell ref="K11:L11"/>
    <mergeCell ref="K12:L12"/>
    <mergeCell ref="K20:L20"/>
    <mergeCell ref="K21:L21"/>
    <mergeCell ref="K22:L22"/>
    <mergeCell ref="K23:L23"/>
    <mergeCell ref="K24:L24"/>
  </mergeCells>
  <pageMargins left="0.70866141732283472" right="0.70866141732283472" top="0.74803149606299213" bottom="0.74803149606299213" header="0.31496062992125984" footer="0.31496062992125984"/>
  <pageSetup scale="10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H8" sqref="H8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2954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142</v>
      </c>
      <c r="C5" s="52" t="s">
        <v>140</v>
      </c>
      <c r="D5" s="52" t="s">
        <v>2511</v>
      </c>
      <c r="E5" s="52" t="s">
        <v>2035</v>
      </c>
      <c r="F5" s="52" t="s">
        <v>141</v>
      </c>
      <c r="G5" s="52"/>
      <c r="H5" s="52" t="s">
        <v>3134</v>
      </c>
      <c r="I5" s="52">
        <v>0.92</v>
      </c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I15" sqref="I15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2942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/>
      <c r="D5" s="52"/>
      <c r="E5" s="52"/>
      <c r="F5" s="52"/>
      <c r="G5" s="52"/>
      <c r="H5" s="52"/>
      <c r="I5" s="52"/>
      <c r="J5" s="52"/>
      <c r="K5" s="138"/>
      <c r="L5" s="139"/>
    </row>
    <row r="6" spans="1:82" ht="30" customHeight="1">
      <c r="A6" s="52">
        <v>2</v>
      </c>
      <c r="B6" s="52"/>
      <c r="C6" s="52"/>
      <c r="D6" s="52"/>
      <c r="E6" s="52"/>
      <c r="F6" s="52"/>
      <c r="G6" s="52"/>
      <c r="H6" s="52"/>
      <c r="I6" s="52"/>
      <c r="J6" s="52"/>
      <c r="K6" s="138"/>
      <c r="L6" s="139"/>
    </row>
    <row r="7" spans="1:82" ht="30" customHeight="1">
      <c r="A7" s="52">
        <v>3</v>
      </c>
      <c r="B7" s="52"/>
      <c r="C7" s="52"/>
      <c r="D7" s="52"/>
      <c r="E7" s="52"/>
      <c r="F7" s="52"/>
      <c r="G7" s="52"/>
      <c r="H7" s="52"/>
      <c r="I7" s="52"/>
      <c r="J7" s="52"/>
      <c r="K7" s="138"/>
      <c r="L7" s="139"/>
    </row>
    <row r="8" spans="1:82" ht="30" customHeight="1">
      <c r="A8" s="52">
        <v>4</v>
      </c>
      <c r="B8" s="52"/>
      <c r="C8" s="52"/>
      <c r="D8" s="52"/>
      <c r="E8" s="52"/>
      <c r="F8" s="52"/>
      <c r="G8" s="52"/>
      <c r="H8" s="52"/>
      <c r="I8" s="52"/>
      <c r="J8" s="52"/>
      <c r="K8" s="138"/>
      <c r="L8" s="139"/>
    </row>
    <row r="9" spans="1:82" ht="30" customHeight="1">
      <c r="A9" s="52">
        <v>5</v>
      </c>
      <c r="B9" s="52"/>
      <c r="C9" s="52"/>
      <c r="D9" s="52"/>
      <c r="E9" s="52"/>
      <c r="F9" s="52"/>
      <c r="G9" s="52"/>
      <c r="H9" s="52"/>
      <c r="I9" s="52"/>
      <c r="J9" s="52"/>
      <c r="K9" s="138"/>
      <c r="L9" s="139"/>
    </row>
    <row r="10" spans="1:82" ht="30" customHeight="1">
      <c r="A10" s="52">
        <v>6</v>
      </c>
      <c r="B10" s="52"/>
      <c r="C10" s="52"/>
      <c r="D10" s="52"/>
      <c r="E10" s="52"/>
      <c r="F10" s="52"/>
      <c r="G10" s="52"/>
      <c r="H10" s="52"/>
      <c r="I10" s="52"/>
      <c r="J10" s="52"/>
      <c r="K10" s="138"/>
      <c r="L10" s="139"/>
    </row>
    <row r="11" spans="1:82" ht="30" customHeight="1">
      <c r="A11" s="52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138"/>
      <c r="L11" s="139"/>
    </row>
    <row r="12" spans="1:82" ht="30" customHeight="1">
      <c r="A12" s="52">
        <v>8</v>
      </c>
      <c r="B12" s="52"/>
      <c r="C12" s="52"/>
      <c r="D12" s="52"/>
      <c r="E12" s="52"/>
      <c r="F12" s="52"/>
      <c r="G12" s="52"/>
      <c r="H12" s="52"/>
      <c r="I12" s="52"/>
      <c r="J12" s="52"/>
      <c r="K12" s="138"/>
      <c r="L12" s="139"/>
    </row>
    <row r="13" spans="1:82" ht="30" customHeight="1">
      <c r="A13" s="52">
        <v>9</v>
      </c>
      <c r="B13" s="52"/>
      <c r="C13" s="52"/>
      <c r="D13" s="52"/>
      <c r="E13" s="52"/>
      <c r="F13" s="52"/>
      <c r="G13" s="52"/>
      <c r="H13" s="52"/>
      <c r="I13" s="52"/>
      <c r="J13" s="52"/>
      <c r="K13" s="138"/>
      <c r="L13" s="139"/>
    </row>
    <row r="14" spans="1:82" ht="30" customHeight="1">
      <c r="A14" s="52">
        <v>10</v>
      </c>
      <c r="B14" s="52"/>
      <c r="C14" s="52"/>
      <c r="D14" s="52"/>
      <c r="E14" s="52"/>
      <c r="F14" s="52"/>
      <c r="G14" s="52"/>
      <c r="H14" s="52"/>
      <c r="I14" s="52"/>
      <c r="J14" s="52"/>
      <c r="K14" s="138"/>
      <c r="L14" s="139"/>
    </row>
    <row r="15" spans="1:82" ht="30" customHeight="1">
      <c r="A15" s="52">
        <v>11</v>
      </c>
      <c r="B15" s="52"/>
      <c r="C15" s="52"/>
      <c r="D15" s="52"/>
      <c r="E15" s="52"/>
      <c r="F15" s="52"/>
      <c r="G15" s="52"/>
      <c r="H15" s="52"/>
      <c r="I15" s="52"/>
      <c r="J15" s="52"/>
      <c r="K15" s="138"/>
      <c r="L15" s="139"/>
    </row>
    <row r="16" spans="1:82" ht="30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138"/>
      <c r="L16" s="139"/>
    </row>
    <row r="17" spans="1:12" ht="30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20" sqref="G20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2940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1664</v>
      </c>
      <c r="C5" s="52" t="s">
        <v>3174</v>
      </c>
      <c r="D5" s="52">
        <v>180596</v>
      </c>
      <c r="E5" s="52">
        <v>0</v>
      </c>
      <c r="F5" s="52" t="s">
        <v>167</v>
      </c>
      <c r="G5" s="52"/>
      <c r="H5" s="52" t="s">
        <v>137</v>
      </c>
      <c r="I5" s="52">
        <v>14.63</v>
      </c>
      <c r="J5" s="52"/>
      <c r="K5" s="138"/>
      <c r="L5" s="139"/>
    </row>
    <row r="6" spans="1:82" ht="30" customHeight="1">
      <c r="A6" s="52">
        <v>2</v>
      </c>
      <c r="B6" s="52" t="s">
        <v>21</v>
      </c>
      <c r="C6" s="52" t="s">
        <v>23</v>
      </c>
      <c r="D6" s="52" t="s">
        <v>2556</v>
      </c>
      <c r="E6" s="52" t="s">
        <v>2078</v>
      </c>
      <c r="F6" s="52" t="s">
        <v>15</v>
      </c>
      <c r="G6" s="52"/>
      <c r="H6" s="52" t="s">
        <v>16</v>
      </c>
      <c r="I6" s="52">
        <v>3.32</v>
      </c>
      <c r="J6" s="52"/>
      <c r="K6" s="138"/>
      <c r="L6" s="139"/>
    </row>
    <row r="7" spans="1:82" ht="30" customHeight="1">
      <c r="A7" s="52">
        <v>3</v>
      </c>
      <c r="B7" s="52" t="s">
        <v>17</v>
      </c>
      <c r="C7" s="52" t="s">
        <v>19</v>
      </c>
      <c r="D7" s="52" t="s">
        <v>2557</v>
      </c>
      <c r="E7" s="52" t="s">
        <v>1892</v>
      </c>
      <c r="F7" s="52" t="s">
        <v>3173</v>
      </c>
      <c r="G7" s="52"/>
      <c r="H7" s="52" t="s">
        <v>16</v>
      </c>
      <c r="I7" s="52">
        <v>1.8</v>
      </c>
      <c r="J7" s="52"/>
      <c r="K7" s="138"/>
      <c r="L7" s="139"/>
    </row>
    <row r="8" spans="1:82" ht="30" customHeight="1">
      <c r="A8" s="52">
        <v>4</v>
      </c>
      <c r="B8" s="52" t="s">
        <v>11</v>
      </c>
      <c r="C8" s="52" t="s">
        <v>13</v>
      </c>
      <c r="D8" s="52" t="s">
        <v>2558</v>
      </c>
      <c r="E8" s="52" t="s">
        <v>2078</v>
      </c>
      <c r="F8" s="52" t="s">
        <v>15</v>
      </c>
      <c r="G8" s="52"/>
      <c r="H8" s="52" t="s">
        <v>16</v>
      </c>
      <c r="I8" s="52">
        <v>3.32</v>
      </c>
      <c r="J8" s="52"/>
      <c r="K8" s="138"/>
      <c r="L8" s="139"/>
    </row>
    <row r="9" spans="1:82" ht="30" customHeight="1">
      <c r="A9" s="52">
        <v>5</v>
      </c>
      <c r="B9" s="52" t="s">
        <v>538</v>
      </c>
      <c r="C9" s="52" t="s">
        <v>3175</v>
      </c>
      <c r="D9" s="52" t="s">
        <v>3176</v>
      </c>
      <c r="E9" s="52" t="s">
        <v>1999</v>
      </c>
      <c r="F9" s="52" t="s">
        <v>3177</v>
      </c>
      <c r="G9" s="52"/>
      <c r="H9" s="52" t="s">
        <v>60</v>
      </c>
      <c r="I9" s="52">
        <v>11.11</v>
      </c>
      <c r="J9" s="52"/>
      <c r="K9" s="138"/>
      <c r="L9" s="139"/>
    </row>
    <row r="10" spans="1:82" ht="30" customHeight="1">
      <c r="A10" s="52">
        <v>6</v>
      </c>
      <c r="B10" s="52" t="s">
        <v>1278</v>
      </c>
      <c r="C10" s="52" t="s">
        <v>1280</v>
      </c>
      <c r="D10" s="52" t="s">
        <v>2215</v>
      </c>
      <c r="E10" s="52" t="s">
        <v>1901</v>
      </c>
      <c r="F10" s="52" t="s">
        <v>1281</v>
      </c>
      <c r="G10" s="52"/>
      <c r="H10" s="52" t="s">
        <v>1259</v>
      </c>
      <c r="I10" s="52">
        <v>7.59</v>
      </c>
      <c r="J10" s="52"/>
      <c r="K10" s="138"/>
      <c r="L10" s="139"/>
    </row>
    <row r="11" spans="1:82" ht="30" customHeight="1">
      <c r="A11" s="52">
        <v>7</v>
      </c>
      <c r="B11" s="52" t="s">
        <v>3102</v>
      </c>
      <c r="C11" s="52" t="s">
        <v>1601</v>
      </c>
      <c r="D11" s="52">
        <v>8200</v>
      </c>
      <c r="E11" s="52" t="s">
        <v>2031</v>
      </c>
      <c r="F11" s="52" t="s">
        <v>254</v>
      </c>
      <c r="G11" s="52"/>
      <c r="H11" s="52" t="s">
        <v>1597</v>
      </c>
      <c r="I11" s="52">
        <v>5.68</v>
      </c>
      <c r="J11" s="52"/>
      <c r="K11" s="138"/>
      <c r="L11" s="139"/>
    </row>
    <row r="12" spans="1:82" ht="30" customHeight="1">
      <c r="A12" s="52">
        <v>8</v>
      </c>
      <c r="B12" s="52" t="s">
        <v>163</v>
      </c>
      <c r="C12" s="52" t="s">
        <v>161</v>
      </c>
      <c r="D12" s="52">
        <v>141134</v>
      </c>
      <c r="E12" s="52" t="s">
        <v>2047</v>
      </c>
      <c r="F12" s="52" t="s">
        <v>162</v>
      </c>
      <c r="G12" s="52"/>
      <c r="H12" s="52" t="s">
        <v>137</v>
      </c>
      <c r="I12" s="52">
        <v>8.07</v>
      </c>
      <c r="J12" s="52"/>
      <c r="K12" s="138"/>
      <c r="L12" s="139"/>
    </row>
    <row r="13" spans="1:82" ht="30" customHeight="1">
      <c r="A13" s="52">
        <v>9</v>
      </c>
      <c r="B13" s="52" t="s">
        <v>3213</v>
      </c>
      <c r="C13" s="52" t="s">
        <v>3212</v>
      </c>
      <c r="D13" s="52" t="s">
        <v>3214</v>
      </c>
      <c r="E13" s="52" t="s">
        <v>1999</v>
      </c>
      <c r="F13" s="52" t="s">
        <v>3215</v>
      </c>
      <c r="G13" s="52"/>
      <c r="H13" s="52" t="s">
        <v>60</v>
      </c>
      <c r="I13" s="52">
        <v>8.5399999999999991</v>
      </c>
      <c r="J13" s="52"/>
      <c r="K13" s="138"/>
      <c r="L13" s="139"/>
    </row>
    <row r="14" spans="1:82" ht="30" customHeight="1">
      <c r="A14" s="52">
        <v>10</v>
      </c>
      <c r="B14" s="52" t="s">
        <v>255</v>
      </c>
      <c r="C14" s="52" t="s">
        <v>257</v>
      </c>
      <c r="D14" s="52" t="s">
        <v>2496</v>
      </c>
      <c r="E14" s="52" t="s">
        <v>2014</v>
      </c>
      <c r="F14" s="52" t="s">
        <v>258</v>
      </c>
      <c r="G14" s="52"/>
      <c r="H14" s="52" t="s">
        <v>259</v>
      </c>
      <c r="I14" s="52">
        <v>4.93</v>
      </c>
      <c r="J14" s="52"/>
      <c r="K14" s="138"/>
      <c r="L14" s="139"/>
    </row>
    <row r="15" spans="1:82" ht="30" customHeight="1">
      <c r="A15" s="52">
        <v>11</v>
      </c>
      <c r="B15" s="52" t="s">
        <v>1588</v>
      </c>
      <c r="C15" s="56" t="s">
        <v>3257</v>
      </c>
      <c r="D15" s="52" t="s">
        <v>2499</v>
      </c>
      <c r="E15" s="52" t="s">
        <v>204</v>
      </c>
      <c r="F15" s="52" t="s">
        <v>1591</v>
      </c>
      <c r="G15" s="52"/>
      <c r="H15" s="52" t="s">
        <v>899</v>
      </c>
      <c r="I15" s="52">
        <v>5.4</v>
      </c>
      <c r="J15" s="52"/>
      <c r="K15" s="138"/>
      <c r="L15" s="139"/>
    </row>
    <row r="16" spans="1:82" ht="30" customHeight="1">
      <c r="A16" s="52">
        <v>12</v>
      </c>
      <c r="B16" s="52" t="s">
        <v>585</v>
      </c>
      <c r="C16" s="56" t="s">
        <v>3258</v>
      </c>
      <c r="D16" s="52">
        <v>667410</v>
      </c>
      <c r="E16" s="52" t="s">
        <v>3259</v>
      </c>
      <c r="F16" s="52" t="s">
        <v>3260</v>
      </c>
      <c r="G16" s="52"/>
      <c r="H16" s="52" t="s">
        <v>153</v>
      </c>
      <c r="I16" s="52">
        <v>3.5049999999999999</v>
      </c>
      <c r="J16" s="52"/>
      <c r="K16" s="138"/>
      <c r="L16" s="139"/>
    </row>
    <row r="17" spans="1:12" ht="30" customHeight="1">
      <c r="A17" s="52">
        <v>13</v>
      </c>
      <c r="B17" s="52"/>
      <c r="C17" s="56"/>
      <c r="D17" s="52"/>
      <c r="E17" s="52"/>
      <c r="F17" s="52"/>
      <c r="G17" s="52"/>
      <c r="H17" s="52"/>
      <c r="I17" s="52"/>
      <c r="J17" s="52"/>
      <c r="K17" s="138"/>
      <c r="L17" s="139"/>
    </row>
    <row r="18" spans="1:12" ht="30" customHeight="1">
      <c r="A18" s="52">
        <v>14</v>
      </c>
      <c r="B18" s="52"/>
      <c r="C18" s="56"/>
      <c r="D18" s="52"/>
      <c r="E18" s="52"/>
      <c r="F18" s="52"/>
      <c r="G18" s="52"/>
      <c r="H18" s="52"/>
      <c r="I18" s="52"/>
      <c r="J18" s="52"/>
      <c r="K18" s="138"/>
      <c r="L18" s="139"/>
    </row>
    <row r="19" spans="1:12" ht="30" customHeight="1">
      <c r="A19" s="52">
        <v>15</v>
      </c>
      <c r="B19" s="52"/>
      <c r="C19" s="56"/>
      <c r="D19" s="52"/>
      <c r="E19" s="52"/>
      <c r="F19" s="52"/>
      <c r="G19" s="52"/>
      <c r="H19" s="52"/>
      <c r="I19" s="52"/>
      <c r="J19" s="52"/>
      <c r="K19" s="138"/>
      <c r="L19" s="139"/>
    </row>
    <row r="20" spans="1:12" ht="30" customHeight="1">
      <c r="A20" s="52">
        <v>16</v>
      </c>
      <c r="B20" s="52"/>
      <c r="C20" s="56"/>
      <c r="D20" s="52"/>
      <c r="E20" s="52"/>
      <c r="F20" s="52"/>
      <c r="G20" s="52"/>
      <c r="H20" s="52"/>
      <c r="I20" s="52"/>
      <c r="J20" s="52"/>
      <c r="K20" s="138"/>
      <c r="L20" s="139"/>
    </row>
    <row r="21" spans="1:12" ht="30" customHeight="1">
      <c r="A21" s="52">
        <v>17</v>
      </c>
      <c r="B21" s="52"/>
      <c r="C21" s="56"/>
      <c r="D21" s="52"/>
      <c r="E21" s="52"/>
      <c r="F21" s="52"/>
      <c r="G21" s="52"/>
      <c r="H21" s="52"/>
      <c r="I21" s="52"/>
      <c r="J21" s="52"/>
      <c r="K21" s="138"/>
      <c r="L21" s="139"/>
    </row>
    <row r="22" spans="1:12" ht="30" customHeight="1">
      <c r="A22" s="52">
        <v>18</v>
      </c>
      <c r="B22" s="52"/>
      <c r="C22" s="56"/>
      <c r="D22" s="52"/>
      <c r="E22" s="52"/>
      <c r="F22" s="52"/>
      <c r="G22" s="52"/>
      <c r="H22" s="52"/>
      <c r="I22" s="52"/>
      <c r="J22" s="52"/>
      <c r="K22" s="138"/>
      <c r="L22" s="139"/>
    </row>
    <row r="23" spans="1:12" ht="30" customHeight="1">
      <c r="A23" s="52">
        <v>19</v>
      </c>
      <c r="B23" s="52"/>
      <c r="C23" s="56"/>
      <c r="D23" s="52"/>
      <c r="E23" s="52"/>
      <c r="F23" s="52"/>
      <c r="G23" s="52"/>
      <c r="H23" s="52"/>
      <c r="I23" s="52"/>
      <c r="J23" s="52"/>
      <c r="K23" s="138"/>
      <c r="L23" s="139"/>
    </row>
    <row r="24" spans="1:12" ht="30" customHeight="1">
      <c r="A24" s="52">
        <v>20</v>
      </c>
      <c r="B24" s="52"/>
      <c r="C24" s="52"/>
      <c r="D24" s="52"/>
      <c r="E24" s="52"/>
      <c r="F24" s="52"/>
      <c r="G24" s="52"/>
      <c r="H24" s="52"/>
      <c r="I24" s="52"/>
      <c r="J24" s="52"/>
      <c r="K24" s="138"/>
      <c r="L24" s="139"/>
    </row>
    <row r="25" spans="1:12" ht="30" customHeight="1">
      <c r="A25" s="52">
        <v>21</v>
      </c>
      <c r="B25" s="52"/>
      <c r="C25" s="52"/>
      <c r="D25" s="52"/>
      <c r="E25" s="52"/>
      <c r="F25" s="52"/>
      <c r="G25" s="52"/>
      <c r="H25" s="52"/>
      <c r="I25" s="52"/>
      <c r="J25" s="52"/>
      <c r="K25" s="138"/>
      <c r="L25" s="139"/>
    </row>
    <row r="26" spans="1:12" ht="30" customHeight="1">
      <c r="A26" s="52">
        <v>22</v>
      </c>
      <c r="B26" s="52"/>
      <c r="C26" s="52"/>
      <c r="D26" s="52"/>
      <c r="E26" s="52"/>
      <c r="F26" s="52"/>
      <c r="G26" s="52"/>
      <c r="H26" s="52"/>
      <c r="I26" s="52"/>
      <c r="J26" s="52"/>
      <c r="K26" s="54"/>
      <c r="L26" s="53"/>
    </row>
    <row r="27" spans="1:12" ht="30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4"/>
      <c r="L27" s="53"/>
    </row>
    <row r="28" spans="1:12" ht="30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4"/>
      <c r="L28" s="53"/>
    </row>
    <row r="29" spans="1:12" ht="30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4"/>
      <c r="L29" s="53"/>
    </row>
    <row r="30" spans="1:12" ht="30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4"/>
      <c r="L30" s="53"/>
    </row>
    <row r="31" spans="1:12" ht="30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G37" sqref="G37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2939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628</v>
      </c>
      <c r="C5" s="52" t="s">
        <v>3144</v>
      </c>
      <c r="D5" s="52" t="s">
        <v>3145</v>
      </c>
      <c r="E5" s="52" t="s">
        <v>3146</v>
      </c>
      <c r="F5" s="52" t="s">
        <v>1263</v>
      </c>
      <c r="G5" s="52"/>
      <c r="H5" s="52" t="s">
        <v>153</v>
      </c>
      <c r="I5" s="52">
        <v>19.45</v>
      </c>
      <c r="J5" s="52"/>
      <c r="K5" s="138"/>
      <c r="L5" s="139"/>
    </row>
    <row r="6" spans="1:82" ht="30" customHeight="1">
      <c r="A6" s="52">
        <v>2</v>
      </c>
      <c r="B6" s="52" t="s">
        <v>624</v>
      </c>
      <c r="C6" s="52" t="s">
        <v>3144</v>
      </c>
      <c r="D6" s="52" t="s">
        <v>3147</v>
      </c>
      <c r="E6" s="52" t="s">
        <v>3146</v>
      </c>
      <c r="F6" s="52" t="s">
        <v>1263</v>
      </c>
      <c r="G6" s="52"/>
      <c r="H6" s="52" t="s">
        <v>153</v>
      </c>
      <c r="I6" s="52">
        <v>10.7</v>
      </c>
      <c r="J6" s="52"/>
      <c r="K6" s="138"/>
      <c r="L6" s="139"/>
    </row>
    <row r="7" spans="1:82" ht="30" customHeight="1">
      <c r="A7" s="52">
        <v>3</v>
      </c>
      <c r="B7" s="52" t="s">
        <v>1504</v>
      </c>
      <c r="C7" s="52" t="s">
        <v>1506</v>
      </c>
      <c r="D7" s="52">
        <v>48034</v>
      </c>
      <c r="E7" s="52" t="s">
        <v>1507</v>
      </c>
      <c r="F7" s="52" t="s">
        <v>1508</v>
      </c>
      <c r="G7" s="52"/>
      <c r="H7" s="52" t="s">
        <v>899</v>
      </c>
      <c r="I7" s="52">
        <v>4.55</v>
      </c>
      <c r="J7" s="52"/>
      <c r="K7" s="138"/>
      <c r="L7" s="139"/>
    </row>
    <row r="8" spans="1:82" ht="30" customHeight="1">
      <c r="A8" s="52">
        <v>4</v>
      </c>
      <c r="B8" s="52" t="s">
        <v>480</v>
      </c>
      <c r="C8" s="52" t="s">
        <v>3148</v>
      </c>
      <c r="D8" s="52" t="s">
        <v>3149</v>
      </c>
      <c r="E8" s="52" t="s">
        <v>1977</v>
      </c>
      <c r="F8" s="52" t="s">
        <v>962</v>
      </c>
      <c r="G8" s="52"/>
      <c r="H8" s="52" t="s">
        <v>60</v>
      </c>
      <c r="I8" s="52">
        <v>19.695500000000003</v>
      </c>
      <c r="J8" s="52"/>
      <c r="K8" s="138"/>
      <c r="L8" s="139"/>
    </row>
    <row r="9" spans="1:82" ht="30" customHeight="1">
      <c r="A9" s="52">
        <v>5</v>
      </c>
      <c r="B9" s="52" t="s">
        <v>526</v>
      </c>
      <c r="C9" s="52" t="s">
        <v>3150</v>
      </c>
      <c r="D9" s="52" t="s">
        <v>3151</v>
      </c>
      <c r="E9" s="52" t="s">
        <v>1956</v>
      </c>
      <c r="F9" s="52" t="s">
        <v>426</v>
      </c>
      <c r="G9" s="52"/>
      <c r="H9" s="52" t="s">
        <v>60</v>
      </c>
      <c r="I9" s="52">
        <v>3.9224999999999994</v>
      </c>
      <c r="J9" s="52"/>
      <c r="K9" s="138"/>
      <c r="L9" s="139"/>
    </row>
    <row r="10" spans="1:82" ht="30" customHeight="1">
      <c r="A10" s="52">
        <v>6</v>
      </c>
      <c r="B10" s="52" t="s">
        <v>530</v>
      </c>
      <c r="C10" s="52" t="s">
        <v>3152</v>
      </c>
      <c r="D10" s="52" t="s">
        <v>3153</v>
      </c>
      <c r="E10" s="52" t="s">
        <v>3154</v>
      </c>
      <c r="F10" s="52" t="s">
        <v>426</v>
      </c>
      <c r="G10" s="52"/>
      <c r="H10" s="52" t="s">
        <v>60</v>
      </c>
      <c r="I10" s="52">
        <v>6.3614999999999995</v>
      </c>
      <c r="J10" s="52"/>
      <c r="K10" s="138"/>
      <c r="L10" s="139"/>
    </row>
    <row r="11" spans="1:82" ht="30" customHeight="1">
      <c r="A11" s="52">
        <v>7</v>
      </c>
      <c r="B11" s="52" t="s">
        <v>470</v>
      </c>
      <c r="C11" s="52" t="s">
        <v>441</v>
      </c>
      <c r="D11" s="52" t="s">
        <v>3155</v>
      </c>
      <c r="E11" s="52" t="s">
        <v>1972</v>
      </c>
      <c r="F11" s="52" t="s">
        <v>3156</v>
      </c>
      <c r="G11" s="52"/>
      <c r="H11" s="52" t="s">
        <v>60</v>
      </c>
      <c r="I11" s="52">
        <v>1.05</v>
      </c>
      <c r="J11" s="52"/>
      <c r="K11" s="138"/>
      <c r="L11" s="139"/>
    </row>
    <row r="12" spans="1:82" ht="30" customHeight="1">
      <c r="A12" s="52">
        <v>8</v>
      </c>
      <c r="B12" s="52" t="s">
        <v>474</v>
      </c>
      <c r="C12" s="52" t="s">
        <v>3157</v>
      </c>
      <c r="D12" s="52" t="s">
        <v>3158</v>
      </c>
      <c r="E12" s="52" t="s">
        <v>1972</v>
      </c>
      <c r="F12" s="52" t="s">
        <v>3156</v>
      </c>
      <c r="G12" s="52"/>
      <c r="H12" s="52" t="s">
        <v>60</v>
      </c>
      <c r="I12" s="52">
        <v>1.05</v>
      </c>
      <c r="J12" s="52"/>
      <c r="K12" s="138"/>
      <c r="L12" s="139"/>
    </row>
    <row r="13" spans="1:82" ht="30" customHeight="1">
      <c r="A13" s="52">
        <v>9</v>
      </c>
      <c r="B13" s="52" t="s">
        <v>443</v>
      </c>
      <c r="C13" s="52" t="s">
        <v>3157</v>
      </c>
      <c r="D13" s="52" t="s">
        <v>2349</v>
      </c>
      <c r="E13" s="52" t="s">
        <v>1972</v>
      </c>
      <c r="F13" s="52" t="s">
        <v>442</v>
      </c>
      <c r="G13" s="52"/>
      <c r="H13" s="52" t="s">
        <v>60</v>
      </c>
      <c r="I13" s="52">
        <v>1.58</v>
      </c>
      <c r="J13" s="52"/>
      <c r="K13" s="138"/>
      <c r="L13" s="139"/>
    </row>
    <row r="14" spans="1:82" ht="30" customHeight="1">
      <c r="A14" s="52">
        <v>10</v>
      </c>
      <c r="B14" s="52" t="s">
        <v>458</v>
      </c>
      <c r="C14" s="52" t="s">
        <v>3159</v>
      </c>
      <c r="D14" s="52">
        <v>70500</v>
      </c>
      <c r="E14" s="52" t="s">
        <v>1970</v>
      </c>
      <c r="F14" s="52" t="s">
        <v>3160</v>
      </c>
      <c r="G14" s="52"/>
      <c r="H14" s="52" t="s">
        <v>60</v>
      </c>
      <c r="I14" s="52"/>
      <c r="J14" s="52"/>
      <c r="K14" s="138"/>
      <c r="L14" s="139"/>
    </row>
    <row r="15" spans="1:82" ht="30" customHeight="1">
      <c r="A15" s="52">
        <v>11</v>
      </c>
      <c r="B15" s="52" t="s">
        <v>1545</v>
      </c>
      <c r="C15" s="52" t="s">
        <v>1547</v>
      </c>
      <c r="D15" s="52" t="s">
        <v>2419</v>
      </c>
      <c r="E15" s="52" t="s">
        <v>1979</v>
      </c>
      <c r="F15" s="52" t="s">
        <v>1548</v>
      </c>
      <c r="G15" s="52"/>
      <c r="H15" s="52" t="s">
        <v>16</v>
      </c>
      <c r="I15" s="52">
        <v>3.05</v>
      </c>
      <c r="J15" s="52"/>
      <c r="K15" s="138"/>
      <c r="L15" s="139"/>
    </row>
    <row r="16" spans="1:82" ht="30" customHeight="1">
      <c r="A16" s="52">
        <v>12</v>
      </c>
      <c r="B16" s="52" t="s">
        <v>410</v>
      </c>
      <c r="C16" s="52" t="s">
        <v>412</v>
      </c>
      <c r="D16" s="52" t="s">
        <v>2413</v>
      </c>
      <c r="E16" s="52" t="s">
        <v>1977</v>
      </c>
      <c r="F16" s="52" t="s">
        <v>403</v>
      </c>
      <c r="G16" s="52"/>
      <c r="H16" s="52" t="s">
        <v>60</v>
      </c>
      <c r="I16" s="52">
        <v>17.472000000000001</v>
      </c>
      <c r="J16" s="52"/>
      <c r="K16" s="138"/>
      <c r="L16" s="139"/>
    </row>
    <row r="17" spans="1:12" ht="30" customHeight="1">
      <c r="A17" s="52">
        <v>13</v>
      </c>
      <c r="B17" s="52" t="s">
        <v>620</v>
      </c>
      <c r="C17" s="52" t="s">
        <v>3161</v>
      </c>
      <c r="D17" s="52">
        <v>48003</v>
      </c>
      <c r="E17" s="52" t="s">
        <v>3162</v>
      </c>
      <c r="F17" s="52" t="s">
        <v>3163</v>
      </c>
      <c r="G17" s="52"/>
      <c r="H17" s="52" t="s">
        <v>611</v>
      </c>
      <c r="I17" s="52">
        <v>2.85</v>
      </c>
      <c r="J17" s="52"/>
      <c r="K17" s="138"/>
      <c r="L17" s="139"/>
    </row>
    <row r="18" spans="1:12" ht="30" customHeight="1">
      <c r="A18" s="52">
        <v>14</v>
      </c>
      <c r="B18" s="52" t="s">
        <v>612</v>
      </c>
      <c r="C18" s="52" t="s">
        <v>3164</v>
      </c>
      <c r="D18" s="52" t="s">
        <v>3165</v>
      </c>
      <c r="E18" s="52" t="s">
        <v>3166</v>
      </c>
      <c r="F18" s="52" t="s">
        <v>3167</v>
      </c>
      <c r="G18" s="52"/>
      <c r="H18" s="52" t="s">
        <v>569</v>
      </c>
      <c r="I18" s="52">
        <v>8.75</v>
      </c>
      <c r="J18" s="52"/>
      <c r="K18" s="138"/>
      <c r="L18" s="139"/>
    </row>
    <row r="19" spans="1:12" ht="30" customHeight="1">
      <c r="A19" s="52">
        <v>15</v>
      </c>
      <c r="B19" s="52" t="s">
        <v>3169</v>
      </c>
      <c r="C19" s="52" t="s">
        <v>3168</v>
      </c>
      <c r="D19" s="52" t="s">
        <v>3170</v>
      </c>
      <c r="E19" s="52" t="s">
        <v>3171</v>
      </c>
      <c r="F19" s="52" t="s">
        <v>3160</v>
      </c>
      <c r="G19" s="52"/>
      <c r="H19" s="52" t="s">
        <v>60</v>
      </c>
      <c r="I19" s="52">
        <v>10.8735</v>
      </c>
      <c r="J19" s="52"/>
      <c r="K19" s="138"/>
      <c r="L19" s="139"/>
    </row>
    <row r="20" spans="1:12" ht="30" customHeight="1">
      <c r="A20" s="52">
        <v>16</v>
      </c>
      <c r="B20" s="52" t="s">
        <v>31</v>
      </c>
      <c r="C20" s="52" t="s">
        <v>27</v>
      </c>
      <c r="D20" s="52" t="s">
        <v>2552</v>
      </c>
      <c r="E20" s="52" t="s">
        <v>1972</v>
      </c>
      <c r="F20" s="52" t="s">
        <v>33</v>
      </c>
      <c r="G20" s="52"/>
      <c r="H20" s="52" t="s">
        <v>3134</v>
      </c>
      <c r="I20" s="52">
        <v>4.1181000000000001</v>
      </c>
      <c r="J20" s="52"/>
      <c r="K20" s="138"/>
      <c r="L20" s="139"/>
    </row>
    <row r="21" spans="1:12" ht="30" customHeight="1">
      <c r="A21" s="52">
        <v>17</v>
      </c>
      <c r="B21" s="52" t="s">
        <v>35</v>
      </c>
      <c r="C21" s="52" t="s">
        <v>27</v>
      </c>
      <c r="D21" s="52" t="s">
        <v>2553</v>
      </c>
      <c r="E21" s="52" t="s">
        <v>1972</v>
      </c>
      <c r="F21" s="52" t="s">
        <v>37</v>
      </c>
      <c r="G21" s="52"/>
      <c r="H21" s="52" t="s">
        <v>3134</v>
      </c>
      <c r="I21" s="52">
        <v>1.25</v>
      </c>
      <c r="J21" s="52"/>
      <c r="K21" s="138"/>
      <c r="L21" s="139"/>
    </row>
    <row r="22" spans="1:12" ht="30" customHeight="1">
      <c r="A22" s="52">
        <v>18</v>
      </c>
      <c r="B22" s="52" t="s">
        <v>410</v>
      </c>
      <c r="C22" s="52" t="s">
        <v>412</v>
      </c>
      <c r="D22" s="52" t="s">
        <v>2413</v>
      </c>
      <c r="E22" s="52" t="s">
        <v>1977</v>
      </c>
      <c r="F22" s="52" t="s">
        <v>403</v>
      </c>
      <c r="G22" s="52"/>
      <c r="H22" s="52" t="s">
        <v>60</v>
      </c>
      <c r="I22" s="52">
        <v>17.472000000000001</v>
      </c>
      <c r="J22" s="52"/>
      <c r="K22" s="138"/>
      <c r="L22" s="139"/>
    </row>
    <row r="23" spans="1:12" ht="30" customHeight="1">
      <c r="A23" s="52">
        <v>19</v>
      </c>
      <c r="B23" s="52" t="s">
        <v>3202</v>
      </c>
      <c r="C23" s="52" t="s">
        <v>3201</v>
      </c>
      <c r="D23" s="52" t="s">
        <v>3203</v>
      </c>
      <c r="E23" s="52" t="s">
        <v>3204</v>
      </c>
      <c r="F23" s="52" t="s">
        <v>3205</v>
      </c>
      <c r="G23" s="52"/>
      <c r="H23" s="52" t="s">
        <v>611</v>
      </c>
      <c r="I23" s="52">
        <v>11.75</v>
      </c>
      <c r="J23" s="52"/>
      <c r="K23" s="138"/>
      <c r="L23" s="139"/>
    </row>
    <row r="24" spans="1:12" ht="30" customHeight="1">
      <c r="A24" s="52">
        <v>20</v>
      </c>
      <c r="B24" s="52" t="s">
        <v>977</v>
      </c>
      <c r="C24" s="52" t="s">
        <v>3206</v>
      </c>
      <c r="D24" s="52">
        <v>329072</v>
      </c>
      <c r="E24" s="52" t="s">
        <v>2135</v>
      </c>
      <c r="F24" s="52" t="s">
        <v>980</v>
      </c>
      <c r="G24" s="52"/>
      <c r="H24" s="52" t="s">
        <v>718</v>
      </c>
      <c r="I24" s="52">
        <v>6.03</v>
      </c>
      <c r="J24" s="52"/>
      <c r="K24" s="138"/>
      <c r="L24" s="139"/>
    </row>
    <row r="25" spans="1:12" ht="30" customHeight="1">
      <c r="A25" s="52">
        <v>21</v>
      </c>
      <c r="B25" s="52" t="s">
        <v>987</v>
      </c>
      <c r="C25" s="52" t="s">
        <v>3207</v>
      </c>
      <c r="D25" s="52">
        <v>31405</v>
      </c>
      <c r="E25" s="52" t="s">
        <v>2138</v>
      </c>
      <c r="F25" s="52" t="s">
        <v>990</v>
      </c>
      <c r="G25" s="52"/>
      <c r="H25" s="52" t="s">
        <v>60</v>
      </c>
      <c r="I25" s="52">
        <v>7.8</v>
      </c>
      <c r="J25" s="52"/>
      <c r="K25" s="138"/>
      <c r="L25" s="139"/>
    </row>
    <row r="26" spans="1:12" ht="30" customHeight="1">
      <c r="A26" s="52">
        <v>22</v>
      </c>
      <c r="B26" s="52" t="s">
        <v>511</v>
      </c>
      <c r="C26" s="52" t="s">
        <v>3208</v>
      </c>
      <c r="D26" s="52" t="s">
        <v>3209</v>
      </c>
      <c r="E26" s="52" t="s">
        <v>3210</v>
      </c>
      <c r="F26" s="52" t="s">
        <v>962</v>
      </c>
      <c r="G26" s="52"/>
      <c r="H26" s="52" t="s">
        <v>60</v>
      </c>
      <c r="I26" s="52">
        <v>0.7</v>
      </c>
      <c r="J26" s="52"/>
      <c r="K26" s="54"/>
      <c r="L26" s="53"/>
    </row>
    <row r="27" spans="1:12" ht="30" customHeight="1">
      <c r="A27" s="52">
        <v>23</v>
      </c>
      <c r="B27" s="52" t="s">
        <v>516</v>
      </c>
      <c r="C27" s="52" t="s">
        <v>3211</v>
      </c>
      <c r="D27" s="52"/>
      <c r="E27" s="52"/>
      <c r="F27" s="52" t="s">
        <v>387</v>
      </c>
      <c r="G27" s="52"/>
      <c r="H27" s="52" t="s">
        <v>60</v>
      </c>
      <c r="I27" s="52">
        <v>2.1379999999999999</v>
      </c>
      <c r="J27" s="52"/>
      <c r="K27" s="54"/>
      <c r="L27" s="53"/>
    </row>
    <row r="28" spans="1:12" ht="30" customHeight="1">
      <c r="A28" s="52">
        <v>24</v>
      </c>
      <c r="B28" s="52" t="s">
        <v>948</v>
      </c>
      <c r="C28" s="52" t="s">
        <v>3232</v>
      </c>
      <c r="D28" s="52">
        <v>31632</v>
      </c>
      <c r="E28" s="52" t="s">
        <v>2151</v>
      </c>
      <c r="F28" s="52" t="s">
        <v>3235</v>
      </c>
      <c r="G28" s="52"/>
      <c r="H28" s="52" t="s">
        <v>718</v>
      </c>
      <c r="I28" s="52">
        <v>66.960000000000008</v>
      </c>
      <c r="J28" s="52"/>
      <c r="K28" s="54"/>
      <c r="L28" s="53"/>
    </row>
    <row r="29" spans="1:12" ht="30" customHeight="1">
      <c r="A29" s="52">
        <v>25</v>
      </c>
      <c r="B29" s="52" t="s">
        <v>3239</v>
      </c>
      <c r="C29" s="52" t="s">
        <v>3233</v>
      </c>
      <c r="D29" s="52">
        <v>48423</v>
      </c>
      <c r="E29" s="52" t="s">
        <v>3236</v>
      </c>
      <c r="F29" s="52" t="s">
        <v>3146</v>
      </c>
      <c r="G29" s="52"/>
      <c r="H29" s="52" t="s">
        <v>611</v>
      </c>
      <c r="I29" s="52">
        <v>5.25</v>
      </c>
      <c r="J29" s="52"/>
      <c r="K29" s="54"/>
      <c r="L29" s="53"/>
    </row>
    <row r="30" spans="1:12" ht="30" customHeight="1">
      <c r="A30" s="52">
        <v>26</v>
      </c>
      <c r="B30" s="52" t="s">
        <v>1228</v>
      </c>
      <c r="C30" s="52" t="s">
        <v>3234</v>
      </c>
      <c r="D30" s="52" t="s">
        <v>3237</v>
      </c>
      <c r="E30" s="52" t="s">
        <v>1932</v>
      </c>
      <c r="F30" s="52" t="s">
        <v>3238</v>
      </c>
      <c r="G30" s="52"/>
      <c r="H30" s="52" t="s">
        <v>60</v>
      </c>
      <c r="I30" s="52">
        <v>9.0269999999999992</v>
      </c>
      <c r="J30" s="52"/>
      <c r="K30" s="54"/>
      <c r="L30" s="53"/>
    </row>
    <row r="31" spans="1:12" ht="30" customHeight="1">
      <c r="A31" s="52">
        <v>27</v>
      </c>
      <c r="B31" s="52" t="s">
        <v>3253</v>
      </c>
      <c r="C31" s="52" t="s">
        <v>983</v>
      </c>
      <c r="D31" s="52">
        <v>31404</v>
      </c>
      <c r="E31" s="52" t="s">
        <v>2138</v>
      </c>
      <c r="F31" s="52" t="s">
        <v>962</v>
      </c>
      <c r="G31" s="52"/>
      <c r="H31" s="52" t="s">
        <v>60</v>
      </c>
      <c r="I31" s="52">
        <v>6.55</v>
      </c>
      <c r="J31" s="52"/>
      <c r="K31" s="54"/>
      <c r="L31" s="53"/>
    </row>
    <row r="32" spans="1:12" ht="30" customHeight="1">
      <c r="A32" s="52">
        <v>28</v>
      </c>
      <c r="B32" s="52" t="s">
        <v>966</v>
      </c>
      <c r="C32" s="52" t="s">
        <v>968</v>
      </c>
      <c r="D32" s="52" t="s">
        <v>2882</v>
      </c>
      <c r="E32" s="52" t="s">
        <v>2155</v>
      </c>
      <c r="F32" s="52" t="s">
        <v>962</v>
      </c>
      <c r="G32" s="52"/>
      <c r="H32" s="52" t="s">
        <v>60</v>
      </c>
      <c r="I32" s="52">
        <v>19.989999999999998</v>
      </c>
      <c r="J32" s="52"/>
      <c r="K32" s="54"/>
      <c r="L32" s="53"/>
    </row>
    <row r="33" spans="1:12" ht="30" customHeight="1">
      <c r="A33" s="52">
        <v>29</v>
      </c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>
        <v>30</v>
      </c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workbookViewId="0">
      <selection activeCell="B43" sqref="B43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2960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/>
      <c r="C5" s="52" t="s">
        <v>3062</v>
      </c>
      <c r="D5" s="52"/>
      <c r="E5" s="52"/>
      <c r="F5" s="52" t="s">
        <v>3061</v>
      </c>
      <c r="G5" s="52"/>
      <c r="H5" s="52" t="s">
        <v>60</v>
      </c>
      <c r="I5" s="52">
        <v>112</v>
      </c>
      <c r="J5" s="52"/>
      <c r="K5" s="138"/>
      <c r="L5" s="139"/>
    </row>
    <row r="6" spans="1:82" ht="30" customHeight="1">
      <c r="A6" s="52">
        <v>2</v>
      </c>
      <c r="B6" s="52" t="s">
        <v>776</v>
      </c>
      <c r="C6" s="52" t="s">
        <v>3128</v>
      </c>
      <c r="D6" s="52" t="s">
        <v>2581</v>
      </c>
      <c r="E6" s="52" t="s">
        <v>2100</v>
      </c>
      <c r="F6" s="52" t="s">
        <v>779</v>
      </c>
      <c r="G6" s="52"/>
      <c r="H6" s="52" t="s">
        <v>718</v>
      </c>
      <c r="I6" s="52">
        <v>24.47</v>
      </c>
      <c r="J6" s="52"/>
      <c r="K6" s="138"/>
      <c r="L6" s="139"/>
    </row>
    <row r="7" spans="1:82" ht="30" customHeight="1">
      <c r="A7" s="52">
        <v>3</v>
      </c>
      <c r="B7" s="52" t="s">
        <v>144</v>
      </c>
      <c r="C7" s="52" t="s">
        <v>3129</v>
      </c>
      <c r="D7" s="52">
        <v>112188</v>
      </c>
      <c r="E7" s="52" t="s">
        <v>2034</v>
      </c>
      <c r="F7" s="52" t="s">
        <v>3130</v>
      </c>
      <c r="G7" s="52"/>
      <c r="H7" s="52" t="s">
        <v>16</v>
      </c>
      <c r="I7" s="52">
        <v>1.77</v>
      </c>
      <c r="J7" s="52"/>
      <c r="K7" s="138"/>
      <c r="L7" s="139"/>
    </row>
    <row r="8" spans="1:82" ht="30" customHeight="1">
      <c r="A8" s="52">
        <v>4</v>
      </c>
      <c r="B8" s="52" t="s">
        <v>17</v>
      </c>
      <c r="C8" s="52" t="s">
        <v>3172</v>
      </c>
      <c r="D8" s="52" t="s">
        <v>2557</v>
      </c>
      <c r="E8" s="52" t="s">
        <v>1892</v>
      </c>
      <c r="F8" s="52" t="s">
        <v>3173</v>
      </c>
      <c r="G8" s="52"/>
      <c r="H8" s="52" t="s">
        <v>16</v>
      </c>
      <c r="I8" s="52">
        <v>1.97</v>
      </c>
      <c r="J8" s="52"/>
      <c r="K8" s="138"/>
      <c r="L8" s="139"/>
    </row>
    <row r="9" spans="1:82" ht="30" customHeight="1">
      <c r="A9" s="52">
        <v>5</v>
      </c>
      <c r="B9" s="52" t="s">
        <v>841</v>
      </c>
      <c r="C9" s="52" t="s">
        <v>843</v>
      </c>
      <c r="D9" s="52" t="s">
        <v>2751</v>
      </c>
      <c r="E9" s="52" t="s">
        <v>2104</v>
      </c>
      <c r="F9" s="52" t="s">
        <v>844</v>
      </c>
      <c r="G9" s="52"/>
      <c r="H9" s="52" t="s">
        <v>718</v>
      </c>
      <c r="I9" s="52">
        <v>15.27</v>
      </c>
      <c r="J9" s="52"/>
      <c r="K9" s="138"/>
      <c r="L9" s="139"/>
    </row>
    <row r="10" spans="1:82" ht="30" customHeight="1">
      <c r="A10" s="52">
        <v>6</v>
      </c>
      <c r="B10" s="52" t="s">
        <v>796</v>
      </c>
      <c r="C10" s="52" t="s">
        <v>798</v>
      </c>
      <c r="D10" s="52" t="s">
        <v>2752</v>
      </c>
      <c r="E10" s="52">
        <v>0</v>
      </c>
      <c r="F10" s="52" t="s">
        <v>799</v>
      </c>
      <c r="G10" s="52"/>
      <c r="H10" s="52" t="s">
        <v>60</v>
      </c>
      <c r="I10" s="52">
        <v>24.97</v>
      </c>
      <c r="J10" s="52"/>
      <c r="K10" s="138"/>
      <c r="L10" s="139"/>
    </row>
    <row r="11" spans="1:82" ht="30" customHeight="1">
      <c r="A11" s="52">
        <v>7</v>
      </c>
      <c r="B11" s="52" t="s">
        <v>750</v>
      </c>
      <c r="C11" s="52" t="s">
        <v>752</v>
      </c>
      <c r="D11" s="52" t="s">
        <v>2788</v>
      </c>
      <c r="E11" s="52" t="s">
        <v>2119</v>
      </c>
      <c r="F11" s="52" t="s">
        <v>753</v>
      </c>
      <c r="G11" s="52"/>
      <c r="H11" s="52" t="s">
        <v>718</v>
      </c>
      <c r="I11" s="52">
        <v>13.97</v>
      </c>
      <c r="J11" s="52"/>
      <c r="K11" s="138"/>
      <c r="L11" s="139"/>
    </row>
    <row r="12" spans="1:82" ht="30" customHeight="1">
      <c r="A12" s="52">
        <v>8</v>
      </c>
      <c r="B12" s="52" t="s">
        <v>772</v>
      </c>
      <c r="C12" s="52" t="s">
        <v>774</v>
      </c>
      <c r="D12" s="52" t="s">
        <v>2566</v>
      </c>
      <c r="E12" s="52">
        <v>0</v>
      </c>
      <c r="F12" s="52" t="s">
        <v>775</v>
      </c>
      <c r="G12" s="52"/>
      <c r="H12" s="52" t="s">
        <v>718</v>
      </c>
      <c r="I12" s="52">
        <v>14.98</v>
      </c>
      <c r="J12" s="52"/>
      <c r="K12" s="138"/>
      <c r="L12" s="139"/>
    </row>
    <row r="13" spans="1:82" ht="30" customHeight="1">
      <c r="A13" s="52">
        <v>9</v>
      </c>
      <c r="B13" s="52" t="s">
        <v>769</v>
      </c>
      <c r="C13" s="52" t="s">
        <v>771</v>
      </c>
      <c r="D13" s="52" t="s">
        <v>2565</v>
      </c>
      <c r="E13" s="52" t="s">
        <v>2086</v>
      </c>
      <c r="F13" s="52" t="s">
        <v>302</v>
      </c>
      <c r="G13" s="52"/>
      <c r="H13" s="52" t="s">
        <v>718</v>
      </c>
      <c r="I13" s="52">
        <v>21.97</v>
      </c>
      <c r="J13" s="52"/>
      <c r="K13" s="138"/>
      <c r="L13" s="139"/>
    </row>
    <row r="14" spans="1:82" ht="30" customHeight="1">
      <c r="A14" s="52">
        <v>10</v>
      </c>
      <c r="B14" s="52" t="s">
        <v>666</v>
      </c>
      <c r="C14" s="52" t="s">
        <v>3178</v>
      </c>
      <c r="D14" s="52" t="s">
        <v>3179</v>
      </c>
      <c r="E14" s="52" t="s">
        <v>3180</v>
      </c>
      <c r="F14" s="52" t="s">
        <v>1263</v>
      </c>
      <c r="G14" s="52"/>
      <c r="H14" s="52" t="s">
        <v>176</v>
      </c>
      <c r="I14" s="52">
        <v>8.7799999999999994</v>
      </c>
      <c r="J14" s="52"/>
      <c r="K14" s="138"/>
      <c r="L14" s="139"/>
    </row>
    <row r="15" spans="1:82" ht="30" customHeight="1">
      <c r="A15" s="52">
        <v>11</v>
      </c>
      <c r="B15" s="52" t="s">
        <v>663</v>
      </c>
      <c r="C15" s="52" t="s">
        <v>3178</v>
      </c>
      <c r="D15" s="52" t="s">
        <v>3181</v>
      </c>
      <c r="E15" s="52" t="s">
        <v>3182</v>
      </c>
      <c r="F15" s="52" t="s">
        <v>1263</v>
      </c>
      <c r="G15" s="52"/>
      <c r="H15" s="52" t="s">
        <v>176</v>
      </c>
      <c r="I15" s="52">
        <v>7.87</v>
      </c>
      <c r="J15" s="52"/>
      <c r="K15" s="138"/>
      <c r="L15" s="139"/>
    </row>
    <row r="16" spans="1:82" ht="30" customHeight="1">
      <c r="A16" s="52">
        <v>12</v>
      </c>
      <c r="B16" s="52" t="s">
        <v>589</v>
      </c>
      <c r="C16" s="52" t="s">
        <v>3183</v>
      </c>
      <c r="D16" s="52" t="s">
        <v>3184</v>
      </c>
      <c r="E16" s="52" t="s">
        <v>962</v>
      </c>
      <c r="F16" s="52" t="s">
        <v>3185</v>
      </c>
      <c r="G16" s="52"/>
      <c r="H16" s="52" t="s">
        <v>153</v>
      </c>
      <c r="I16" s="52">
        <v>0.76</v>
      </c>
      <c r="J16" s="52"/>
      <c r="K16" s="138"/>
      <c r="L16" s="139"/>
    </row>
    <row r="17" spans="1:12" ht="30" customHeight="1">
      <c r="A17" s="52">
        <v>13</v>
      </c>
      <c r="B17" s="52" t="s">
        <v>3187</v>
      </c>
      <c r="C17" s="52" t="s">
        <v>3186</v>
      </c>
      <c r="D17" s="52" t="s">
        <v>3188</v>
      </c>
      <c r="E17" s="52" t="s">
        <v>3189</v>
      </c>
      <c r="F17" s="52" t="s">
        <v>3190</v>
      </c>
      <c r="G17" s="52"/>
      <c r="H17" s="52" t="s">
        <v>60</v>
      </c>
      <c r="I17" s="52">
        <v>2.12</v>
      </c>
      <c r="J17" s="52"/>
      <c r="K17" s="138"/>
      <c r="L17" s="139"/>
    </row>
    <row r="18" spans="1:12" ht="30" customHeight="1">
      <c r="A18" s="52">
        <v>14</v>
      </c>
      <c r="B18" s="52" t="s">
        <v>784</v>
      </c>
      <c r="C18" s="52" t="s">
        <v>786</v>
      </c>
      <c r="D18" s="52" t="s">
        <v>2585</v>
      </c>
      <c r="E18" s="52" t="s">
        <v>2102</v>
      </c>
      <c r="F18" s="52" t="s">
        <v>787</v>
      </c>
      <c r="G18" s="52"/>
      <c r="H18" s="52" t="s">
        <v>60</v>
      </c>
      <c r="I18" s="52">
        <v>21.98</v>
      </c>
      <c r="J18" s="52"/>
      <c r="K18" s="138"/>
      <c r="L18" s="139"/>
    </row>
    <row r="19" spans="1:12" ht="30" customHeight="1">
      <c r="A19" s="52">
        <v>15</v>
      </c>
      <c r="B19" s="52" t="s">
        <v>727</v>
      </c>
      <c r="C19" s="52" t="s">
        <v>3193</v>
      </c>
      <c r="D19" s="52">
        <v>144152330</v>
      </c>
      <c r="E19" s="52" t="s">
        <v>3194</v>
      </c>
      <c r="F19" s="52" t="s">
        <v>399</v>
      </c>
      <c r="G19" s="52"/>
      <c r="H19" s="52" t="s">
        <v>718</v>
      </c>
      <c r="I19" s="52">
        <v>27.87</v>
      </c>
      <c r="J19" s="52"/>
      <c r="K19" s="138"/>
      <c r="L19" s="139"/>
    </row>
    <row r="20" spans="1:12" ht="30" customHeight="1">
      <c r="A20" s="52">
        <v>16</v>
      </c>
      <c r="B20" s="52" t="s">
        <v>644</v>
      </c>
      <c r="C20" s="52" t="s">
        <v>3124</v>
      </c>
      <c r="D20" s="52" t="s">
        <v>3191</v>
      </c>
      <c r="E20" s="52" t="s">
        <v>3192</v>
      </c>
      <c r="F20" s="52" t="s">
        <v>803</v>
      </c>
      <c r="G20" s="52"/>
      <c r="H20" s="52" t="s">
        <v>574</v>
      </c>
      <c r="I20" s="52">
        <v>8.6340000000000003</v>
      </c>
      <c r="J20" s="52"/>
      <c r="K20" s="138"/>
      <c r="L20" s="139"/>
    </row>
    <row r="21" spans="1:12" ht="30" customHeight="1">
      <c r="A21" s="52">
        <v>17</v>
      </c>
      <c r="B21" s="52" t="s">
        <v>991</v>
      </c>
      <c r="C21" s="52" t="s">
        <v>993</v>
      </c>
      <c r="D21" s="52" t="s">
        <v>2823</v>
      </c>
      <c r="E21" s="52" t="s">
        <v>994</v>
      </c>
      <c r="F21" s="52" t="s">
        <v>315</v>
      </c>
      <c r="G21" s="52"/>
      <c r="H21" s="52" t="s">
        <v>718</v>
      </c>
      <c r="I21" s="52">
        <v>5.98</v>
      </c>
      <c r="J21" s="52"/>
      <c r="K21" s="138"/>
      <c r="L21" s="139"/>
    </row>
    <row r="22" spans="1:12" ht="30" customHeight="1">
      <c r="A22" s="52">
        <v>18</v>
      </c>
      <c r="B22" s="52" t="s">
        <v>734</v>
      </c>
      <c r="C22" s="52" t="s">
        <v>3223</v>
      </c>
      <c r="D22" s="52">
        <v>18350</v>
      </c>
      <c r="E22" s="52">
        <v>0</v>
      </c>
      <c r="F22" s="52" t="s">
        <v>3224</v>
      </c>
      <c r="G22" s="52"/>
      <c r="H22" s="52" t="s">
        <v>60</v>
      </c>
      <c r="I22" s="52">
        <v>9.9700000000000006</v>
      </c>
      <c r="J22" s="52"/>
      <c r="K22" s="138"/>
      <c r="L22" s="139"/>
    </row>
    <row r="23" spans="1:12" ht="30" customHeight="1">
      <c r="A23" s="52">
        <v>19</v>
      </c>
      <c r="B23" s="52" t="s">
        <v>1076</v>
      </c>
      <c r="C23" s="52" t="s">
        <v>1074</v>
      </c>
      <c r="D23" s="52" t="s">
        <v>2527</v>
      </c>
      <c r="E23" s="52" t="s">
        <v>2059</v>
      </c>
      <c r="F23" s="52" t="s">
        <v>1027</v>
      </c>
      <c r="G23" s="52"/>
      <c r="H23" s="52" t="s">
        <v>718</v>
      </c>
      <c r="I23" s="52">
        <v>65</v>
      </c>
      <c r="J23" s="52"/>
      <c r="K23" s="138"/>
      <c r="L23" s="139"/>
    </row>
    <row r="24" spans="1:12" ht="30" customHeight="1">
      <c r="A24" s="52">
        <v>20</v>
      </c>
      <c r="B24" s="52" t="s">
        <v>1072</v>
      </c>
      <c r="C24" s="52" t="s">
        <v>1074</v>
      </c>
      <c r="D24" s="52" t="s">
        <v>2528</v>
      </c>
      <c r="E24" s="52" t="s">
        <v>2060</v>
      </c>
      <c r="F24" s="52" t="s">
        <v>1075</v>
      </c>
      <c r="G24" s="52"/>
      <c r="H24" s="52" t="s">
        <v>718</v>
      </c>
      <c r="I24" s="52">
        <v>79</v>
      </c>
      <c r="J24" s="52"/>
      <c r="K24" s="138"/>
      <c r="L24" s="139"/>
    </row>
    <row r="25" spans="1:12" ht="30" customHeight="1">
      <c r="A25" s="52">
        <v>21</v>
      </c>
      <c r="B25" s="52" t="s">
        <v>1576</v>
      </c>
      <c r="C25" s="52" t="s">
        <v>3195</v>
      </c>
      <c r="D25" s="52">
        <v>31001</v>
      </c>
      <c r="E25" s="52" t="s">
        <v>2017</v>
      </c>
      <c r="F25" s="52" t="s">
        <v>3196</v>
      </c>
      <c r="G25" s="52"/>
      <c r="H25" s="52" t="s">
        <v>611</v>
      </c>
      <c r="I25" s="52">
        <v>9.17</v>
      </c>
      <c r="J25" s="52"/>
      <c r="K25" s="138"/>
      <c r="L25" s="139"/>
    </row>
    <row r="26" spans="1:12" ht="30" customHeight="1">
      <c r="A26" s="52">
        <v>22</v>
      </c>
      <c r="B26" s="52" t="s">
        <v>21</v>
      </c>
      <c r="C26" s="52" t="s">
        <v>23</v>
      </c>
      <c r="D26" s="52" t="s">
        <v>2556</v>
      </c>
      <c r="E26" s="52" t="s">
        <v>2078</v>
      </c>
      <c r="F26" s="52" t="s">
        <v>15</v>
      </c>
      <c r="G26" s="52"/>
      <c r="H26" s="52" t="s">
        <v>16</v>
      </c>
      <c r="I26" s="52">
        <v>3.85</v>
      </c>
      <c r="J26" s="52"/>
      <c r="K26" s="54"/>
      <c r="L26" s="53"/>
    </row>
    <row r="27" spans="1:12" ht="30" customHeight="1">
      <c r="A27" s="52">
        <v>23</v>
      </c>
      <c r="B27" s="52" t="s">
        <v>11</v>
      </c>
      <c r="C27" s="52" t="s">
        <v>13</v>
      </c>
      <c r="D27" s="52" t="s">
        <v>2558</v>
      </c>
      <c r="E27" s="52" t="s">
        <v>2078</v>
      </c>
      <c r="F27" s="52" t="s">
        <v>15</v>
      </c>
      <c r="G27" s="52"/>
      <c r="H27" s="52" t="s">
        <v>16</v>
      </c>
      <c r="I27" s="52">
        <v>3.5</v>
      </c>
      <c r="J27" s="52"/>
      <c r="K27" s="54"/>
      <c r="L27" s="53"/>
    </row>
    <row r="28" spans="1:12" ht="30" customHeight="1">
      <c r="A28" s="52">
        <v>24</v>
      </c>
      <c r="B28" s="52" t="s">
        <v>984</v>
      </c>
      <c r="C28" s="52" t="s">
        <v>3222</v>
      </c>
      <c r="D28" s="52">
        <v>31407</v>
      </c>
      <c r="E28" s="52" t="s">
        <v>2137</v>
      </c>
      <c r="F28" s="52" t="s">
        <v>986</v>
      </c>
      <c r="G28" s="52"/>
      <c r="H28" s="52" t="s">
        <v>60</v>
      </c>
      <c r="I28" s="52">
        <v>16.68</v>
      </c>
      <c r="J28" s="52"/>
      <c r="K28" s="54"/>
      <c r="L28" s="53"/>
    </row>
    <row r="29" spans="1:12" ht="30" customHeight="1">
      <c r="A29" s="52">
        <v>25</v>
      </c>
      <c r="B29" s="52" t="s">
        <v>823</v>
      </c>
      <c r="C29" s="52" t="s">
        <v>825</v>
      </c>
      <c r="D29" s="52" t="s">
        <v>2757</v>
      </c>
      <c r="E29" s="52" t="s">
        <v>2109</v>
      </c>
      <c r="F29" s="52" t="s">
        <v>826</v>
      </c>
      <c r="G29" s="52"/>
      <c r="H29" s="52" t="s">
        <v>298</v>
      </c>
      <c r="I29" s="52">
        <v>6.48</v>
      </c>
      <c r="J29" s="52"/>
      <c r="K29" s="54"/>
      <c r="L29" s="53"/>
    </row>
    <row r="30" spans="1:12" ht="30" customHeight="1">
      <c r="A30" s="52">
        <v>26</v>
      </c>
      <c r="B30" s="52" t="s">
        <v>1205</v>
      </c>
      <c r="C30" s="52" t="s">
        <v>1207</v>
      </c>
      <c r="D30" s="52" t="s">
        <v>2580</v>
      </c>
      <c r="E30" s="52" t="s">
        <v>2099</v>
      </c>
      <c r="F30" s="52" t="s">
        <v>1208</v>
      </c>
      <c r="G30" s="52"/>
      <c r="H30" s="52" t="s">
        <v>60</v>
      </c>
      <c r="I30" s="52">
        <v>29.98</v>
      </c>
      <c r="J30" s="52"/>
      <c r="K30" s="54"/>
      <c r="L30" s="53"/>
    </row>
    <row r="31" spans="1:12" ht="30" customHeight="1">
      <c r="A31" s="52">
        <v>27</v>
      </c>
      <c r="B31" s="52" t="s">
        <v>995</v>
      </c>
      <c r="C31" s="52" t="s">
        <v>993</v>
      </c>
      <c r="D31" s="52" t="s">
        <v>2855</v>
      </c>
      <c r="E31" s="52" t="s">
        <v>2140</v>
      </c>
      <c r="F31" s="52" t="s">
        <v>997</v>
      </c>
      <c r="G31" s="52"/>
      <c r="H31" s="52" t="s">
        <v>718</v>
      </c>
      <c r="I31" s="52">
        <v>8.98</v>
      </c>
      <c r="J31" s="52"/>
      <c r="K31" s="54"/>
      <c r="L31" s="53"/>
    </row>
    <row r="32" spans="1:12" ht="30" customHeight="1">
      <c r="A32" s="52">
        <v>28</v>
      </c>
      <c r="B32" s="52" t="s">
        <v>3225</v>
      </c>
      <c r="C32" s="52" t="s">
        <v>1019</v>
      </c>
      <c r="D32" s="52">
        <v>5008</v>
      </c>
      <c r="E32" s="52" t="s">
        <v>2159</v>
      </c>
      <c r="F32" s="52" t="s">
        <v>1020</v>
      </c>
      <c r="G32" s="52"/>
      <c r="H32" s="52" t="s">
        <v>298</v>
      </c>
      <c r="I32" s="52">
        <v>16.489999999999998</v>
      </c>
      <c r="J32" s="52"/>
      <c r="K32" s="54"/>
      <c r="L32" s="53"/>
    </row>
    <row r="33" spans="1:12" ht="30" customHeight="1">
      <c r="A33" s="52">
        <v>29</v>
      </c>
      <c r="B33" s="52" t="s">
        <v>3244</v>
      </c>
      <c r="C33" s="52" t="s">
        <v>3243</v>
      </c>
      <c r="D33" s="52" t="s">
        <v>3245</v>
      </c>
      <c r="E33" s="52" t="s">
        <v>3246</v>
      </c>
      <c r="F33" s="52" t="s">
        <v>3247</v>
      </c>
      <c r="G33" s="52"/>
      <c r="H33" s="52" t="s">
        <v>611</v>
      </c>
      <c r="I33" s="52">
        <v>6.47</v>
      </c>
      <c r="J33" s="52"/>
      <c r="K33" s="54"/>
      <c r="L33" s="53"/>
    </row>
    <row r="34" spans="1:12" ht="30" customHeight="1">
      <c r="A34" s="52">
        <v>30</v>
      </c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>
        <v>31</v>
      </c>
      <c r="B35" s="52" t="s">
        <v>819</v>
      </c>
      <c r="C35" s="52" t="s">
        <v>821</v>
      </c>
      <c r="D35" s="52">
        <v>88000</v>
      </c>
      <c r="E35" s="52" t="s">
        <v>2108</v>
      </c>
      <c r="F35" s="52" t="s">
        <v>822</v>
      </c>
      <c r="G35" s="52"/>
      <c r="H35" s="52" t="s">
        <v>718</v>
      </c>
      <c r="I35" s="52">
        <v>22.98</v>
      </c>
      <c r="J35" s="52"/>
      <c r="K35" s="54"/>
      <c r="L35" s="53"/>
    </row>
    <row r="36" spans="1:12" ht="30" customHeight="1">
      <c r="A36" s="52">
        <v>32</v>
      </c>
      <c r="B36" s="52" t="s">
        <v>837</v>
      </c>
      <c r="C36" s="52" t="s">
        <v>839</v>
      </c>
      <c r="D36" s="52" t="s">
        <v>2760</v>
      </c>
      <c r="E36" s="52" t="s">
        <v>2103</v>
      </c>
      <c r="F36" s="52" t="s">
        <v>840</v>
      </c>
      <c r="G36" s="52"/>
      <c r="H36" s="52" t="s">
        <v>298</v>
      </c>
      <c r="I36" s="52">
        <v>46.98</v>
      </c>
      <c r="J36" s="52"/>
      <c r="K36" s="54"/>
      <c r="L36" s="53"/>
    </row>
    <row r="37" spans="1:12" ht="30" customHeight="1">
      <c r="A37" s="52">
        <v>33</v>
      </c>
      <c r="B37" s="52" t="s">
        <v>742</v>
      </c>
      <c r="C37" s="52" t="s">
        <v>3248</v>
      </c>
      <c r="D37" s="52" t="s">
        <v>2776</v>
      </c>
      <c r="E37" s="52" t="s">
        <v>3249</v>
      </c>
      <c r="F37" s="52" t="s">
        <v>3250</v>
      </c>
      <c r="G37" s="52"/>
      <c r="H37" s="52" t="s">
        <v>60</v>
      </c>
      <c r="I37" s="52">
        <v>0.99</v>
      </c>
      <c r="J37" s="52"/>
      <c r="K37" s="54"/>
      <c r="L37" s="53"/>
    </row>
    <row r="38" spans="1:12" ht="30" customHeight="1">
      <c r="A38" s="52">
        <v>34</v>
      </c>
      <c r="B38" s="52" t="s">
        <v>1441</v>
      </c>
      <c r="C38" s="52" t="s">
        <v>1443</v>
      </c>
      <c r="D38" s="52">
        <v>928</v>
      </c>
      <c r="E38" s="52" t="s">
        <v>2122</v>
      </c>
      <c r="F38" s="52" t="s">
        <v>1444</v>
      </c>
      <c r="G38" s="52"/>
      <c r="H38" s="52" t="s">
        <v>60</v>
      </c>
      <c r="I38" s="52">
        <v>7.49</v>
      </c>
      <c r="J38" s="52"/>
      <c r="K38" s="54"/>
      <c r="L38" s="53"/>
    </row>
    <row r="39" spans="1:12" ht="30" customHeight="1">
      <c r="A39" s="52">
        <v>35</v>
      </c>
      <c r="B39" s="52" t="s">
        <v>942</v>
      </c>
      <c r="C39" s="52" t="s">
        <v>944</v>
      </c>
      <c r="D39" s="52">
        <v>440</v>
      </c>
      <c r="E39" s="52" t="s">
        <v>2149</v>
      </c>
      <c r="F39" s="52" t="s">
        <v>811</v>
      </c>
      <c r="G39" s="52"/>
      <c r="H39" s="52" t="s">
        <v>718</v>
      </c>
      <c r="I39" s="52">
        <v>24.47</v>
      </c>
      <c r="J39" s="52"/>
      <c r="K39" s="54"/>
      <c r="L39" s="53"/>
    </row>
    <row r="40" spans="1:12" ht="30" customHeight="1">
      <c r="A40" s="52">
        <v>36</v>
      </c>
      <c r="B40" s="52" t="s">
        <v>780</v>
      </c>
      <c r="C40" s="52" t="s">
        <v>3251</v>
      </c>
      <c r="D40" s="52" t="s">
        <v>2582</v>
      </c>
      <c r="E40" s="52">
        <v>0</v>
      </c>
      <c r="F40" s="52" t="s">
        <v>783</v>
      </c>
      <c r="G40" s="52"/>
      <c r="H40" s="52" t="s">
        <v>718</v>
      </c>
      <c r="I40" s="52">
        <v>11.78</v>
      </c>
      <c r="J40" s="52"/>
      <c r="K40" s="54"/>
      <c r="L40" s="53"/>
    </row>
    <row r="41" spans="1:12" ht="30" customHeight="1">
      <c r="A41" s="52">
        <v>37</v>
      </c>
      <c r="B41" s="52" t="s">
        <v>796</v>
      </c>
      <c r="C41" s="52" t="s">
        <v>3252</v>
      </c>
      <c r="D41" s="52" t="s">
        <v>2752</v>
      </c>
      <c r="E41" s="52">
        <v>0</v>
      </c>
      <c r="F41" s="52" t="s">
        <v>799</v>
      </c>
      <c r="G41" s="52"/>
      <c r="H41" s="52" t="s">
        <v>60</v>
      </c>
      <c r="I41" s="52">
        <v>23.47</v>
      </c>
      <c r="J41" s="52"/>
      <c r="K41" s="54"/>
      <c r="L41" s="53"/>
    </row>
    <row r="42" spans="1:12" ht="30" customHeight="1">
      <c r="A42" s="52">
        <v>38</v>
      </c>
      <c r="B42" s="52" t="s">
        <v>1554</v>
      </c>
      <c r="C42" s="52" t="s">
        <v>1556</v>
      </c>
      <c r="D42" s="52">
        <v>41317</v>
      </c>
      <c r="E42" s="52" t="s">
        <v>1886</v>
      </c>
      <c r="F42" s="52" t="s">
        <v>1557</v>
      </c>
      <c r="G42" s="52"/>
      <c r="H42" s="52" t="s">
        <v>574</v>
      </c>
      <c r="I42" s="52">
        <v>8.35</v>
      </c>
      <c r="J42" s="52"/>
      <c r="K42" s="54"/>
      <c r="L42" s="53"/>
    </row>
    <row r="43" spans="1:12" ht="30" customHeight="1">
      <c r="A43" s="52">
        <v>39</v>
      </c>
      <c r="B43" s="52" t="s">
        <v>1366</v>
      </c>
      <c r="C43" s="52" t="s">
        <v>1368</v>
      </c>
      <c r="D43" s="52" t="s">
        <v>2170</v>
      </c>
      <c r="E43" s="52" t="s">
        <v>1888</v>
      </c>
      <c r="F43" s="52" t="s">
        <v>1369</v>
      </c>
      <c r="G43" s="52"/>
      <c r="H43" s="52" t="s">
        <v>259</v>
      </c>
      <c r="I43" s="52">
        <v>42.39</v>
      </c>
      <c r="J43" s="52"/>
      <c r="K43" s="54"/>
      <c r="L43" s="53"/>
    </row>
    <row r="44" spans="1:12" ht="30" customHeight="1">
      <c r="A44" s="52">
        <v>40</v>
      </c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>
        <v>41</v>
      </c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>
        <v>42</v>
      </c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>
        <v>43</v>
      </c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>
        <v>44</v>
      </c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>
        <v>45</v>
      </c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>
        <v>46</v>
      </c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>
        <v>47</v>
      </c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>
        <v>48</v>
      </c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65"/>
  <sheetViews>
    <sheetView topLeftCell="A14" workbookViewId="0">
      <selection activeCell="J34" sqref="J34"/>
    </sheetView>
  </sheetViews>
  <sheetFormatPr defaultColWidth="8.85546875" defaultRowHeight="30" customHeight="1"/>
  <cols>
    <col min="1" max="1" width="10" style="46" customWidth="1"/>
    <col min="2" max="2" width="14" style="46" customWidth="1"/>
    <col min="3" max="3" width="18.42578125" style="46" customWidth="1"/>
    <col min="4" max="4" width="19.140625" style="46" customWidth="1"/>
    <col min="5" max="5" width="15.5703125" style="46" customWidth="1"/>
    <col min="6" max="6" width="14.5703125" style="46" customWidth="1"/>
    <col min="7" max="7" width="15.42578125" style="46" customWidth="1"/>
    <col min="8" max="8" width="14.140625" style="46" customWidth="1"/>
    <col min="9" max="9" width="15.5703125" style="46" customWidth="1"/>
    <col min="10" max="10" width="13.5703125" style="46" customWidth="1"/>
    <col min="11" max="11" width="14.140625" style="46" customWidth="1"/>
    <col min="12" max="12" width="14.85546875" style="46" customWidth="1"/>
    <col min="13" max="16384" width="8.85546875" style="46"/>
  </cols>
  <sheetData>
    <row r="1" spans="1:82" s="44" customFormat="1" ht="30" customHeight="1">
      <c r="A1" s="140" t="s">
        <v>3045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2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</row>
    <row r="2" spans="1:82" ht="30" customHeight="1">
      <c r="A2" s="51" t="s">
        <v>1</v>
      </c>
      <c r="B2" s="33">
        <v>42467</v>
      </c>
      <c r="C2" s="52" t="s">
        <v>3047</v>
      </c>
      <c r="D2" s="52" t="s">
        <v>2959</v>
      </c>
      <c r="E2" s="47" t="s">
        <v>3046</v>
      </c>
      <c r="F2" s="47" t="s">
        <v>3038</v>
      </c>
      <c r="G2" s="47" t="s">
        <v>3029</v>
      </c>
      <c r="H2" s="47" t="s">
        <v>3051</v>
      </c>
      <c r="I2" s="47" t="s">
        <v>3030</v>
      </c>
      <c r="J2" s="47" t="s">
        <v>2</v>
      </c>
      <c r="K2" s="47" t="s">
        <v>1771</v>
      </c>
      <c r="L2" s="47"/>
    </row>
    <row r="3" spans="1:82" ht="30" customHeight="1">
      <c r="A3" s="143" t="s">
        <v>3028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39"/>
    </row>
    <row r="4" spans="1:82" ht="30" customHeight="1">
      <c r="A4" s="49" t="s">
        <v>1776</v>
      </c>
      <c r="B4" s="49" t="s">
        <v>1777</v>
      </c>
      <c r="C4" s="46" t="s">
        <v>1779</v>
      </c>
      <c r="D4" s="49" t="s">
        <v>1800</v>
      </c>
      <c r="E4" s="44" t="s">
        <v>3039</v>
      </c>
      <c r="F4" s="49" t="s">
        <v>2164</v>
      </c>
      <c r="G4" s="49" t="s">
        <v>3040</v>
      </c>
      <c r="H4" s="49" t="s">
        <v>1780</v>
      </c>
      <c r="I4" s="49" t="s">
        <v>3041</v>
      </c>
      <c r="J4" s="50" t="s">
        <v>3042</v>
      </c>
      <c r="K4" s="138" t="s">
        <v>1782</v>
      </c>
      <c r="L4" s="139"/>
    </row>
    <row r="5" spans="1:82" ht="30" customHeight="1">
      <c r="A5" s="52">
        <v>1</v>
      </c>
      <c r="B5" s="52" t="s">
        <v>1189</v>
      </c>
      <c r="C5" s="52" t="s">
        <v>3115</v>
      </c>
      <c r="D5" s="52" t="s">
        <v>2818</v>
      </c>
      <c r="E5" s="52" t="s">
        <v>2132</v>
      </c>
      <c r="F5" s="52" t="s">
        <v>1192</v>
      </c>
      <c r="G5" s="52"/>
      <c r="H5" s="52" t="s">
        <v>904</v>
      </c>
      <c r="I5" s="52">
        <v>525</v>
      </c>
      <c r="J5" s="52"/>
      <c r="K5" s="138"/>
      <c r="L5" s="139"/>
    </row>
    <row r="6" spans="1:82" ht="30" customHeight="1">
      <c r="A6" s="52">
        <v>2</v>
      </c>
      <c r="B6" s="52" t="s">
        <v>1039</v>
      </c>
      <c r="C6" s="52" t="s">
        <v>1041</v>
      </c>
      <c r="D6" s="52" t="s">
        <v>2806</v>
      </c>
      <c r="E6" s="52" t="s">
        <v>2124</v>
      </c>
      <c r="F6" s="52" t="s">
        <v>584</v>
      </c>
      <c r="G6" s="52"/>
      <c r="H6" s="52" t="s">
        <v>904</v>
      </c>
      <c r="I6" s="52">
        <v>256.8</v>
      </c>
      <c r="J6" s="52"/>
      <c r="K6" s="138"/>
      <c r="L6" s="139"/>
    </row>
    <row r="7" spans="1:82" ht="30" customHeight="1">
      <c r="A7" s="52">
        <v>3</v>
      </c>
      <c r="B7" s="52" t="s">
        <v>800</v>
      </c>
      <c r="C7" s="52" t="s">
        <v>3116</v>
      </c>
      <c r="D7" s="52" t="s">
        <v>3117</v>
      </c>
      <c r="E7" s="52" t="s">
        <v>2105</v>
      </c>
      <c r="F7" s="52" t="s">
        <v>811</v>
      </c>
      <c r="G7" s="52"/>
      <c r="H7" s="52" t="s">
        <v>60</v>
      </c>
      <c r="I7" s="52">
        <v>15.95</v>
      </c>
      <c r="J7" s="52"/>
      <c r="K7" s="138"/>
      <c r="L7" s="139"/>
    </row>
    <row r="8" spans="1:82" ht="30" customHeight="1">
      <c r="A8" s="52">
        <v>4</v>
      </c>
      <c r="B8" s="52" t="s">
        <v>3118</v>
      </c>
      <c r="C8" s="52" t="s">
        <v>1139</v>
      </c>
      <c r="D8" s="52" t="s">
        <v>3119</v>
      </c>
      <c r="E8" s="52" t="s">
        <v>2124</v>
      </c>
      <c r="F8" s="52" t="s">
        <v>204</v>
      </c>
      <c r="G8" s="52"/>
      <c r="H8" s="52" t="s">
        <v>904</v>
      </c>
      <c r="I8" s="52">
        <v>53.15</v>
      </c>
      <c r="J8" s="52"/>
      <c r="K8" s="138"/>
      <c r="L8" s="139"/>
    </row>
    <row r="9" spans="1:82" ht="30" customHeight="1">
      <c r="A9" s="52">
        <v>5</v>
      </c>
      <c r="B9" s="52" t="s">
        <v>804</v>
      </c>
      <c r="C9" s="52" t="s">
        <v>806</v>
      </c>
      <c r="D9" s="52" t="s">
        <v>2758</v>
      </c>
      <c r="E9" s="52" t="s">
        <v>2110</v>
      </c>
      <c r="F9" s="52" t="s">
        <v>807</v>
      </c>
      <c r="G9" s="52"/>
      <c r="H9" s="52" t="s">
        <v>60</v>
      </c>
      <c r="I9" s="52">
        <v>36.700000000000003</v>
      </c>
      <c r="J9" s="52"/>
      <c r="K9" s="138"/>
      <c r="L9" s="139"/>
    </row>
    <row r="10" spans="1:82" ht="30" customHeight="1">
      <c r="A10" s="52">
        <v>6</v>
      </c>
      <c r="B10" s="52" t="s">
        <v>761</v>
      </c>
      <c r="C10" s="52" t="s">
        <v>763</v>
      </c>
      <c r="D10" s="52">
        <v>43969</v>
      </c>
      <c r="E10" s="52" t="s">
        <v>2085</v>
      </c>
      <c r="F10" s="52" t="s">
        <v>764</v>
      </c>
      <c r="G10" s="52"/>
      <c r="H10" s="52" t="s">
        <v>718</v>
      </c>
      <c r="I10" s="52">
        <v>16.95</v>
      </c>
      <c r="J10" s="52"/>
      <c r="K10" s="138"/>
      <c r="L10" s="139"/>
    </row>
    <row r="11" spans="1:82" ht="30" customHeight="1">
      <c r="A11" s="52">
        <v>7</v>
      </c>
      <c r="B11" s="52" t="s">
        <v>1060</v>
      </c>
      <c r="C11" s="52" t="s">
        <v>1062</v>
      </c>
      <c r="D11" s="52" t="s">
        <v>2812</v>
      </c>
      <c r="E11" s="52" t="s">
        <v>2124</v>
      </c>
      <c r="F11" s="52" t="s">
        <v>1063</v>
      </c>
      <c r="G11" s="52"/>
      <c r="H11" s="52" t="s">
        <v>904</v>
      </c>
      <c r="I11" s="52">
        <v>85</v>
      </c>
      <c r="J11" s="52"/>
      <c r="K11" s="138"/>
      <c r="L11" s="139"/>
    </row>
    <row r="12" spans="1:82" ht="30" customHeight="1">
      <c r="A12" s="52">
        <v>8</v>
      </c>
      <c r="B12" s="52" t="s">
        <v>812</v>
      </c>
      <c r="C12" s="52" t="s">
        <v>814</v>
      </c>
      <c r="D12" s="52" t="s">
        <v>2568</v>
      </c>
      <c r="E12" s="52" t="s">
        <v>2088</v>
      </c>
      <c r="F12" s="52" t="s">
        <v>815</v>
      </c>
      <c r="G12" s="52"/>
      <c r="H12" s="52" t="s">
        <v>718</v>
      </c>
      <c r="I12" s="52">
        <v>33.65</v>
      </c>
      <c r="J12" s="52"/>
      <c r="K12" s="138"/>
      <c r="L12" s="139"/>
    </row>
    <row r="13" spans="1:82" ht="30" customHeight="1">
      <c r="A13" s="52">
        <v>9</v>
      </c>
      <c r="B13" s="52" t="s">
        <v>709</v>
      </c>
      <c r="C13" s="52" t="s">
        <v>3120</v>
      </c>
      <c r="D13" s="52" t="s">
        <v>2311</v>
      </c>
      <c r="E13" s="52" t="s">
        <v>3121</v>
      </c>
      <c r="F13" s="52" t="s">
        <v>3122</v>
      </c>
      <c r="G13" s="52"/>
      <c r="H13" s="52" t="s">
        <v>713</v>
      </c>
      <c r="I13" s="52">
        <v>0.625</v>
      </c>
      <c r="J13" s="52"/>
      <c r="K13" s="138"/>
      <c r="L13" s="139"/>
    </row>
    <row r="14" spans="1:82" ht="30" customHeight="1">
      <c r="A14" s="52">
        <v>10</v>
      </c>
      <c r="B14" s="52" t="s">
        <v>563</v>
      </c>
      <c r="C14" s="52" t="s">
        <v>3043</v>
      </c>
      <c r="D14" s="52">
        <v>1082209</v>
      </c>
      <c r="E14" s="52" t="s">
        <v>3044</v>
      </c>
      <c r="F14" s="52" t="s">
        <v>848</v>
      </c>
      <c r="G14" s="52"/>
      <c r="H14" s="52" t="s">
        <v>569</v>
      </c>
      <c r="I14" s="52">
        <v>19.68</v>
      </c>
      <c r="J14" s="52"/>
      <c r="K14" s="138"/>
      <c r="L14" s="139"/>
    </row>
    <row r="15" spans="1:82" ht="30" customHeight="1">
      <c r="A15" s="52">
        <v>11</v>
      </c>
      <c r="B15" s="52" t="s">
        <v>808</v>
      </c>
      <c r="C15" s="52" t="s">
        <v>810</v>
      </c>
      <c r="D15" s="52" t="s">
        <v>3123</v>
      </c>
      <c r="E15" s="52" t="s">
        <v>2106</v>
      </c>
      <c r="F15" s="52" t="s">
        <v>811</v>
      </c>
      <c r="G15" s="52"/>
      <c r="H15" s="52" t="s">
        <v>718</v>
      </c>
      <c r="I15" s="52">
        <v>16.95</v>
      </c>
      <c r="J15" s="52"/>
      <c r="K15" s="138"/>
      <c r="L15" s="139"/>
    </row>
    <row r="16" spans="1:82" ht="30" customHeight="1">
      <c r="A16" s="52">
        <v>12</v>
      </c>
      <c r="B16" s="52" t="s">
        <v>642</v>
      </c>
      <c r="C16" s="52" t="s">
        <v>3124</v>
      </c>
      <c r="D16" s="52" t="s">
        <v>3125</v>
      </c>
      <c r="E16" s="52" t="s">
        <v>3126</v>
      </c>
      <c r="F16" s="52" t="s">
        <v>803</v>
      </c>
      <c r="G16" s="52"/>
      <c r="H16" s="52" t="s">
        <v>574</v>
      </c>
      <c r="I16" s="52">
        <v>3.5819999999999999</v>
      </c>
      <c r="J16" s="52"/>
      <c r="K16" s="138"/>
      <c r="L16" s="139"/>
    </row>
    <row r="17" spans="1:12" ht="30" customHeight="1">
      <c r="A17" s="52">
        <v>13</v>
      </c>
      <c r="B17" s="52" t="s">
        <v>1458</v>
      </c>
      <c r="C17" s="52" t="s">
        <v>3127</v>
      </c>
      <c r="D17" s="52" t="s">
        <v>2169</v>
      </c>
      <c r="E17" s="52" t="s">
        <v>1884</v>
      </c>
      <c r="F17" s="52" t="s">
        <v>1461</v>
      </c>
      <c r="G17" s="52"/>
      <c r="H17" s="52" t="s">
        <v>259</v>
      </c>
      <c r="I17" s="52">
        <v>4.75</v>
      </c>
      <c r="J17" s="52"/>
      <c r="K17" s="138"/>
      <c r="L17" s="139"/>
    </row>
    <row r="18" spans="1:12" ht="30" customHeight="1">
      <c r="A18" s="52">
        <v>14</v>
      </c>
      <c r="B18" s="52" t="s">
        <v>1302</v>
      </c>
      <c r="C18" s="52" t="s">
        <v>1304</v>
      </c>
      <c r="D18" s="52" t="s">
        <v>2199</v>
      </c>
      <c r="E18" s="52" t="s">
        <v>1884</v>
      </c>
      <c r="F18" s="52" t="s">
        <v>994</v>
      </c>
      <c r="G18" s="52"/>
      <c r="H18" s="52" t="s">
        <v>259</v>
      </c>
      <c r="I18" s="52">
        <v>5.58</v>
      </c>
      <c r="J18" s="52"/>
      <c r="K18" s="138"/>
      <c r="L18" s="139"/>
    </row>
    <row r="19" spans="1:12" ht="30" customHeight="1">
      <c r="A19" s="52">
        <v>15</v>
      </c>
      <c r="B19" s="52" t="s">
        <v>1250</v>
      </c>
      <c r="C19" s="52" t="s">
        <v>1252</v>
      </c>
      <c r="D19" s="52" t="s">
        <v>2229</v>
      </c>
      <c r="E19" s="52" t="s">
        <v>1906</v>
      </c>
      <c r="F19" s="52" t="s">
        <v>426</v>
      </c>
      <c r="G19" s="52"/>
      <c r="H19" s="52" t="s">
        <v>259</v>
      </c>
      <c r="I19" s="52">
        <v>6.16</v>
      </c>
      <c r="J19" s="52"/>
      <c r="K19" s="138"/>
      <c r="L19" s="139"/>
    </row>
    <row r="20" spans="1:12" ht="30" customHeight="1">
      <c r="A20" s="52">
        <v>16</v>
      </c>
      <c r="B20" s="52" t="s">
        <v>1253</v>
      </c>
      <c r="C20" s="52" t="s">
        <v>1252</v>
      </c>
      <c r="D20" s="52" t="s">
        <v>2228</v>
      </c>
      <c r="E20" s="52" t="s">
        <v>1906</v>
      </c>
      <c r="F20" s="52" t="s">
        <v>1234</v>
      </c>
      <c r="G20" s="52"/>
      <c r="H20" s="52" t="s">
        <v>259</v>
      </c>
      <c r="I20" s="52">
        <v>4.26</v>
      </c>
      <c r="J20" s="52"/>
      <c r="K20" s="138"/>
      <c r="L20" s="139"/>
    </row>
    <row r="21" spans="1:12" ht="30" customHeight="1">
      <c r="A21" s="52">
        <v>17</v>
      </c>
      <c r="B21" s="52" t="s">
        <v>3218</v>
      </c>
      <c r="C21" s="52" t="s">
        <v>3216</v>
      </c>
      <c r="D21" s="52" t="s">
        <v>3219</v>
      </c>
      <c r="E21" s="52" t="s">
        <v>2055</v>
      </c>
      <c r="F21" s="52" t="s">
        <v>3220</v>
      </c>
      <c r="G21" s="52"/>
      <c r="H21" s="52" t="s">
        <v>904</v>
      </c>
      <c r="I21" s="52">
        <v>548.9</v>
      </c>
      <c r="J21" s="52"/>
      <c r="K21" s="138"/>
      <c r="L21" s="139"/>
    </row>
    <row r="22" spans="1:12" ht="30" customHeight="1">
      <c r="A22" s="52">
        <v>18</v>
      </c>
      <c r="B22" s="52" t="s">
        <v>819</v>
      </c>
      <c r="C22" s="52" t="s">
        <v>821</v>
      </c>
      <c r="D22" s="52">
        <v>88000</v>
      </c>
      <c r="E22" s="52" t="s">
        <v>2108</v>
      </c>
      <c r="F22" s="52" t="s">
        <v>822</v>
      </c>
      <c r="G22" s="52"/>
      <c r="H22" s="52" t="s">
        <v>718</v>
      </c>
      <c r="I22" s="52">
        <v>16.95</v>
      </c>
      <c r="J22" s="52"/>
      <c r="K22" s="138"/>
      <c r="L22" s="139"/>
    </row>
    <row r="23" spans="1:12" ht="30" customHeight="1">
      <c r="A23" s="52">
        <v>19</v>
      </c>
      <c r="B23" s="52" t="s">
        <v>845</v>
      </c>
      <c r="C23" s="52" t="s">
        <v>847</v>
      </c>
      <c r="D23" s="52">
        <v>2105</v>
      </c>
      <c r="E23" s="52" t="s">
        <v>2111</v>
      </c>
      <c r="F23" s="52" t="s">
        <v>848</v>
      </c>
      <c r="G23" s="52"/>
      <c r="H23" s="52" t="s">
        <v>60</v>
      </c>
      <c r="I23" s="52">
        <v>14.95</v>
      </c>
      <c r="J23" s="52"/>
      <c r="K23" s="138"/>
      <c r="L23" s="139"/>
    </row>
    <row r="24" spans="1:12" ht="30" customHeight="1">
      <c r="A24" s="52">
        <v>20</v>
      </c>
      <c r="B24" s="52" t="s">
        <v>750</v>
      </c>
      <c r="C24" s="52" t="s">
        <v>752</v>
      </c>
      <c r="D24" s="52" t="s">
        <v>2788</v>
      </c>
      <c r="E24" s="52" t="s">
        <v>2119</v>
      </c>
      <c r="F24" s="52" t="s">
        <v>753</v>
      </c>
      <c r="G24" s="52"/>
      <c r="H24" s="52" t="s">
        <v>718</v>
      </c>
      <c r="I24" s="52">
        <v>12.95</v>
      </c>
      <c r="J24" s="52"/>
      <c r="K24" s="138"/>
      <c r="L24" s="139"/>
    </row>
    <row r="25" spans="1:12" ht="30" customHeight="1">
      <c r="A25" s="52">
        <v>21</v>
      </c>
      <c r="B25" s="52" t="s">
        <v>1185</v>
      </c>
      <c r="C25" s="52" t="s">
        <v>3217</v>
      </c>
      <c r="D25" s="52" t="s">
        <v>2821</v>
      </c>
      <c r="E25" s="52" t="s">
        <v>2134</v>
      </c>
      <c r="F25" s="52" t="s">
        <v>1188</v>
      </c>
      <c r="G25" s="52"/>
      <c r="H25" s="52" t="s">
        <v>904</v>
      </c>
      <c r="I25" s="52">
        <v>65.430000000000007</v>
      </c>
      <c r="J25" s="52"/>
      <c r="K25" s="138"/>
      <c r="L25" s="139"/>
    </row>
    <row r="26" spans="1:12" ht="30" customHeight="1">
      <c r="A26" s="52">
        <v>22</v>
      </c>
      <c r="B26" s="52" t="s">
        <v>776</v>
      </c>
      <c r="C26" s="52" t="s">
        <v>778</v>
      </c>
      <c r="D26" s="52" t="s">
        <v>2581</v>
      </c>
      <c r="E26" s="52" t="s">
        <v>2100</v>
      </c>
      <c r="F26" s="52" t="s">
        <v>779</v>
      </c>
      <c r="G26" s="52"/>
      <c r="H26" s="52" t="s">
        <v>718</v>
      </c>
      <c r="I26" s="52">
        <v>14.78</v>
      </c>
      <c r="J26" s="52"/>
      <c r="K26" s="54"/>
      <c r="L26" s="53"/>
    </row>
    <row r="27" spans="1:12" ht="30" customHeight="1">
      <c r="A27" s="52">
        <v>23</v>
      </c>
      <c r="B27" s="52" t="s">
        <v>2972</v>
      </c>
      <c r="C27" s="52" t="s">
        <v>3261</v>
      </c>
      <c r="D27" s="52"/>
      <c r="E27" s="52"/>
      <c r="F27" s="52"/>
      <c r="G27" s="52"/>
      <c r="H27" s="52" t="s">
        <v>60</v>
      </c>
      <c r="I27" s="52">
        <v>20.77</v>
      </c>
      <c r="J27" s="52"/>
      <c r="K27" s="54"/>
      <c r="L27" s="53"/>
    </row>
    <row r="28" spans="1:12" ht="30" customHeight="1">
      <c r="A28" s="52">
        <v>24</v>
      </c>
      <c r="B28" s="52" t="s">
        <v>765</v>
      </c>
      <c r="C28" s="52" t="s">
        <v>767</v>
      </c>
      <c r="D28" s="52" t="s">
        <v>2564</v>
      </c>
      <c r="E28" s="52">
        <v>0</v>
      </c>
      <c r="F28" s="52" t="s">
        <v>768</v>
      </c>
      <c r="G28" s="52"/>
      <c r="H28" s="52" t="s">
        <v>718</v>
      </c>
      <c r="I28" s="52">
        <v>17.95</v>
      </c>
      <c r="J28" s="52"/>
      <c r="K28" s="54"/>
      <c r="L28" s="53"/>
    </row>
    <row r="29" spans="1:12" ht="30" customHeight="1">
      <c r="A29" s="52">
        <v>25</v>
      </c>
      <c r="B29" s="52" t="s">
        <v>772</v>
      </c>
      <c r="C29" s="52" t="s">
        <v>774</v>
      </c>
      <c r="D29" s="52" t="s">
        <v>2566</v>
      </c>
      <c r="E29" s="52">
        <v>0</v>
      </c>
      <c r="F29" s="52" t="s">
        <v>775</v>
      </c>
      <c r="G29" s="52"/>
      <c r="H29" s="52" t="s">
        <v>718</v>
      </c>
      <c r="I29" s="52">
        <v>14.07</v>
      </c>
      <c r="J29" s="52"/>
      <c r="K29" s="54"/>
      <c r="L29" s="53"/>
    </row>
    <row r="30" spans="1:12" ht="30" customHeight="1">
      <c r="A30" s="52">
        <v>26</v>
      </c>
      <c r="B30" s="52" t="s">
        <v>1462</v>
      </c>
      <c r="C30" s="52" t="s">
        <v>1464</v>
      </c>
      <c r="D30" s="52" t="s">
        <v>2820</v>
      </c>
      <c r="E30" s="52" t="s">
        <v>2124</v>
      </c>
      <c r="F30" s="52" t="s">
        <v>1465</v>
      </c>
      <c r="G30" s="52"/>
      <c r="H30" s="52" t="s">
        <v>904</v>
      </c>
      <c r="I30" s="52">
        <v>263.8</v>
      </c>
      <c r="J30" s="52"/>
      <c r="K30" s="54"/>
      <c r="L30" s="53"/>
    </row>
    <row r="31" spans="1:12" ht="30" customHeight="1">
      <c r="A31" s="52">
        <v>27</v>
      </c>
      <c r="B31" s="52"/>
      <c r="C31" s="52"/>
      <c r="D31" s="52"/>
      <c r="E31" s="52"/>
      <c r="F31" s="52"/>
      <c r="G31" s="52"/>
      <c r="H31" s="52"/>
      <c r="I31" s="52"/>
      <c r="J31" s="52"/>
      <c r="K31" s="54"/>
      <c r="L31" s="53"/>
    </row>
    <row r="32" spans="1:12" ht="30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4"/>
      <c r="L32" s="53"/>
    </row>
    <row r="33" spans="1:12" ht="30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4"/>
      <c r="L33" s="53"/>
    </row>
    <row r="34" spans="1:12" ht="3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4"/>
      <c r="L34" s="53"/>
    </row>
    <row r="35" spans="1:12" ht="30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4"/>
      <c r="L35" s="53"/>
    </row>
    <row r="36" spans="1:12" ht="30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4"/>
      <c r="L36" s="53"/>
    </row>
    <row r="37" spans="1:12" ht="30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4"/>
      <c r="L37" s="53"/>
    </row>
    <row r="38" spans="1:12" ht="30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4"/>
      <c r="L38" s="53"/>
    </row>
    <row r="39" spans="1:12" ht="30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4"/>
      <c r="L39" s="53"/>
    </row>
    <row r="40" spans="1:12" ht="30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4"/>
      <c r="L40" s="53"/>
    </row>
    <row r="41" spans="1:12" ht="30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4"/>
      <c r="L41" s="53"/>
    </row>
    <row r="42" spans="1:12" ht="30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4"/>
      <c r="L42" s="53"/>
    </row>
    <row r="43" spans="1:12" ht="30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4"/>
      <c r="L43" s="53"/>
    </row>
    <row r="44" spans="1:12" ht="30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4"/>
      <c r="L44" s="53"/>
    </row>
    <row r="45" spans="1:12" ht="30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4"/>
      <c r="L45" s="53"/>
    </row>
    <row r="46" spans="1:12" ht="30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4"/>
      <c r="L46" s="53"/>
    </row>
    <row r="47" spans="1:12" ht="30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4"/>
      <c r="L47" s="53"/>
    </row>
    <row r="48" spans="1:12" ht="30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4"/>
      <c r="L48" s="53"/>
    </row>
    <row r="49" spans="1:12" ht="30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4"/>
      <c r="L49" s="53"/>
    </row>
    <row r="50" spans="1:12" ht="30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4"/>
      <c r="L50" s="53"/>
    </row>
    <row r="51" spans="1:12" ht="30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4"/>
      <c r="L51" s="53"/>
    </row>
    <row r="52" spans="1:12" ht="30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4"/>
      <c r="L52" s="53"/>
    </row>
    <row r="53" spans="1:12" ht="30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4"/>
      <c r="L53" s="53"/>
    </row>
    <row r="54" spans="1:12" ht="30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4"/>
      <c r="L54" s="53"/>
    </row>
    <row r="55" spans="1:12" ht="30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4"/>
      <c r="L55" s="53"/>
    </row>
    <row r="56" spans="1:12" ht="30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4"/>
      <c r="L56" s="53"/>
    </row>
    <row r="57" spans="1:12" ht="30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4"/>
      <c r="L57" s="53"/>
    </row>
    <row r="58" spans="1:12" ht="30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4"/>
      <c r="L58" s="53"/>
    </row>
    <row r="59" spans="1:12" ht="30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4"/>
      <c r="L59" s="53"/>
    </row>
    <row r="60" spans="1:12" ht="30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4"/>
      <c r="L60" s="53"/>
    </row>
    <row r="61" spans="1:12" ht="30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4"/>
      <c r="L61" s="53"/>
    </row>
    <row r="62" spans="1:12" ht="30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4"/>
      <c r="L62" s="53"/>
    </row>
    <row r="63" spans="1:12" ht="30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4"/>
      <c r="L63" s="53"/>
    </row>
    <row r="64" spans="1:12" ht="30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4"/>
      <c r="L64" s="53"/>
    </row>
    <row r="65" spans="1:12" ht="30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4"/>
      <c r="L65" s="53"/>
    </row>
    <row r="66" spans="1:12" ht="30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4"/>
      <c r="L66" s="53"/>
    </row>
    <row r="67" spans="1:12" ht="30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4"/>
      <c r="L67" s="53"/>
    </row>
    <row r="68" spans="1:12" ht="30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4"/>
      <c r="L68" s="53"/>
    </row>
    <row r="69" spans="1:12" ht="30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4"/>
      <c r="L69" s="53"/>
    </row>
    <row r="70" spans="1:12" ht="30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4"/>
      <c r="L70" s="53"/>
    </row>
    <row r="71" spans="1:12" ht="30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4"/>
      <c r="L71" s="53"/>
    </row>
    <row r="72" spans="1:12" ht="30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4"/>
      <c r="L72" s="53"/>
    </row>
    <row r="73" spans="1:12" ht="30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4"/>
      <c r="L73" s="53"/>
    </row>
    <row r="74" spans="1:12" ht="30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4"/>
      <c r="L74" s="53"/>
    </row>
    <row r="75" spans="1:12" ht="30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4"/>
      <c r="L75" s="53"/>
    </row>
    <row r="76" spans="1:12" ht="30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4"/>
      <c r="L76" s="53"/>
    </row>
    <row r="77" spans="1:12" ht="30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4"/>
      <c r="L77" s="53"/>
    </row>
    <row r="78" spans="1:12" ht="30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4"/>
      <c r="L78" s="53"/>
    </row>
    <row r="79" spans="1:12" ht="30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4"/>
      <c r="L79" s="53"/>
    </row>
    <row r="80" spans="1:12" ht="30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4"/>
      <c r="L80" s="53"/>
    </row>
    <row r="81" spans="1:12" ht="30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4"/>
      <c r="L81" s="53"/>
    </row>
    <row r="82" spans="1:12" ht="30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4"/>
      <c r="L82" s="53"/>
    </row>
    <row r="83" spans="1:12" ht="30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4"/>
      <c r="L83" s="53"/>
    </row>
    <row r="84" spans="1:12" ht="30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4"/>
      <c r="L84" s="53"/>
    </row>
    <row r="85" spans="1:12" ht="30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4"/>
      <c r="L85" s="53"/>
    </row>
    <row r="86" spans="1:12" ht="30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4"/>
      <c r="L86" s="53"/>
    </row>
    <row r="87" spans="1:12" ht="30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4"/>
      <c r="L87" s="53"/>
    </row>
    <row r="88" spans="1:12" ht="30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4"/>
      <c r="L88" s="53"/>
    </row>
    <row r="89" spans="1:12" ht="30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4"/>
      <c r="L89" s="53"/>
    </row>
    <row r="90" spans="1:12" ht="30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4"/>
      <c r="L90" s="53"/>
    </row>
    <row r="91" spans="1:12" ht="30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4"/>
      <c r="L91" s="53"/>
    </row>
    <row r="92" spans="1:12" ht="30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4"/>
      <c r="L92" s="53"/>
    </row>
    <row r="93" spans="1:12" ht="3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4"/>
      <c r="L93" s="53"/>
    </row>
    <row r="94" spans="1:12" ht="3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4"/>
      <c r="L94" s="53"/>
    </row>
    <row r="95" spans="1:12" ht="30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4"/>
      <c r="L95" s="53"/>
    </row>
    <row r="96" spans="1:12" ht="30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4"/>
      <c r="L96" s="53"/>
    </row>
    <row r="97" spans="1:12" ht="30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4"/>
      <c r="L97" s="53"/>
    </row>
    <row r="98" spans="1:12" ht="30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4"/>
      <c r="L98" s="53"/>
    </row>
    <row r="99" spans="1:12" ht="30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4"/>
      <c r="L99" s="53"/>
    </row>
    <row r="100" spans="1:12" ht="30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4"/>
      <c r="L100" s="53"/>
    </row>
    <row r="101" spans="1:12" ht="30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4"/>
      <c r="L101" s="53"/>
    </row>
    <row r="102" spans="1:12" ht="30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4"/>
      <c r="L102" s="53"/>
    </row>
    <row r="103" spans="1:12" ht="30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4"/>
      <c r="L103" s="53"/>
    </row>
    <row r="104" spans="1:12" ht="30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4"/>
      <c r="L104" s="53"/>
    </row>
    <row r="105" spans="1:12" ht="30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4"/>
      <c r="L105" s="53"/>
    </row>
    <row r="106" spans="1:12" ht="3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4"/>
      <c r="L106" s="53"/>
    </row>
    <row r="107" spans="1:12" ht="30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4"/>
      <c r="L107" s="53"/>
    </row>
    <row r="108" spans="1:12" ht="30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4"/>
      <c r="L108" s="53"/>
    </row>
    <row r="109" spans="1:12" ht="30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4"/>
      <c r="L109" s="53"/>
    </row>
    <row r="110" spans="1:12" ht="30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4"/>
      <c r="L110" s="53"/>
    </row>
    <row r="111" spans="1:12" ht="30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4"/>
      <c r="L111" s="53"/>
    </row>
    <row r="112" spans="1:12" ht="30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4"/>
      <c r="L112" s="53"/>
    </row>
    <row r="113" spans="1:12" ht="30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4"/>
      <c r="L113" s="53"/>
    </row>
    <row r="114" spans="1:12" ht="30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4"/>
      <c r="L114" s="53"/>
    </row>
    <row r="115" spans="1:12" ht="30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4"/>
      <c r="L115" s="53"/>
    </row>
    <row r="116" spans="1:12" ht="30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4"/>
      <c r="L116" s="53"/>
    </row>
    <row r="117" spans="1:12" ht="30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4"/>
      <c r="L117" s="53"/>
    </row>
    <row r="118" spans="1:12" ht="30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4"/>
      <c r="L118" s="53"/>
    </row>
    <row r="119" spans="1:12" ht="30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4"/>
      <c r="L119" s="53"/>
    </row>
    <row r="120" spans="1:12" ht="30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4"/>
      <c r="L120" s="53"/>
    </row>
    <row r="121" spans="1:12" ht="30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4"/>
      <c r="L121" s="53"/>
    </row>
    <row r="122" spans="1:12" ht="30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4"/>
      <c r="L122" s="53"/>
    </row>
    <row r="123" spans="1:12" ht="30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4"/>
      <c r="L123" s="53"/>
    </row>
    <row r="124" spans="1:12" ht="30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4"/>
      <c r="L124" s="53"/>
    </row>
    <row r="125" spans="1:12" ht="30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4"/>
      <c r="L125" s="53"/>
    </row>
    <row r="126" spans="1:12" ht="30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4"/>
      <c r="L126" s="53"/>
    </row>
    <row r="127" spans="1:12" ht="30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4"/>
      <c r="L127" s="53"/>
    </row>
    <row r="128" spans="1:12" ht="30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4"/>
      <c r="L128" s="53"/>
    </row>
    <row r="129" spans="1:12" ht="30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4"/>
      <c r="L129" s="53"/>
    </row>
    <row r="130" spans="1:12" ht="30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4"/>
      <c r="L130" s="53"/>
    </row>
    <row r="131" spans="1:12" ht="30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4"/>
      <c r="L131" s="53"/>
    </row>
    <row r="132" spans="1:12" ht="30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4"/>
      <c r="L132" s="53"/>
    </row>
    <row r="133" spans="1:12" ht="30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4"/>
      <c r="L133" s="53"/>
    </row>
    <row r="134" spans="1:12" ht="30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4"/>
      <c r="L134" s="53"/>
    </row>
    <row r="135" spans="1:12" ht="30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4"/>
      <c r="L135" s="53"/>
    </row>
    <row r="136" spans="1:12" ht="30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4"/>
      <c r="L136" s="53"/>
    </row>
    <row r="137" spans="1:12" ht="30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4"/>
      <c r="L137" s="53"/>
    </row>
    <row r="138" spans="1:12" ht="30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4"/>
      <c r="L138" s="53"/>
    </row>
    <row r="139" spans="1:12" ht="30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4"/>
      <c r="L139" s="53"/>
    </row>
    <row r="140" spans="1:12" ht="30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4"/>
      <c r="L140" s="53"/>
    </row>
    <row r="141" spans="1:12" ht="30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4"/>
      <c r="L141" s="53"/>
    </row>
    <row r="142" spans="1:12" ht="30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4"/>
      <c r="L142" s="53"/>
    </row>
    <row r="143" spans="1:12" ht="30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4"/>
      <c r="L143" s="53"/>
    </row>
    <row r="144" spans="1:12" ht="30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4"/>
      <c r="L144" s="53"/>
    </row>
    <row r="145" spans="1:12" ht="30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4"/>
      <c r="L145" s="53"/>
    </row>
    <row r="146" spans="1:12" ht="30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4"/>
      <c r="L146" s="53"/>
    </row>
    <row r="147" spans="1:12" ht="30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4"/>
      <c r="L147" s="53"/>
    </row>
    <row r="148" spans="1:12" ht="30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4"/>
      <c r="L148" s="53"/>
    </row>
    <row r="149" spans="1:12" ht="30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4"/>
      <c r="L149" s="53"/>
    </row>
    <row r="150" spans="1:12" ht="30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4"/>
      <c r="L150" s="53"/>
    </row>
    <row r="151" spans="1:12" ht="30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4"/>
      <c r="L151" s="53"/>
    </row>
    <row r="152" spans="1:12" ht="30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4"/>
      <c r="L152" s="53"/>
    </row>
    <row r="153" spans="1:12" ht="30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4"/>
      <c r="L153" s="53"/>
    </row>
    <row r="154" spans="1:12" ht="30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4"/>
      <c r="L154" s="53"/>
    </row>
    <row r="155" spans="1:12" ht="30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4"/>
      <c r="L155" s="53"/>
    </row>
    <row r="156" spans="1:12" ht="30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4"/>
      <c r="L156" s="53"/>
    </row>
    <row r="157" spans="1:12" ht="30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4"/>
      <c r="L157" s="53"/>
    </row>
    <row r="158" spans="1:12" ht="30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4"/>
      <c r="L158" s="53"/>
    </row>
    <row r="159" spans="1:12" ht="30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4"/>
      <c r="L159" s="53"/>
    </row>
    <row r="160" spans="1:12" ht="30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4"/>
      <c r="L160" s="53"/>
    </row>
    <row r="161" spans="1:12" ht="30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4"/>
      <c r="L161" s="53"/>
    </row>
    <row r="162" spans="1:12" ht="30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4"/>
      <c r="L162" s="53"/>
    </row>
    <row r="163" spans="1:12" ht="30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4"/>
      <c r="L163" s="53"/>
    </row>
    <row r="164" spans="1:12" ht="30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4"/>
      <c r="L164" s="53"/>
    </row>
    <row r="165" spans="1:12" ht="30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4"/>
      <c r="L165" s="53"/>
    </row>
    <row r="166" spans="1:12" ht="30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4"/>
      <c r="L166" s="53"/>
    </row>
    <row r="167" spans="1:12" ht="30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4"/>
      <c r="L167" s="53"/>
    </row>
    <row r="168" spans="1:12" ht="30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4"/>
      <c r="L168" s="53"/>
    </row>
    <row r="169" spans="1:12" ht="30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4"/>
      <c r="L169" s="53"/>
    </row>
    <row r="170" spans="1:12" ht="30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4"/>
      <c r="L170" s="53"/>
    </row>
    <row r="171" spans="1:12" ht="30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4"/>
      <c r="L171" s="53"/>
    </row>
    <row r="172" spans="1:12" ht="30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4"/>
      <c r="L172" s="53"/>
    </row>
    <row r="173" spans="1:12" ht="30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4"/>
      <c r="L173" s="53"/>
    </row>
    <row r="174" spans="1:12" ht="30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4"/>
      <c r="L174" s="53"/>
    </row>
    <row r="175" spans="1:12" ht="30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4"/>
      <c r="L175" s="53"/>
    </row>
    <row r="176" spans="1:12" ht="30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4"/>
      <c r="L176" s="53"/>
    </row>
    <row r="177" spans="1:12" ht="30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4"/>
      <c r="L177" s="53"/>
    </row>
    <row r="178" spans="1:12" ht="30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4"/>
      <c r="L178" s="53"/>
    </row>
    <row r="179" spans="1:12" ht="30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4"/>
      <c r="L179" s="53"/>
    </row>
    <row r="180" spans="1:12" ht="30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4"/>
      <c r="L180" s="53"/>
    </row>
    <row r="181" spans="1:12" ht="30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4"/>
      <c r="L181" s="53"/>
    </row>
    <row r="182" spans="1:12" ht="30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4"/>
      <c r="L182" s="53"/>
    </row>
    <row r="183" spans="1:12" ht="30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4"/>
      <c r="L183" s="53"/>
    </row>
    <row r="184" spans="1:12" ht="30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4"/>
      <c r="L184" s="53"/>
    </row>
    <row r="185" spans="1:12" ht="30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4"/>
      <c r="L185" s="53"/>
    </row>
    <row r="186" spans="1:12" ht="30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4"/>
      <c r="L186" s="53"/>
    </row>
    <row r="187" spans="1:12" ht="30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4"/>
      <c r="L187" s="53"/>
    </row>
    <row r="188" spans="1:12" ht="30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4"/>
      <c r="L188" s="53"/>
    </row>
    <row r="189" spans="1:12" ht="30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4"/>
      <c r="L189" s="53"/>
    </row>
    <row r="190" spans="1:12" ht="30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4"/>
      <c r="L190" s="53"/>
    </row>
    <row r="191" spans="1:12" ht="30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4"/>
      <c r="L191" s="53"/>
    </row>
    <row r="192" spans="1:12" ht="30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4"/>
      <c r="L192" s="53"/>
    </row>
    <row r="193" spans="1:12" ht="30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4"/>
      <c r="L193" s="53"/>
    </row>
    <row r="194" spans="1:12" ht="30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4"/>
      <c r="L194" s="53"/>
    </row>
    <row r="195" spans="1:12" ht="30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4"/>
      <c r="L195" s="53"/>
    </row>
    <row r="196" spans="1:12" ht="30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4"/>
      <c r="L196" s="53"/>
    </row>
    <row r="197" spans="1:12" ht="30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4"/>
      <c r="L197" s="53"/>
    </row>
    <row r="198" spans="1:12" ht="30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4"/>
      <c r="L198" s="53"/>
    </row>
    <row r="199" spans="1:12" ht="30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4"/>
      <c r="L199" s="53"/>
    </row>
    <row r="200" spans="1:12" ht="30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4"/>
      <c r="L200" s="53"/>
    </row>
    <row r="201" spans="1:12" ht="30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4"/>
      <c r="L201" s="53"/>
    </row>
    <row r="202" spans="1:12" ht="30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4"/>
      <c r="L202" s="53"/>
    </row>
    <row r="203" spans="1:12" ht="30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4"/>
      <c r="L203" s="53"/>
    </row>
    <row r="204" spans="1:12" ht="30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4"/>
      <c r="L204" s="53"/>
    </row>
    <row r="205" spans="1:12" ht="30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4"/>
      <c r="L205" s="53"/>
    </row>
    <row r="206" spans="1:12" ht="30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4"/>
      <c r="L206" s="53"/>
    </row>
    <row r="207" spans="1:12" ht="30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4"/>
      <c r="L207" s="53"/>
    </row>
    <row r="208" spans="1:12" ht="30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4"/>
      <c r="L208" s="53"/>
    </row>
    <row r="209" spans="1:12" ht="30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4"/>
      <c r="L209" s="53"/>
    </row>
    <row r="210" spans="1:12" ht="30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4"/>
      <c r="L210" s="53"/>
    </row>
    <row r="211" spans="1:12" ht="30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4"/>
      <c r="L211" s="53"/>
    </row>
    <row r="212" spans="1:12" ht="30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4"/>
      <c r="L212" s="53"/>
    </row>
    <row r="213" spans="1:12" ht="30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4"/>
      <c r="L213" s="53"/>
    </row>
    <row r="214" spans="1:12" ht="30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4"/>
      <c r="L214" s="53"/>
    </row>
    <row r="215" spans="1:12" ht="30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4"/>
      <c r="L215" s="53"/>
    </row>
    <row r="216" spans="1:12" ht="30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4"/>
      <c r="L216" s="53"/>
    </row>
    <row r="217" spans="1:12" ht="30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4"/>
      <c r="L217" s="53"/>
    </row>
    <row r="218" spans="1:12" ht="30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4"/>
      <c r="L218" s="53"/>
    </row>
    <row r="219" spans="1:12" ht="30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4"/>
      <c r="L219" s="53"/>
    </row>
    <row r="220" spans="1:12" ht="30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4"/>
      <c r="L220" s="53"/>
    </row>
    <row r="221" spans="1:12" ht="30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4"/>
      <c r="L221" s="53"/>
    </row>
    <row r="222" spans="1:12" ht="30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4"/>
      <c r="L222" s="53"/>
    </row>
    <row r="223" spans="1:12" ht="30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4"/>
      <c r="L223" s="53"/>
    </row>
    <row r="224" spans="1:12" ht="30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4"/>
      <c r="L224" s="53"/>
    </row>
    <row r="225" spans="1:12" ht="30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4"/>
      <c r="L225" s="53"/>
    </row>
    <row r="226" spans="1:12" ht="30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4"/>
      <c r="L226" s="53"/>
    </row>
    <row r="227" spans="1:12" ht="30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4"/>
      <c r="L227" s="53"/>
    </row>
    <row r="228" spans="1:12" ht="30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4"/>
      <c r="L228" s="53"/>
    </row>
    <row r="229" spans="1:12" ht="30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4"/>
      <c r="L229" s="53"/>
    </row>
    <row r="230" spans="1:12" ht="30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4"/>
      <c r="L230" s="53"/>
    </row>
    <row r="231" spans="1:12" ht="30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4"/>
      <c r="L231" s="53"/>
    </row>
    <row r="232" spans="1:12" ht="30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4"/>
      <c r="L232" s="53"/>
    </row>
    <row r="233" spans="1:12" ht="30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4"/>
      <c r="L233" s="53"/>
    </row>
    <row r="234" spans="1:12" ht="30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4"/>
      <c r="L234" s="53"/>
    </row>
    <row r="235" spans="1:12" ht="30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4"/>
      <c r="L235" s="53"/>
    </row>
    <row r="236" spans="1:12" ht="30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4"/>
      <c r="L236" s="53"/>
    </row>
    <row r="237" spans="1:12" ht="30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4"/>
      <c r="L237" s="53"/>
    </row>
    <row r="238" spans="1:12" ht="30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4"/>
      <c r="L238" s="53"/>
    </row>
    <row r="239" spans="1:12" ht="30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4"/>
      <c r="L239" s="53"/>
    </row>
    <row r="240" spans="1:12" ht="30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4"/>
      <c r="L240" s="53"/>
    </row>
    <row r="241" spans="1:12" ht="30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4"/>
      <c r="L241" s="53"/>
    </row>
    <row r="242" spans="1:12" ht="30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4"/>
      <c r="L242" s="53"/>
    </row>
    <row r="243" spans="1:12" ht="30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4"/>
      <c r="L243" s="53"/>
    </row>
    <row r="244" spans="1:12" ht="30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4"/>
      <c r="L244" s="53"/>
    </row>
    <row r="245" spans="1:12" ht="30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4"/>
      <c r="L245" s="53"/>
    </row>
    <row r="246" spans="1:12" ht="30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4"/>
      <c r="L246" s="53"/>
    </row>
    <row r="247" spans="1:12" ht="30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4"/>
      <c r="L247" s="53"/>
    </row>
    <row r="248" spans="1:12" ht="30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4"/>
      <c r="L248" s="53"/>
    </row>
    <row r="249" spans="1:12" ht="30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4"/>
      <c r="L249" s="53"/>
    </row>
    <row r="250" spans="1:12" ht="30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4"/>
      <c r="L250" s="53"/>
    </row>
    <row r="251" spans="1:12" ht="30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4"/>
      <c r="L251" s="53"/>
    </row>
    <row r="252" spans="1:12" ht="30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4"/>
      <c r="L252" s="53"/>
    </row>
    <row r="253" spans="1:12" ht="30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4"/>
      <c r="L253" s="53"/>
    </row>
    <row r="254" spans="1:12" ht="30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4"/>
      <c r="L254" s="53"/>
    </row>
    <row r="255" spans="1:12" ht="30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4"/>
      <c r="L255" s="53"/>
    </row>
    <row r="256" spans="1:12" ht="30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4"/>
      <c r="L256" s="53"/>
    </row>
    <row r="257" spans="1:12" ht="30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4"/>
      <c r="L257" s="53"/>
    </row>
    <row r="258" spans="1:12" ht="30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4"/>
      <c r="L258" s="53"/>
    </row>
    <row r="259" spans="1:12" ht="30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4"/>
      <c r="L259" s="53"/>
    </row>
    <row r="260" spans="1:12" ht="30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4"/>
      <c r="L260" s="53"/>
    </row>
    <row r="261" spans="1:12" ht="30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4"/>
      <c r="L261" s="53"/>
    </row>
    <row r="262" spans="1:12" ht="30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4"/>
      <c r="L262" s="53"/>
    </row>
    <row r="263" spans="1:12" ht="30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4"/>
      <c r="L263" s="53"/>
    </row>
    <row r="264" spans="1:12" ht="30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4"/>
      <c r="L264" s="53"/>
    </row>
    <row r="265" spans="1:12" ht="30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4"/>
      <c r="L265" s="53"/>
    </row>
    <row r="266" spans="1:12" ht="30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4"/>
      <c r="L266" s="53"/>
    </row>
    <row r="267" spans="1:12" ht="30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4"/>
      <c r="L267" s="53"/>
    </row>
    <row r="268" spans="1:12" ht="30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4"/>
      <c r="L268" s="53"/>
    </row>
    <row r="269" spans="1:12" ht="30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4"/>
      <c r="L269" s="53"/>
    </row>
    <row r="270" spans="1:12" ht="30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4"/>
      <c r="L270" s="53"/>
    </row>
    <row r="271" spans="1:12" ht="30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4"/>
      <c r="L271" s="53"/>
    </row>
    <row r="272" spans="1:12" ht="30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4"/>
      <c r="L272" s="53"/>
    </row>
    <row r="273" spans="1:12" ht="30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4"/>
      <c r="L273" s="53"/>
    </row>
    <row r="274" spans="1:12" ht="30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4"/>
      <c r="L274" s="53"/>
    </row>
    <row r="275" spans="1:12" ht="30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4"/>
      <c r="L275" s="53"/>
    </row>
    <row r="276" spans="1:12" ht="30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4"/>
      <c r="L276" s="53"/>
    </row>
    <row r="277" spans="1:12" ht="30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4"/>
      <c r="L277" s="53"/>
    </row>
    <row r="278" spans="1:12" ht="30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4"/>
      <c r="L278" s="53"/>
    </row>
    <row r="279" spans="1:12" ht="30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4"/>
      <c r="L279" s="53"/>
    </row>
    <row r="280" spans="1:12" ht="30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4"/>
      <c r="L280" s="53"/>
    </row>
    <row r="281" spans="1:12" ht="30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4"/>
      <c r="L281" s="53"/>
    </row>
    <row r="282" spans="1:12" ht="30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4"/>
      <c r="L282" s="53"/>
    </row>
    <row r="283" spans="1:12" ht="30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4"/>
      <c r="L283" s="53"/>
    </row>
    <row r="284" spans="1:12" ht="30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4"/>
      <c r="L284" s="53"/>
    </row>
    <row r="285" spans="1:12" ht="30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4"/>
      <c r="L285" s="53"/>
    </row>
    <row r="286" spans="1:12" ht="30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4"/>
      <c r="L286" s="53"/>
    </row>
    <row r="287" spans="1:12" ht="30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4"/>
      <c r="L287" s="53"/>
    </row>
    <row r="288" spans="1:12" ht="30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4"/>
      <c r="L288" s="53"/>
    </row>
    <row r="289" spans="1:12" ht="30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4"/>
      <c r="L289" s="53"/>
    </row>
    <row r="290" spans="1:12" ht="30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4"/>
      <c r="L290" s="53"/>
    </row>
    <row r="291" spans="1:12" ht="30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4"/>
      <c r="L291" s="53"/>
    </row>
    <row r="292" spans="1:12" ht="30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4"/>
      <c r="L292" s="53"/>
    </row>
    <row r="293" spans="1:12" ht="30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4"/>
      <c r="L293" s="53"/>
    </row>
    <row r="294" spans="1:12" ht="30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4"/>
      <c r="L294" s="53"/>
    </row>
    <row r="295" spans="1:12" ht="30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4"/>
      <c r="L295" s="53"/>
    </row>
    <row r="296" spans="1:12" ht="30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4"/>
      <c r="L296" s="53"/>
    </row>
    <row r="297" spans="1:12" ht="30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4"/>
      <c r="L297" s="53"/>
    </row>
    <row r="298" spans="1:12" ht="30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4"/>
      <c r="L298" s="53"/>
    </row>
    <row r="299" spans="1:12" ht="30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4"/>
      <c r="L299" s="53"/>
    </row>
    <row r="300" spans="1:12" ht="30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4"/>
      <c r="L300" s="53"/>
    </row>
    <row r="301" spans="1:12" ht="30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4"/>
      <c r="L301" s="53"/>
    </row>
    <row r="302" spans="1:12" ht="30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4"/>
      <c r="L302" s="53"/>
    </row>
    <row r="303" spans="1:12" ht="30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4"/>
      <c r="L303" s="53"/>
    </row>
    <row r="304" spans="1:12" ht="30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4"/>
      <c r="L304" s="53"/>
    </row>
    <row r="305" spans="1:12" ht="30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4"/>
      <c r="L305" s="53"/>
    </row>
    <row r="306" spans="1:12" ht="30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4"/>
      <c r="L306" s="53"/>
    </row>
    <row r="307" spans="1:12" ht="30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4"/>
      <c r="L307" s="53"/>
    </row>
    <row r="308" spans="1:12" ht="30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4"/>
      <c r="L308" s="53"/>
    </row>
    <row r="309" spans="1:12" ht="30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4"/>
      <c r="L309" s="53"/>
    </row>
    <row r="310" spans="1:12" ht="30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4"/>
      <c r="L310" s="53"/>
    </row>
    <row r="311" spans="1:12" ht="30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4"/>
      <c r="L311" s="53"/>
    </row>
    <row r="312" spans="1:12" ht="30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4"/>
      <c r="L312" s="53"/>
    </row>
    <row r="313" spans="1:12" ht="30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4"/>
      <c r="L313" s="53"/>
    </row>
    <row r="314" spans="1:12" ht="30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4"/>
      <c r="L314" s="53"/>
    </row>
    <row r="315" spans="1:12" ht="30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4"/>
      <c r="L315" s="53"/>
    </row>
    <row r="316" spans="1:12" ht="30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4"/>
      <c r="L316" s="53"/>
    </row>
    <row r="317" spans="1:12" ht="30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4"/>
      <c r="L317" s="53"/>
    </row>
    <row r="318" spans="1:12" ht="30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4"/>
      <c r="L318" s="53"/>
    </row>
    <row r="319" spans="1:12" ht="30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4"/>
      <c r="L319" s="53"/>
    </row>
    <row r="320" spans="1:12" ht="30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4"/>
      <c r="L320" s="53"/>
    </row>
    <row r="321" spans="1:12" ht="30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4"/>
      <c r="L321" s="53"/>
    </row>
    <row r="322" spans="1:12" ht="30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4"/>
      <c r="L322" s="53"/>
    </row>
    <row r="323" spans="1:12" ht="30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4"/>
      <c r="L323" s="53"/>
    </row>
    <row r="324" spans="1:12" ht="30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4"/>
      <c r="L324" s="53"/>
    </row>
    <row r="325" spans="1:12" ht="30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4"/>
      <c r="L325" s="53"/>
    </row>
    <row r="326" spans="1:12" ht="30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4"/>
      <c r="L326" s="53"/>
    </row>
    <row r="327" spans="1:12" ht="30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4"/>
      <c r="L327" s="53"/>
    </row>
    <row r="328" spans="1:12" ht="30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4"/>
      <c r="L328" s="53"/>
    </row>
    <row r="329" spans="1:12" ht="30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4"/>
      <c r="L329" s="53"/>
    </row>
    <row r="330" spans="1:12" ht="30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4"/>
      <c r="L330" s="53"/>
    </row>
    <row r="331" spans="1:12" ht="30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4"/>
      <c r="L331" s="53"/>
    </row>
    <row r="332" spans="1:12" ht="30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4"/>
      <c r="L332" s="53"/>
    </row>
    <row r="333" spans="1:12" ht="30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4"/>
      <c r="L333" s="53"/>
    </row>
    <row r="334" spans="1:12" ht="30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4"/>
      <c r="L334" s="53"/>
    </row>
    <row r="335" spans="1:12" ht="30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4"/>
      <c r="L335" s="53"/>
    </row>
    <row r="336" spans="1:12" ht="30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4"/>
      <c r="L336" s="53"/>
    </row>
    <row r="337" spans="1:12" ht="30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4"/>
      <c r="L337" s="53"/>
    </row>
    <row r="338" spans="1:12" ht="30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4"/>
      <c r="L338" s="53"/>
    </row>
    <row r="339" spans="1:12" ht="30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4"/>
      <c r="L339" s="53"/>
    </row>
    <row r="340" spans="1:12" ht="30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4"/>
      <c r="L340" s="53"/>
    </row>
    <row r="341" spans="1:12" ht="30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4"/>
      <c r="L341" s="53"/>
    </row>
    <row r="342" spans="1:12" ht="30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4"/>
      <c r="L342" s="53"/>
    </row>
    <row r="343" spans="1:12" ht="30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4"/>
      <c r="L343" s="53"/>
    </row>
    <row r="344" spans="1:12" ht="30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4"/>
      <c r="L344" s="53"/>
    </row>
    <row r="345" spans="1:12" ht="30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4"/>
      <c r="L345" s="53"/>
    </row>
    <row r="346" spans="1:12" ht="30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4"/>
      <c r="L346" s="53"/>
    </row>
    <row r="347" spans="1:12" ht="30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4"/>
      <c r="L347" s="53"/>
    </row>
    <row r="348" spans="1:12" ht="30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4"/>
      <c r="L348" s="53"/>
    </row>
    <row r="349" spans="1:12" ht="30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4"/>
      <c r="L349" s="53"/>
    </row>
    <row r="350" spans="1:12" ht="30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4"/>
      <c r="L350" s="53"/>
    </row>
    <row r="351" spans="1:12" ht="30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4"/>
      <c r="L351" s="53"/>
    </row>
    <row r="352" spans="1:12" ht="30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4"/>
      <c r="L352" s="53"/>
    </row>
    <row r="353" spans="1:12" ht="30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4"/>
      <c r="L353" s="53"/>
    </row>
    <row r="354" spans="1:12" ht="30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4"/>
      <c r="L354" s="53"/>
    </row>
    <row r="355" spans="1:12" ht="30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4"/>
      <c r="L355" s="53"/>
    </row>
    <row r="356" spans="1:12" ht="30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4"/>
      <c r="L356" s="53"/>
    </row>
    <row r="357" spans="1:12" ht="30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4"/>
      <c r="L357" s="53"/>
    </row>
    <row r="358" spans="1:12" ht="30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4"/>
      <c r="L358" s="53"/>
    </row>
    <row r="359" spans="1:12" ht="30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4"/>
      <c r="L359" s="53"/>
    </row>
    <row r="360" spans="1:12" ht="30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4"/>
      <c r="L360" s="53"/>
    </row>
    <row r="361" spans="1:12" ht="30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4"/>
      <c r="L361" s="53"/>
    </row>
    <row r="362" spans="1:12" ht="30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4"/>
      <c r="L362" s="53"/>
    </row>
    <row r="363" spans="1:12" ht="30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4"/>
      <c r="L363" s="53"/>
    </row>
    <row r="364" spans="1:12" ht="30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4"/>
      <c r="L364" s="53"/>
    </row>
    <row r="365" spans="1:12" ht="30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4"/>
      <c r="L365" s="53"/>
    </row>
    <row r="366" spans="1:12" ht="30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4"/>
      <c r="L366" s="53"/>
    </row>
    <row r="367" spans="1:12" ht="30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4"/>
      <c r="L367" s="53"/>
    </row>
    <row r="368" spans="1:12" ht="30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4"/>
      <c r="L368" s="53"/>
    </row>
    <row r="369" spans="1:12" ht="30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4"/>
      <c r="L369" s="53"/>
    </row>
    <row r="370" spans="1:12" ht="30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4"/>
      <c r="L370" s="53"/>
    </row>
    <row r="371" spans="1:12" ht="30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4"/>
      <c r="L371" s="53"/>
    </row>
    <row r="372" spans="1:12" ht="30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4"/>
      <c r="L372" s="53"/>
    </row>
    <row r="373" spans="1:12" ht="30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4"/>
      <c r="L373" s="53"/>
    </row>
    <row r="374" spans="1:12" ht="30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4"/>
      <c r="L374" s="53"/>
    </row>
    <row r="375" spans="1:12" ht="30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4"/>
      <c r="L375" s="53"/>
    </row>
    <row r="376" spans="1:12" ht="30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4"/>
      <c r="L376" s="53"/>
    </row>
    <row r="377" spans="1:12" ht="30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4"/>
      <c r="L377" s="53"/>
    </row>
    <row r="378" spans="1:12" ht="30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4"/>
      <c r="L378" s="53"/>
    </row>
    <row r="379" spans="1:12" ht="30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4"/>
      <c r="L379" s="53"/>
    </row>
    <row r="380" spans="1:12" ht="30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4"/>
      <c r="L380" s="53"/>
    </row>
    <row r="381" spans="1:12" ht="30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4"/>
      <c r="L381" s="53"/>
    </row>
    <row r="382" spans="1:12" ht="30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4"/>
      <c r="L382" s="53"/>
    </row>
    <row r="383" spans="1:12" ht="30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4"/>
      <c r="L383" s="53"/>
    </row>
    <row r="384" spans="1:12" ht="30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4"/>
      <c r="L384" s="53"/>
    </row>
    <row r="385" spans="1:12" ht="30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4"/>
      <c r="L385" s="53"/>
    </row>
    <row r="386" spans="1:12" ht="30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4"/>
      <c r="L386" s="53"/>
    </row>
    <row r="387" spans="1:12" ht="30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4"/>
      <c r="L387" s="53"/>
    </row>
    <row r="388" spans="1:12" ht="30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4"/>
      <c r="L388" s="53"/>
    </row>
    <row r="389" spans="1:12" ht="30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4"/>
      <c r="L389" s="53"/>
    </row>
    <row r="390" spans="1:12" ht="30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4"/>
      <c r="L390" s="53"/>
    </row>
    <row r="391" spans="1:12" ht="30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4"/>
      <c r="L391" s="53"/>
    </row>
    <row r="392" spans="1:12" ht="30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4"/>
      <c r="L392" s="53"/>
    </row>
    <row r="393" spans="1:12" ht="30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4"/>
      <c r="L393" s="53"/>
    </row>
    <row r="394" spans="1:12" ht="30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4"/>
      <c r="L394" s="53"/>
    </row>
    <row r="395" spans="1:12" ht="30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4"/>
      <c r="L395" s="53"/>
    </row>
    <row r="396" spans="1:12" ht="30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4"/>
      <c r="L396" s="53"/>
    </row>
    <row r="397" spans="1:12" ht="30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4"/>
      <c r="L397" s="53"/>
    </row>
    <row r="398" spans="1:12" ht="30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4"/>
      <c r="L398" s="53"/>
    </row>
    <row r="399" spans="1:12" ht="30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4"/>
      <c r="L399" s="53"/>
    </row>
    <row r="400" spans="1:12" ht="30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4"/>
      <c r="L400" s="53"/>
    </row>
    <row r="401" spans="1:12" ht="30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4"/>
      <c r="L401" s="53"/>
    </row>
    <row r="402" spans="1:12" ht="30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4"/>
      <c r="L402" s="53"/>
    </row>
    <row r="403" spans="1:12" ht="30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4"/>
      <c r="L403" s="53"/>
    </row>
    <row r="404" spans="1:12" ht="30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4"/>
      <c r="L404" s="53"/>
    </row>
    <row r="405" spans="1:12" ht="30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4"/>
      <c r="L405" s="53"/>
    </row>
    <row r="406" spans="1:12" ht="30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4"/>
      <c r="L406" s="53"/>
    </row>
    <row r="407" spans="1:12" ht="30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4"/>
      <c r="L407" s="53"/>
    </row>
    <row r="408" spans="1:12" ht="30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4"/>
      <c r="L408" s="53"/>
    </row>
    <row r="409" spans="1:12" ht="30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4"/>
      <c r="L409" s="53"/>
    </row>
    <row r="410" spans="1:12" ht="30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4"/>
      <c r="L410" s="53"/>
    </row>
    <row r="411" spans="1:12" ht="30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4"/>
      <c r="L411" s="53"/>
    </row>
    <row r="412" spans="1:12" ht="30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4"/>
      <c r="L412" s="53"/>
    </row>
    <row r="413" spans="1:12" ht="30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4"/>
      <c r="L413" s="53"/>
    </row>
    <row r="414" spans="1:12" ht="30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4"/>
      <c r="L414" s="53"/>
    </row>
    <row r="415" spans="1:12" ht="30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4"/>
      <c r="L415" s="53"/>
    </row>
    <row r="416" spans="1:12" ht="30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4"/>
      <c r="L416" s="53"/>
    </row>
    <row r="417" spans="1:12" ht="30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4"/>
      <c r="L417" s="53"/>
    </row>
    <row r="418" spans="1:12" ht="30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4"/>
      <c r="L418" s="53"/>
    </row>
    <row r="419" spans="1:12" ht="30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4"/>
      <c r="L419" s="53"/>
    </row>
    <row r="420" spans="1:12" ht="30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4"/>
      <c r="L420" s="53"/>
    </row>
    <row r="421" spans="1:12" ht="30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4"/>
      <c r="L421" s="53"/>
    </row>
    <row r="422" spans="1:12" ht="30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4"/>
      <c r="L422" s="53"/>
    </row>
    <row r="423" spans="1:12" ht="30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4"/>
      <c r="L423" s="53"/>
    </row>
    <row r="424" spans="1:12" ht="30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4"/>
      <c r="L424" s="53"/>
    </row>
    <row r="425" spans="1:12" ht="30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4"/>
      <c r="L425" s="53"/>
    </row>
    <row r="426" spans="1:12" ht="30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4"/>
      <c r="L426" s="53"/>
    </row>
    <row r="427" spans="1:12" ht="30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4"/>
      <c r="L427" s="53"/>
    </row>
    <row r="428" spans="1:12" ht="30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4"/>
      <c r="L428" s="53"/>
    </row>
    <row r="429" spans="1:12" ht="30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4"/>
      <c r="L429" s="53"/>
    </row>
    <row r="430" spans="1:12" ht="30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4"/>
      <c r="L430" s="53"/>
    </row>
    <row r="431" spans="1:12" ht="30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4"/>
      <c r="L431" s="53"/>
    </row>
    <row r="432" spans="1:12" ht="30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4"/>
      <c r="L432" s="53"/>
    </row>
    <row r="433" spans="1:12" ht="30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4"/>
      <c r="L433" s="53"/>
    </row>
    <row r="434" spans="1:12" ht="30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4"/>
      <c r="L434" s="53"/>
    </row>
    <row r="435" spans="1:12" ht="30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4"/>
      <c r="L435" s="53"/>
    </row>
    <row r="436" spans="1:12" ht="30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4"/>
      <c r="L436" s="53"/>
    </row>
    <row r="437" spans="1:12" ht="30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4"/>
      <c r="L437" s="53"/>
    </row>
    <row r="438" spans="1:12" ht="30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4"/>
      <c r="L438" s="53"/>
    </row>
    <row r="439" spans="1:12" ht="30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4"/>
      <c r="L439" s="53"/>
    </row>
    <row r="440" spans="1:12" ht="30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4"/>
      <c r="L440" s="53"/>
    </row>
    <row r="441" spans="1:12" ht="30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4"/>
      <c r="L441" s="53"/>
    </row>
    <row r="442" spans="1:12" ht="30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4"/>
      <c r="L442" s="53"/>
    </row>
    <row r="443" spans="1:12" ht="30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4"/>
      <c r="L443" s="53"/>
    </row>
    <row r="444" spans="1:12" ht="30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4"/>
      <c r="L444" s="53"/>
    </row>
    <row r="445" spans="1:12" ht="30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4"/>
      <c r="L445" s="53"/>
    </row>
    <row r="446" spans="1:12" ht="30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4"/>
      <c r="L446" s="53"/>
    </row>
    <row r="447" spans="1:12" ht="30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4"/>
      <c r="L447" s="53"/>
    </row>
    <row r="448" spans="1:12" ht="30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4"/>
      <c r="L448" s="53"/>
    </row>
    <row r="449" spans="1:12" ht="30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4"/>
      <c r="L449" s="53"/>
    </row>
    <row r="450" spans="1:12" ht="30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4"/>
      <c r="L450" s="53"/>
    </row>
    <row r="451" spans="1:12" ht="30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4"/>
      <c r="L451" s="53"/>
    </row>
    <row r="452" spans="1:12" ht="30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4"/>
      <c r="L452" s="53"/>
    </row>
    <row r="453" spans="1:12" ht="30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4"/>
      <c r="L453" s="53"/>
    </row>
    <row r="454" spans="1:12" ht="30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4"/>
      <c r="L454" s="53"/>
    </row>
    <row r="455" spans="1:12" ht="30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4"/>
      <c r="L455" s="53"/>
    </row>
    <row r="456" spans="1:12" ht="30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4"/>
      <c r="L456" s="53"/>
    </row>
    <row r="457" spans="1:12" ht="30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4"/>
      <c r="L457" s="53"/>
    </row>
    <row r="458" spans="1:12" ht="30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4"/>
      <c r="L458" s="53"/>
    </row>
    <row r="459" spans="1:12" ht="30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4"/>
      <c r="L459" s="53"/>
    </row>
    <row r="460" spans="1:12" ht="30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4"/>
      <c r="L460" s="53"/>
    </row>
    <row r="461" spans="1:12" ht="30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4"/>
      <c r="L461" s="53"/>
    </row>
    <row r="462" spans="1:12" ht="30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4"/>
      <c r="L462" s="53"/>
    </row>
    <row r="463" spans="1:12" ht="30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4"/>
      <c r="L463" s="53"/>
    </row>
    <row r="464" spans="1:12" ht="30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4"/>
      <c r="L464" s="53"/>
    </row>
    <row r="465" spans="1:12" ht="30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4"/>
      <c r="L465" s="53"/>
    </row>
  </sheetData>
  <mergeCells count="24">
    <mergeCell ref="K13:L13"/>
    <mergeCell ref="A1:L1"/>
    <mergeCell ref="A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25:L25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2</vt:i4>
      </vt:variant>
    </vt:vector>
  </HeadingPairs>
  <TitlesOfParts>
    <vt:vector size="48" baseType="lpstr">
      <vt:lpstr>22-31</vt:lpstr>
      <vt:lpstr>1-10</vt:lpstr>
      <vt:lpstr>11-20</vt:lpstr>
      <vt:lpstr>清点表</vt:lpstr>
      <vt:lpstr>采购单</vt:lpstr>
      <vt:lpstr>供应商信息表Vendor Master</vt:lpstr>
      <vt:lpstr>供应商评级Supplier Performance</vt:lpstr>
      <vt:lpstr>Quotation from Suppliers</vt:lpstr>
      <vt:lpstr>ULINE报价单  </vt:lpstr>
      <vt:lpstr>ARROW报价单 </vt:lpstr>
      <vt:lpstr>SOLID报价单  </vt:lpstr>
      <vt:lpstr>Dollar Shop报价单 </vt:lpstr>
      <vt:lpstr>Princess Auto报价单 </vt:lpstr>
      <vt:lpstr>CANADIAN TIRE 报价单</vt:lpstr>
      <vt:lpstr>HARDWOOD FLOORING报价单</vt:lpstr>
      <vt:lpstr>BEN DÉCOR报价单</vt:lpstr>
      <vt:lpstr>The House报价单</vt:lpstr>
      <vt:lpstr>Benjamin Moore报价单</vt:lpstr>
      <vt:lpstr>美高瓷砖报价单</vt:lpstr>
      <vt:lpstr>Hilti报价单</vt:lpstr>
      <vt:lpstr>Dulux报价单</vt:lpstr>
      <vt:lpstr>Olympia报价单</vt:lpstr>
      <vt:lpstr>Noble报价单</vt:lpstr>
      <vt:lpstr>Modern报价单</vt:lpstr>
      <vt:lpstr>Hong-Tex报价单 </vt:lpstr>
      <vt:lpstr>Durox报价单</vt:lpstr>
      <vt:lpstr>IHL报价单</vt:lpstr>
      <vt:lpstr>Brafasco报价单</vt:lpstr>
      <vt:lpstr>Silverland报价单</vt:lpstr>
      <vt:lpstr>Richelieu报价单</vt:lpstr>
      <vt:lpstr>Yorkdale Hardwood报价单</vt:lpstr>
      <vt:lpstr>Orion Gas报价单 </vt:lpstr>
      <vt:lpstr>Olympia Tile报价单</vt:lpstr>
      <vt:lpstr>Markham Industrial报价单</vt:lpstr>
      <vt:lpstr>ABCO报价单 </vt:lpstr>
      <vt:lpstr>Hon-Mark报价单</vt:lpstr>
      <vt:lpstr>Hanson报价单 </vt:lpstr>
      <vt:lpstr>Royal Wood报价单</vt:lpstr>
      <vt:lpstr>Amre报价单</vt:lpstr>
      <vt:lpstr>Lowes报价单</vt:lpstr>
      <vt:lpstr>Desco报价单</vt:lpstr>
      <vt:lpstr>Home Depot报价单</vt:lpstr>
      <vt:lpstr>Tool Academy报价单 </vt:lpstr>
      <vt:lpstr>Sheet32</vt:lpstr>
      <vt:lpstr>Sheet38</vt:lpstr>
      <vt:lpstr>Sheet2</vt:lpstr>
      <vt:lpstr>vendorall</vt:lpstr>
      <vt:lpstr>vendorname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2019-02-04T16:50:59Z</dcterms:modified>
</cp:coreProperties>
</file>