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7"/>
  </bookViews>
  <sheets>
    <sheet name="地理跳跃" sheetId="1" r:id="rId1"/>
    <sheet name="地理reward" sheetId="2" r:id="rId2"/>
    <sheet name="宿主跳跃" sheetId="3" r:id="rId3"/>
    <sheet name="宿主reward" sheetId="4" r:id="rId4"/>
    <sheet name="贝叶斯因子" sheetId="5" r:id="rId5"/>
    <sheet name="贝叶斯因子2" sheetId="6" r:id="rId6"/>
    <sheet name="宿主wild_domestic跳跃" sheetId="7" r:id="rId7"/>
    <sheet name="宿主wild_domestic_reward" sheetId="8" r:id="rId8"/>
  </sheets>
  <definedNames>
    <definedName name="_xlnm._FilterDatabase" localSheetId="0" hidden="1">地理跳跃!$A$1:$C$31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<sst xmlns="http://schemas.openxmlformats.org/spreadsheetml/2006/main" count="301" uniqueCount="31">
  <si>
    <t>from</t>
  </si>
  <si>
    <t>to</t>
  </si>
  <si>
    <t>markov_jump</t>
  </si>
  <si>
    <t>AF</t>
  </si>
  <si>
    <t>Asia</t>
  </si>
  <si>
    <t>EU</t>
  </si>
  <si>
    <t>NorthAmerica</t>
  </si>
  <si>
    <t>Oceania</t>
  </si>
  <si>
    <t>SA</t>
  </si>
  <si>
    <t>Region</t>
  </si>
  <si>
    <t>Value</t>
  </si>
  <si>
    <t>Africa</t>
  </si>
  <si>
    <t>Europe</t>
  </si>
  <si>
    <t>North America</t>
  </si>
  <si>
    <t>South America</t>
  </si>
  <si>
    <t>ANSERIFORMES</t>
  </si>
  <si>
    <t>environment</t>
  </si>
  <si>
    <t>GALLIFORMES</t>
  </si>
  <si>
    <t>human</t>
  </si>
  <si>
    <t>other</t>
  </si>
  <si>
    <t>Environment</t>
  </si>
  <si>
    <t>Enviroment</t>
  </si>
  <si>
    <t>Host</t>
  </si>
  <si>
    <t>Human</t>
  </si>
  <si>
    <t>Other</t>
  </si>
  <si>
    <t>FROM</t>
  </si>
  <si>
    <t>TO</t>
  </si>
  <si>
    <t>SouthAmerica</t>
  </si>
  <si>
    <t>Envirorment</t>
  </si>
  <si>
    <t>Domestic</t>
  </si>
  <si>
    <t>Wild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</si>
</sst>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6E0067"/>
      <name val="宋体"/>
      <charset val="134"/>
    </font>
    <font>
      <sz val="9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177" fontId="1" fillId="0" borderId="1" xfId="0" applyNumberFormat="1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zoomScale="130" zoomScaleNormal="130" workbookViewId="0">
      <selection activeCell="A2" sqref="A2:D31"/>
    </sheetView>
  </sheetViews>
  <sheetFormatPr defaultColWidth="9" defaultRowHeight="13.5" outlineLevelCol="3"/>
  <cols>
    <col min="1" max="1" width="24" customWidth="1"/>
    <col min="2" max="2" width="21" customWidth="1"/>
    <col min="3" max="3" width="24" customWidth="1"/>
    <col min="4" max="4" width="12.625"/>
  </cols>
  <sheetData>
    <row r="1" spans="1:3">
      <c r="A1" t="s">
        <v>0</v>
      </c>
      <c r="B1" t="s">
        <v>1</v>
      </c>
      <c r="C1" t="s">
        <v>2</v>
      </c>
    </row>
    <row r="2" spans="1:4">
      <c r="A2" s="7" t="s">
        <v>3</v>
      </c>
      <c r="B2" s="9" t="s">
        <v>4</v>
      </c>
      <c r="C2" s="9">
        <v>0.245</v>
      </c>
      <c r="D2">
        <f>C2/16.39493</f>
        <v>0.0149436441631651</v>
      </c>
    </row>
    <row r="3" spans="1:4">
      <c r="A3" s="7" t="s">
        <v>3</v>
      </c>
      <c r="B3" s="9" t="s">
        <v>5</v>
      </c>
      <c r="C3" s="9">
        <v>0.329</v>
      </c>
      <c r="D3">
        <f t="shared" ref="D3:D32" si="0">C3/16.39493</f>
        <v>0.0200671793048217</v>
      </c>
    </row>
    <row r="4" spans="1:4">
      <c r="A4" s="7" t="s">
        <v>3</v>
      </c>
      <c r="B4" s="9" t="s">
        <v>6</v>
      </c>
      <c r="C4" s="9">
        <v>0.0681</v>
      </c>
      <c r="D4">
        <f t="shared" si="0"/>
        <v>0.00415372313270017</v>
      </c>
    </row>
    <row r="5" spans="1:4">
      <c r="A5" s="7" t="s">
        <v>3</v>
      </c>
      <c r="B5" s="9" t="s">
        <v>7</v>
      </c>
      <c r="C5" s="9">
        <v>0.151</v>
      </c>
      <c r="D5">
        <f t="shared" si="0"/>
        <v>0.00921016436178746</v>
      </c>
    </row>
    <row r="6" spans="1:4">
      <c r="A6" s="7" t="s">
        <v>3</v>
      </c>
      <c r="B6" s="9" t="s">
        <v>8</v>
      </c>
      <c r="C6" s="9">
        <v>0.09799</v>
      </c>
      <c r="D6">
        <f t="shared" si="0"/>
        <v>0.00597684772060631</v>
      </c>
    </row>
    <row r="7" spans="1:4">
      <c r="A7" s="7" t="s">
        <v>4</v>
      </c>
      <c r="B7" s="9" t="s">
        <v>3</v>
      </c>
      <c r="C7" s="9">
        <v>1.15</v>
      </c>
      <c r="D7">
        <f t="shared" si="0"/>
        <v>0.0701436358679177</v>
      </c>
    </row>
    <row r="8" spans="1:4">
      <c r="A8" s="7" t="s">
        <v>4</v>
      </c>
      <c r="B8" s="9" t="s">
        <v>5</v>
      </c>
      <c r="C8" s="9">
        <v>3.181</v>
      </c>
      <c r="D8">
        <f t="shared" si="0"/>
        <v>0.194023396257258</v>
      </c>
    </row>
    <row r="9" spans="1:4">
      <c r="A9" s="7" t="s">
        <v>4</v>
      </c>
      <c r="B9" s="9" t="s">
        <v>6</v>
      </c>
      <c r="C9" s="9">
        <v>2.056</v>
      </c>
      <c r="D9">
        <f t="shared" si="0"/>
        <v>0.125404622038642</v>
      </c>
    </row>
    <row r="10" spans="1:4">
      <c r="A10" s="7" t="s">
        <v>4</v>
      </c>
      <c r="B10" s="9" t="s">
        <v>7</v>
      </c>
      <c r="C10" s="9">
        <v>0.391</v>
      </c>
      <c r="D10">
        <f t="shared" si="0"/>
        <v>0.023848836195092</v>
      </c>
    </row>
    <row r="11" spans="1:4">
      <c r="A11" s="7" t="s">
        <v>4</v>
      </c>
      <c r="B11" s="9" t="s">
        <v>8</v>
      </c>
      <c r="C11" s="9">
        <v>0.219</v>
      </c>
      <c r="D11">
        <f t="shared" si="0"/>
        <v>0.0133577880478904</v>
      </c>
    </row>
    <row r="12" spans="1:4">
      <c r="A12" s="7" t="s">
        <v>5</v>
      </c>
      <c r="B12" s="9" t="s">
        <v>3</v>
      </c>
      <c r="C12" s="9">
        <v>1.479</v>
      </c>
      <c r="D12">
        <f t="shared" si="0"/>
        <v>0.0902108151727394</v>
      </c>
    </row>
    <row r="13" spans="1:4">
      <c r="A13" s="7" t="s">
        <v>5</v>
      </c>
      <c r="B13" s="9" t="s">
        <v>4</v>
      </c>
      <c r="C13" s="9">
        <v>2.706</v>
      </c>
      <c r="D13">
        <f t="shared" si="0"/>
        <v>0.165051024920509</v>
      </c>
    </row>
    <row r="14" spans="1:4">
      <c r="A14" s="7" t="s">
        <v>5</v>
      </c>
      <c r="B14" s="9" t="s">
        <v>6</v>
      </c>
      <c r="C14" s="9">
        <v>0.276</v>
      </c>
      <c r="D14">
        <f t="shared" si="0"/>
        <v>0.0168344726083003</v>
      </c>
    </row>
    <row r="15" spans="1:4">
      <c r="A15" s="7" t="s">
        <v>5</v>
      </c>
      <c r="B15" s="9" t="s">
        <v>7</v>
      </c>
      <c r="C15" s="9">
        <v>0.462</v>
      </c>
      <c r="D15">
        <f t="shared" si="0"/>
        <v>0.0281794432791113</v>
      </c>
    </row>
    <row r="16" spans="1:4">
      <c r="A16" s="7" t="s">
        <v>5</v>
      </c>
      <c r="B16" s="9" t="s">
        <v>8</v>
      </c>
      <c r="C16" s="9">
        <v>0.222</v>
      </c>
      <c r="D16">
        <f t="shared" si="0"/>
        <v>0.0135407714458067</v>
      </c>
    </row>
    <row r="17" spans="1:4">
      <c r="A17" s="7" t="s">
        <v>6</v>
      </c>
      <c r="B17" s="9" t="s">
        <v>3</v>
      </c>
      <c r="C17" s="9">
        <v>0.09343</v>
      </c>
      <c r="D17">
        <f t="shared" si="0"/>
        <v>0.00569871295577352</v>
      </c>
    </row>
    <row r="18" spans="1:4">
      <c r="A18" s="7" t="s">
        <v>6</v>
      </c>
      <c r="B18" s="9" t="s">
        <v>4</v>
      </c>
      <c r="C18" s="9">
        <v>0.836</v>
      </c>
      <c r="D18">
        <f t="shared" si="0"/>
        <v>0.0509913735526776</v>
      </c>
    </row>
    <row r="19" spans="1:4">
      <c r="A19" s="7" t="s">
        <v>6</v>
      </c>
      <c r="B19" s="9" t="s">
        <v>5</v>
      </c>
      <c r="C19" s="9">
        <v>0.176</v>
      </c>
      <c r="D19">
        <f t="shared" si="0"/>
        <v>0.01073502601109</v>
      </c>
    </row>
    <row r="20" spans="1:4">
      <c r="A20" s="7" t="s">
        <v>6</v>
      </c>
      <c r="B20" s="9" t="s">
        <v>7</v>
      </c>
      <c r="C20" s="9">
        <v>0.289</v>
      </c>
      <c r="D20">
        <f t="shared" si="0"/>
        <v>0.0176274006659376</v>
      </c>
    </row>
    <row r="21" spans="1:4">
      <c r="A21" s="7" t="s">
        <v>6</v>
      </c>
      <c r="B21" s="9" t="s">
        <v>8</v>
      </c>
      <c r="C21" s="9">
        <v>0.756</v>
      </c>
      <c r="D21">
        <f t="shared" si="0"/>
        <v>0.0461118162749094</v>
      </c>
    </row>
    <row r="22" spans="1:4">
      <c r="A22" s="7" t="s">
        <v>7</v>
      </c>
      <c r="B22" s="9" t="s">
        <v>3</v>
      </c>
      <c r="C22" s="9">
        <v>0.07166</v>
      </c>
      <c r="D22">
        <f t="shared" si="0"/>
        <v>0.00437086343156085</v>
      </c>
    </row>
    <row r="23" spans="1:4">
      <c r="A23" s="7" t="s">
        <v>7</v>
      </c>
      <c r="B23" s="9" t="s">
        <v>4</v>
      </c>
      <c r="C23" s="9">
        <v>0.11</v>
      </c>
      <c r="D23">
        <f t="shared" si="0"/>
        <v>0.00670939125693126</v>
      </c>
    </row>
    <row r="24" spans="1:4">
      <c r="A24" s="7" t="s">
        <v>7</v>
      </c>
      <c r="B24" s="9" t="s">
        <v>5</v>
      </c>
      <c r="C24" s="9">
        <v>0.152</v>
      </c>
      <c r="D24">
        <f t="shared" si="0"/>
        <v>0.00927115882775956</v>
      </c>
    </row>
    <row r="25" spans="1:4">
      <c r="A25" s="7" t="s">
        <v>7</v>
      </c>
      <c r="B25" s="9" t="s">
        <v>6</v>
      </c>
      <c r="C25" s="9">
        <v>0.144</v>
      </c>
      <c r="D25">
        <f t="shared" si="0"/>
        <v>0.00878320309998274</v>
      </c>
    </row>
    <row r="26" spans="1:4">
      <c r="A26" s="7" t="s">
        <v>7</v>
      </c>
      <c r="B26" s="9" t="s">
        <v>8</v>
      </c>
      <c r="C26" s="9">
        <v>0.134</v>
      </c>
      <c r="D26">
        <f t="shared" si="0"/>
        <v>0.00817325844026172</v>
      </c>
    </row>
    <row r="27" spans="1:4">
      <c r="A27" s="7" t="s">
        <v>8</v>
      </c>
      <c r="B27" s="9" t="s">
        <v>3</v>
      </c>
      <c r="C27" s="9">
        <v>0.05055</v>
      </c>
      <c r="D27">
        <f t="shared" si="0"/>
        <v>0.00308327025488977</v>
      </c>
    </row>
    <row r="28" spans="1:4">
      <c r="A28" s="7" t="s">
        <v>8</v>
      </c>
      <c r="B28" s="9" t="s">
        <v>4</v>
      </c>
      <c r="C28" s="9">
        <v>0.06821</v>
      </c>
      <c r="D28">
        <f t="shared" si="0"/>
        <v>0.0041604325239571</v>
      </c>
    </row>
    <row r="29" spans="1:4">
      <c r="A29" s="7" t="s">
        <v>8</v>
      </c>
      <c r="B29" s="9" t="s">
        <v>5</v>
      </c>
      <c r="C29" s="9">
        <v>0.09399</v>
      </c>
      <c r="D29">
        <f t="shared" si="0"/>
        <v>0.0057328698567179</v>
      </c>
    </row>
    <row r="30" spans="1:4">
      <c r="A30" s="7" t="s">
        <v>8</v>
      </c>
      <c r="B30" s="9" t="s">
        <v>6</v>
      </c>
      <c r="C30" s="9">
        <v>0.261</v>
      </c>
      <c r="D30">
        <f t="shared" si="0"/>
        <v>0.0159195556187187</v>
      </c>
    </row>
    <row r="31" spans="1:4">
      <c r="A31" s="7" t="s">
        <v>8</v>
      </c>
      <c r="B31" s="9" t="s">
        <v>7</v>
      </c>
      <c r="C31" s="9">
        <v>0.126</v>
      </c>
      <c r="D31">
        <f t="shared" si="0"/>
        <v>0.0076853027124849</v>
      </c>
    </row>
    <row r="32" spans="3:4">
      <c r="C32">
        <f>SUM(C2:C31)</f>
        <v>16.39493</v>
      </c>
      <c r="D32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" sqref="D2:D7"/>
    </sheetView>
  </sheetViews>
  <sheetFormatPr defaultColWidth="9" defaultRowHeight="13.5" outlineLevelRow="7" outlineLevelCol="3"/>
  <cols>
    <col min="1" max="1" width="11.725" customWidth="1"/>
    <col min="3" max="4" width="12.625"/>
  </cols>
  <sheetData>
    <row r="1" spans="1:2">
      <c r="A1" t="s">
        <v>9</v>
      </c>
      <c r="B1" t="s">
        <v>10</v>
      </c>
    </row>
    <row r="2" spans="1:4">
      <c r="A2" s="7" t="s">
        <v>11</v>
      </c>
      <c r="B2" s="8">
        <v>9.778</v>
      </c>
      <c r="C2">
        <f t="shared" ref="C2:C7" si="0">B2/696.732</f>
        <v>0.0140340905828927</v>
      </c>
      <c r="D2" s="2">
        <f>C2*100</f>
        <v>1.40340905828927</v>
      </c>
    </row>
    <row r="3" spans="1:4">
      <c r="A3" s="7" t="s">
        <v>4</v>
      </c>
      <c r="B3" s="8">
        <v>434.609</v>
      </c>
      <c r="C3">
        <f t="shared" si="0"/>
        <v>0.623782171624097</v>
      </c>
      <c r="D3" s="2">
        <f t="shared" ref="D3:D8" si="1">C3*100</f>
        <v>62.3782171624097</v>
      </c>
    </row>
    <row r="4" spans="1:4">
      <c r="A4" s="7" t="s">
        <v>12</v>
      </c>
      <c r="B4" s="8">
        <v>68.409</v>
      </c>
      <c r="C4">
        <f t="shared" si="0"/>
        <v>0.0981855290125902</v>
      </c>
      <c r="D4" s="2">
        <f t="shared" si="1"/>
        <v>9.81855290125902</v>
      </c>
    </row>
    <row r="5" spans="1:4">
      <c r="A5" s="7" t="s">
        <v>13</v>
      </c>
      <c r="B5" s="8">
        <v>119.438</v>
      </c>
      <c r="C5">
        <f t="shared" si="0"/>
        <v>0.171426028946568</v>
      </c>
      <c r="D5" s="2">
        <f t="shared" si="1"/>
        <v>17.1426028946568</v>
      </c>
    </row>
    <row r="6" spans="1:4">
      <c r="A6" s="7" t="s">
        <v>7</v>
      </c>
      <c r="B6" s="8">
        <v>33.663</v>
      </c>
      <c r="C6">
        <f t="shared" si="0"/>
        <v>0.0483155646647491</v>
      </c>
      <c r="D6" s="2">
        <f t="shared" si="1"/>
        <v>4.83155646647491</v>
      </c>
    </row>
    <row r="7" spans="1:4">
      <c r="A7" s="6" t="s">
        <v>14</v>
      </c>
      <c r="B7" s="6">
        <v>30.835</v>
      </c>
      <c r="C7">
        <f t="shared" si="0"/>
        <v>0.0442566151691038</v>
      </c>
      <c r="D7" s="2">
        <f t="shared" si="1"/>
        <v>4.42566151691038</v>
      </c>
    </row>
    <row r="8" spans="2:2">
      <c r="B8">
        <f>SUM(B2:B7)</f>
        <v>696.732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2"/>
  <sheetViews>
    <sheetView workbookViewId="0">
      <selection activeCell="A2" sqref="A2:D21"/>
    </sheetView>
  </sheetViews>
  <sheetFormatPr defaultColWidth="9" defaultRowHeight="13.5" outlineLevelCol="3"/>
  <cols>
    <col min="1" max="1" width="14" customWidth="1"/>
    <col min="2" max="2" width="15.1833333333333" customWidth="1"/>
    <col min="3" max="3" width="10.375"/>
    <col min="4" max="4" width="12.625"/>
  </cols>
  <sheetData>
    <row r="2" spans="1:4">
      <c r="A2" t="s">
        <v>15</v>
      </c>
      <c r="B2" t="s">
        <v>16</v>
      </c>
      <c r="C2">
        <v>5.792</v>
      </c>
      <c r="D2" s="2">
        <f>C2/121.57577*100</f>
        <v>4.76410719010869</v>
      </c>
    </row>
    <row r="3" spans="1:4">
      <c r="A3" t="s">
        <v>15</v>
      </c>
      <c r="B3" t="s">
        <v>17</v>
      </c>
      <c r="C3">
        <v>7.513</v>
      </c>
      <c r="D3" s="2">
        <f t="shared" ref="D3:D22" si="0">C3/121.57577*100</f>
        <v>6.1796853106503</v>
      </c>
    </row>
    <row r="4" spans="1:4">
      <c r="A4" t="s">
        <v>15</v>
      </c>
      <c r="B4" t="s">
        <v>18</v>
      </c>
      <c r="C4">
        <v>2.178</v>
      </c>
      <c r="D4" s="2">
        <f t="shared" si="0"/>
        <v>1.79147539020316</v>
      </c>
    </row>
    <row r="5" spans="1:4">
      <c r="A5" t="s">
        <v>15</v>
      </c>
      <c r="B5" t="s">
        <v>19</v>
      </c>
      <c r="C5">
        <v>6.164</v>
      </c>
      <c r="D5" s="2">
        <f t="shared" si="0"/>
        <v>5.07008921267782</v>
      </c>
    </row>
    <row r="6" spans="1:4">
      <c r="A6" t="s">
        <v>20</v>
      </c>
      <c r="B6" t="s">
        <v>15</v>
      </c>
      <c r="C6">
        <v>1.717</v>
      </c>
      <c r="D6" s="2">
        <f t="shared" si="0"/>
        <v>1.41228799126668</v>
      </c>
    </row>
    <row r="7" spans="1:4">
      <c r="A7" t="s">
        <v>20</v>
      </c>
      <c r="B7" t="s">
        <v>17</v>
      </c>
      <c r="C7">
        <v>1.703</v>
      </c>
      <c r="D7" s="2">
        <f t="shared" si="0"/>
        <v>1.4007725388044</v>
      </c>
    </row>
    <row r="8" spans="1:4">
      <c r="A8" t="s">
        <v>20</v>
      </c>
      <c r="B8" t="s">
        <v>18</v>
      </c>
      <c r="C8">
        <v>5.195</v>
      </c>
      <c r="D8" s="2">
        <f t="shared" si="0"/>
        <v>4.27305539582435</v>
      </c>
    </row>
    <row r="9" spans="1:4">
      <c r="A9" t="s">
        <v>20</v>
      </c>
      <c r="B9" t="s">
        <v>19</v>
      </c>
      <c r="C9">
        <v>0.241</v>
      </c>
      <c r="D9" s="2">
        <f t="shared" si="0"/>
        <v>0.198230288814951</v>
      </c>
    </row>
    <row r="10" spans="1:4">
      <c r="A10" t="s">
        <v>17</v>
      </c>
      <c r="B10" t="s">
        <v>15</v>
      </c>
      <c r="C10">
        <v>6.37</v>
      </c>
      <c r="D10" s="2">
        <f t="shared" si="0"/>
        <v>5.23953087033707</v>
      </c>
    </row>
    <row r="11" spans="1:4">
      <c r="A11" t="s">
        <v>17</v>
      </c>
      <c r="B11" t="s">
        <v>21</v>
      </c>
      <c r="C11">
        <v>4.02</v>
      </c>
      <c r="D11" s="2">
        <f t="shared" si="0"/>
        <v>3.30657992131162</v>
      </c>
    </row>
    <row r="12" spans="1:4">
      <c r="A12" t="s">
        <v>17</v>
      </c>
      <c r="B12" t="s">
        <v>18</v>
      </c>
      <c r="C12">
        <v>16.878</v>
      </c>
      <c r="D12" s="2">
        <f t="shared" si="0"/>
        <v>13.8827004755964</v>
      </c>
    </row>
    <row r="13" spans="1:4">
      <c r="A13" t="s">
        <v>17</v>
      </c>
      <c r="B13" t="s">
        <v>19</v>
      </c>
      <c r="C13">
        <v>0.284</v>
      </c>
      <c r="D13" s="2">
        <f t="shared" si="0"/>
        <v>0.233599178520523</v>
      </c>
    </row>
    <row r="14" spans="1:4">
      <c r="A14" t="s">
        <v>18</v>
      </c>
      <c r="B14" t="s">
        <v>15</v>
      </c>
      <c r="C14">
        <v>5.102</v>
      </c>
      <c r="D14" s="2">
        <f t="shared" si="0"/>
        <v>4.19655989018207</v>
      </c>
    </row>
    <row r="15" spans="1:4">
      <c r="A15" t="s">
        <v>18</v>
      </c>
      <c r="B15" t="s">
        <v>21</v>
      </c>
      <c r="C15">
        <v>18.38</v>
      </c>
      <c r="D15" s="2">
        <f t="shared" si="0"/>
        <v>15.1181440183352</v>
      </c>
    </row>
    <row r="16" spans="1:4">
      <c r="A16" t="s">
        <v>18</v>
      </c>
      <c r="B16" t="s">
        <v>17</v>
      </c>
      <c r="C16">
        <v>32.133</v>
      </c>
      <c r="D16" s="2">
        <f t="shared" si="0"/>
        <v>26.4304309978872</v>
      </c>
    </row>
    <row r="17" spans="1:4">
      <c r="A17" t="s">
        <v>18</v>
      </c>
      <c r="B17" t="s">
        <v>19</v>
      </c>
      <c r="C17">
        <v>4.063</v>
      </c>
      <c r="D17" s="2">
        <f t="shared" si="0"/>
        <v>3.34194881101719</v>
      </c>
    </row>
    <row r="18" spans="1:4">
      <c r="A18" t="s">
        <v>19</v>
      </c>
      <c r="B18" t="s">
        <v>15</v>
      </c>
      <c r="C18">
        <v>2.876</v>
      </c>
      <c r="D18" s="2">
        <f t="shared" si="0"/>
        <v>2.36560294867966</v>
      </c>
    </row>
    <row r="19" spans="1:4">
      <c r="A19" t="s">
        <v>19</v>
      </c>
      <c r="B19" t="s">
        <v>20</v>
      </c>
      <c r="C19">
        <v>0.114</v>
      </c>
      <c r="D19" s="2">
        <f t="shared" si="0"/>
        <v>0.0937686843357027</v>
      </c>
    </row>
    <row r="20" spans="1:4">
      <c r="A20" t="s">
        <v>19</v>
      </c>
      <c r="B20" t="s">
        <v>17</v>
      </c>
      <c r="C20">
        <v>0.07777</v>
      </c>
      <c r="D20" s="2">
        <f t="shared" si="0"/>
        <v>0.0639683384279614</v>
      </c>
    </row>
    <row r="21" spans="1:4">
      <c r="A21" t="s">
        <v>19</v>
      </c>
      <c r="B21" t="s">
        <v>18</v>
      </c>
      <c r="C21">
        <v>0.775</v>
      </c>
      <c r="D21" s="2">
        <f t="shared" si="0"/>
        <v>0.637462547019032</v>
      </c>
    </row>
    <row r="22" spans="3:4">
      <c r="C22">
        <f>SUM(C2:C21)</f>
        <v>121.57577</v>
      </c>
      <c r="D22">
        <f t="shared" si="0"/>
        <v>100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:C6"/>
    </sheetView>
  </sheetViews>
  <sheetFormatPr defaultColWidth="8.725" defaultRowHeight="13.5" outlineLevelRow="6" outlineLevelCol="2"/>
  <cols>
    <col min="1" max="1" width="14" customWidth="1"/>
    <col min="3" max="3" width="12.625"/>
  </cols>
  <sheetData>
    <row r="1" spans="1:2">
      <c r="A1" t="s">
        <v>22</v>
      </c>
      <c r="B1" t="s">
        <v>10</v>
      </c>
    </row>
    <row r="2" spans="1:3">
      <c r="A2" t="s">
        <v>15</v>
      </c>
      <c r="B2" s="6">
        <v>246.776</v>
      </c>
      <c r="C2" s="2">
        <f t="shared" ref="C2:C7" si="0">B2/695.11*100</f>
        <v>35.5017191523644</v>
      </c>
    </row>
    <row r="3" spans="1:3">
      <c r="A3" s="6" t="s">
        <v>20</v>
      </c>
      <c r="B3" s="6">
        <v>64.326</v>
      </c>
      <c r="C3" s="2">
        <f t="shared" si="0"/>
        <v>9.25407489462099</v>
      </c>
    </row>
    <row r="4" spans="1:3">
      <c r="A4" s="6" t="s">
        <v>17</v>
      </c>
      <c r="B4" s="6">
        <v>153.971</v>
      </c>
      <c r="C4" s="2">
        <f t="shared" si="0"/>
        <v>22.1505948698767</v>
      </c>
    </row>
    <row r="5" spans="1:3">
      <c r="A5" s="6" t="s">
        <v>23</v>
      </c>
      <c r="B5" s="6">
        <v>157.242</v>
      </c>
      <c r="C5" s="2">
        <f t="shared" si="0"/>
        <v>22.6211678727108</v>
      </c>
    </row>
    <row r="6" spans="1:3">
      <c r="A6" s="6" t="s">
        <v>24</v>
      </c>
      <c r="B6" s="6">
        <v>72.795</v>
      </c>
      <c r="C6" s="2">
        <f t="shared" si="0"/>
        <v>10.4724432104271</v>
      </c>
    </row>
    <row r="7" spans="2:3">
      <c r="B7">
        <f>SUM(B2:B6)</f>
        <v>695.11</v>
      </c>
      <c r="C7" s="2">
        <f t="shared" si="0"/>
        <v>100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C2" sqref="C2"/>
    </sheetView>
  </sheetViews>
  <sheetFormatPr defaultColWidth="8.725" defaultRowHeight="13.5" outlineLevelCol="2"/>
  <cols>
    <col min="1" max="1" width="14.4583333333333" customWidth="1"/>
    <col min="2" max="2" width="15.5416666666667" customWidth="1"/>
    <col min="3" max="3" width="20.8166666666667" customWidth="1"/>
  </cols>
  <sheetData>
    <row r="1" spans="1:3">
      <c r="A1" t="s">
        <v>25</v>
      </c>
      <c r="B1" t="s">
        <v>26</v>
      </c>
      <c r="C1" t="s">
        <v>10</v>
      </c>
    </row>
    <row r="2" spans="1:3">
      <c r="A2" t="s">
        <v>27</v>
      </c>
      <c r="B2" t="s">
        <v>7</v>
      </c>
      <c r="C2" s="5">
        <v>3.07384666836038</v>
      </c>
    </row>
    <row r="3" spans="1:3">
      <c r="A3" t="s">
        <v>27</v>
      </c>
      <c r="B3" t="s">
        <v>6</v>
      </c>
      <c r="C3" s="5">
        <v>5.59234275644187</v>
      </c>
    </row>
    <row r="4" spans="1:3">
      <c r="A4" t="s">
        <v>27</v>
      </c>
      <c r="B4" t="s">
        <v>12</v>
      </c>
      <c r="C4" s="5">
        <v>0.30646106521784</v>
      </c>
    </row>
    <row r="5" spans="1:3">
      <c r="A5" t="s">
        <v>27</v>
      </c>
      <c r="B5" t="s">
        <v>4</v>
      </c>
      <c r="C5" s="5">
        <v>0.464305337889002</v>
      </c>
    </row>
    <row r="6" spans="1:3">
      <c r="A6" t="s">
        <v>27</v>
      </c>
      <c r="B6" t="s">
        <v>11</v>
      </c>
      <c r="C6" s="5">
        <v>0.351800463178635</v>
      </c>
    </row>
    <row r="7" spans="1:3">
      <c r="A7" t="s">
        <v>7</v>
      </c>
      <c r="B7" t="s">
        <v>6</v>
      </c>
      <c r="C7" s="5">
        <v>918.01237007592</v>
      </c>
    </row>
    <row r="8" spans="1:3">
      <c r="A8" t="s">
        <v>7</v>
      </c>
      <c r="B8" t="s">
        <v>12</v>
      </c>
      <c r="C8" s="5">
        <v>18.944769328085</v>
      </c>
    </row>
    <row r="9" spans="1:3">
      <c r="A9" t="s">
        <v>7</v>
      </c>
      <c r="B9" t="s">
        <v>4</v>
      </c>
      <c r="C9" s="5">
        <v>0.930070211044402</v>
      </c>
    </row>
    <row r="10" spans="1:3">
      <c r="A10" t="s">
        <v>7</v>
      </c>
      <c r="B10" t="s">
        <v>11</v>
      </c>
      <c r="C10" s="5">
        <v>0.498386783750988</v>
      </c>
    </row>
    <row r="11" spans="1:3">
      <c r="A11" t="s">
        <v>6</v>
      </c>
      <c r="B11" t="s">
        <v>12</v>
      </c>
      <c r="C11" s="5">
        <v>0.541932997162294</v>
      </c>
    </row>
    <row r="12" spans="1:3">
      <c r="A12" t="s">
        <v>6</v>
      </c>
      <c r="B12" t="s">
        <v>4</v>
      </c>
      <c r="C12" s="5">
        <v>1.23466721162207</v>
      </c>
    </row>
    <row r="13" spans="1:3">
      <c r="A13" t="s">
        <v>6</v>
      </c>
      <c r="B13" t="s">
        <v>11</v>
      </c>
      <c r="C13" s="5">
        <v>0.547097124246572</v>
      </c>
    </row>
    <row r="14" spans="1:3">
      <c r="A14" t="s">
        <v>12</v>
      </c>
      <c r="B14" t="s">
        <v>4</v>
      </c>
      <c r="C14" s="5">
        <v>0.686861803861845</v>
      </c>
    </row>
    <row r="15" spans="1:3">
      <c r="A15" t="s">
        <v>12</v>
      </c>
      <c r="B15" t="s">
        <v>11</v>
      </c>
      <c r="C15" s="5">
        <v>3.04092990597752</v>
      </c>
    </row>
    <row r="16" spans="1:3">
      <c r="A16" t="s">
        <v>4</v>
      </c>
      <c r="B16" t="s">
        <v>11</v>
      </c>
      <c r="C16" s="5">
        <v>0.484561203905455</v>
      </c>
    </row>
    <row r="17" spans="1:3">
      <c r="A17" t="s">
        <v>11</v>
      </c>
      <c r="B17" t="s">
        <v>4</v>
      </c>
      <c r="C17" s="5">
        <v>3.07384666836038</v>
      </c>
    </row>
    <row r="18" spans="1:3">
      <c r="A18" t="s">
        <v>11</v>
      </c>
      <c r="B18" t="s">
        <v>12</v>
      </c>
      <c r="C18" s="5">
        <v>5.59234275644187</v>
      </c>
    </row>
    <row r="19" spans="1:3">
      <c r="A19" t="s">
        <v>11</v>
      </c>
      <c r="B19" t="s">
        <v>6</v>
      </c>
      <c r="C19" s="5">
        <v>0.30646106521784</v>
      </c>
    </row>
    <row r="20" spans="1:3">
      <c r="A20" t="s">
        <v>11</v>
      </c>
      <c r="B20" t="s">
        <v>7</v>
      </c>
      <c r="C20" s="5">
        <v>0.464305337889002</v>
      </c>
    </row>
    <row r="21" spans="1:3">
      <c r="A21" t="s">
        <v>11</v>
      </c>
      <c r="B21" t="s">
        <v>27</v>
      </c>
      <c r="C21" s="5">
        <v>0.351800463178635</v>
      </c>
    </row>
    <row r="22" spans="1:3">
      <c r="A22" t="s">
        <v>4</v>
      </c>
      <c r="B22" t="s">
        <v>12</v>
      </c>
      <c r="C22" s="5">
        <v>918.01237007592</v>
      </c>
    </row>
    <row r="23" spans="1:3">
      <c r="A23" t="s">
        <v>4</v>
      </c>
      <c r="B23" t="s">
        <v>6</v>
      </c>
      <c r="C23" s="5">
        <v>18.944769328085</v>
      </c>
    </row>
    <row r="24" spans="1:3">
      <c r="A24" t="s">
        <v>4</v>
      </c>
      <c r="B24" t="s">
        <v>7</v>
      </c>
      <c r="C24" s="5">
        <v>0.930070211044402</v>
      </c>
    </row>
    <row r="25" spans="1:3">
      <c r="A25" t="s">
        <v>4</v>
      </c>
      <c r="B25" t="s">
        <v>27</v>
      </c>
      <c r="C25" s="5">
        <v>0.498386783750988</v>
      </c>
    </row>
    <row r="26" spans="1:3">
      <c r="A26" t="s">
        <v>12</v>
      </c>
      <c r="B26" t="s">
        <v>6</v>
      </c>
      <c r="C26" s="5">
        <v>0.541932997162294</v>
      </c>
    </row>
    <row r="27" spans="1:3">
      <c r="A27" t="s">
        <v>12</v>
      </c>
      <c r="B27" t="s">
        <v>7</v>
      </c>
      <c r="C27" s="5">
        <v>1.23466721162207</v>
      </c>
    </row>
    <row r="28" spans="1:3">
      <c r="A28" t="s">
        <v>12</v>
      </c>
      <c r="B28" t="s">
        <v>27</v>
      </c>
      <c r="C28" s="5">
        <v>0.547097124246572</v>
      </c>
    </row>
    <row r="29" spans="1:3">
      <c r="A29" t="s">
        <v>6</v>
      </c>
      <c r="B29" t="s">
        <v>7</v>
      </c>
      <c r="C29" s="5">
        <v>0.686861803861845</v>
      </c>
    </row>
    <row r="30" spans="1:3">
      <c r="A30" t="s">
        <v>6</v>
      </c>
      <c r="B30" t="s">
        <v>27</v>
      </c>
      <c r="C30" s="5">
        <v>3.04092990597752</v>
      </c>
    </row>
    <row r="31" spans="1:3">
      <c r="A31" t="s">
        <v>7</v>
      </c>
      <c r="B31" t="s">
        <v>27</v>
      </c>
      <c r="C31" s="5">
        <v>0.484561203905455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F22" sqref="F22"/>
    </sheetView>
  </sheetViews>
  <sheetFormatPr defaultColWidth="8.725" defaultRowHeight="13.5"/>
  <cols>
    <col min="1" max="1" width="14" customWidth="1"/>
    <col min="3" max="3" width="12.8166666666667"/>
    <col min="6" max="6" width="12.8166666666667" customWidth="1"/>
    <col min="9" max="10" width="14" customWidth="1"/>
    <col min="11" max="11" width="12.8166666666667"/>
  </cols>
  <sheetData>
    <row r="1" spans="1:11">
      <c r="A1" t="s">
        <v>27</v>
      </c>
      <c r="B1" t="s">
        <v>7</v>
      </c>
      <c r="C1" s="5">
        <v>3.07384666836038</v>
      </c>
      <c r="F1" t="s">
        <v>11</v>
      </c>
      <c r="G1" t="s">
        <v>4</v>
      </c>
      <c r="H1" t="s">
        <v>12</v>
      </c>
      <c r="I1" t="s">
        <v>6</v>
      </c>
      <c r="J1" t="s">
        <v>27</v>
      </c>
      <c r="K1" t="s">
        <v>7</v>
      </c>
    </row>
    <row r="2" spans="1:11">
      <c r="A2" t="s">
        <v>27</v>
      </c>
      <c r="B2" t="s">
        <v>6</v>
      </c>
      <c r="C2" s="5">
        <v>5.59234275644187</v>
      </c>
      <c r="E2" t="s">
        <v>11</v>
      </c>
      <c r="F2">
        <v>0</v>
      </c>
      <c r="G2" s="5">
        <v>3.07384666836038</v>
      </c>
      <c r="H2" s="5">
        <v>5.59234275644187</v>
      </c>
      <c r="I2" s="5">
        <v>0.30646106521784</v>
      </c>
      <c r="J2" s="5">
        <v>0.351800463178635</v>
      </c>
      <c r="K2" s="5">
        <v>0.464305337889002</v>
      </c>
    </row>
    <row r="3" spans="1:11">
      <c r="A3" t="s">
        <v>27</v>
      </c>
      <c r="B3" t="s">
        <v>12</v>
      </c>
      <c r="C3" s="5">
        <v>0.30646106521784</v>
      </c>
      <c r="E3" t="s">
        <v>4</v>
      </c>
      <c r="F3" s="5">
        <v>0.484561203905455</v>
      </c>
      <c r="G3">
        <v>0</v>
      </c>
      <c r="H3" s="5">
        <v>918.01237007592</v>
      </c>
      <c r="I3" s="5">
        <v>18.944769328085</v>
      </c>
      <c r="J3" s="5">
        <v>0.498386783750988</v>
      </c>
      <c r="K3" s="5">
        <v>0.930070211044402</v>
      </c>
    </row>
    <row r="4" spans="1:11">
      <c r="A4" t="s">
        <v>27</v>
      </c>
      <c r="B4" t="s">
        <v>4</v>
      </c>
      <c r="C4" s="5">
        <v>0.464305337889002</v>
      </c>
      <c r="E4" t="s">
        <v>12</v>
      </c>
      <c r="F4" s="5">
        <v>3.04092990597752</v>
      </c>
      <c r="G4" s="5">
        <v>0.686861803861845</v>
      </c>
      <c r="H4">
        <v>0</v>
      </c>
      <c r="I4" s="5">
        <v>0.541932997162294</v>
      </c>
      <c r="J4" s="5">
        <v>0.547097124246572</v>
      </c>
      <c r="K4" s="5">
        <v>1.23466721162207</v>
      </c>
    </row>
    <row r="5" spans="1:11">
      <c r="A5" t="s">
        <v>27</v>
      </c>
      <c r="B5" t="s">
        <v>11</v>
      </c>
      <c r="C5" s="5">
        <v>0.351800463178635</v>
      </c>
      <c r="E5" t="s">
        <v>6</v>
      </c>
      <c r="F5" s="5">
        <v>0.547097124246572</v>
      </c>
      <c r="G5" s="5">
        <v>1.23466721162207</v>
      </c>
      <c r="H5" s="5">
        <v>0.541932997162294</v>
      </c>
      <c r="I5">
        <v>0</v>
      </c>
      <c r="J5" s="5">
        <v>3.04092990597752</v>
      </c>
      <c r="K5" s="5">
        <v>0.686861803861845</v>
      </c>
    </row>
    <row r="6" spans="1:11">
      <c r="A6" t="s">
        <v>7</v>
      </c>
      <c r="B6" t="s">
        <v>6</v>
      </c>
      <c r="C6" s="5">
        <v>918.01237007592</v>
      </c>
      <c r="E6" t="s">
        <v>27</v>
      </c>
      <c r="F6" s="5">
        <v>0.464305337889002</v>
      </c>
      <c r="G6" s="5">
        <v>0.351800463178635</v>
      </c>
      <c r="H6" s="5">
        <v>0.30646106521784</v>
      </c>
      <c r="I6" s="5">
        <v>5.59234275644187</v>
      </c>
      <c r="J6">
        <v>0</v>
      </c>
      <c r="K6" s="5">
        <v>3.07384666836038</v>
      </c>
    </row>
    <row r="7" spans="1:11">
      <c r="A7" t="s">
        <v>7</v>
      </c>
      <c r="B7" t="s">
        <v>12</v>
      </c>
      <c r="C7" s="5">
        <v>18.944769328085</v>
      </c>
      <c r="E7" t="s">
        <v>7</v>
      </c>
      <c r="F7" s="5">
        <v>0.498386783750988</v>
      </c>
      <c r="G7" s="5">
        <v>0.930070211044402</v>
      </c>
      <c r="H7" s="5">
        <v>918.01237007592</v>
      </c>
      <c r="I7" s="5">
        <v>918.01237007592</v>
      </c>
      <c r="J7" s="5">
        <v>0.484561203905455</v>
      </c>
      <c r="K7">
        <v>0</v>
      </c>
    </row>
    <row r="8" spans="1:3">
      <c r="A8" t="s">
        <v>7</v>
      </c>
      <c r="B8" t="s">
        <v>4</v>
      </c>
      <c r="C8" s="5">
        <v>0.930070211044402</v>
      </c>
    </row>
    <row r="9" spans="1:3">
      <c r="A9" t="s">
        <v>7</v>
      </c>
      <c r="B9" t="s">
        <v>11</v>
      </c>
      <c r="C9" s="5">
        <v>0.498386783750988</v>
      </c>
    </row>
    <row r="10" spans="1:3">
      <c r="A10" t="s">
        <v>6</v>
      </c>
      <c r="B10" t="s">
        <v>12</v>
      </c>
      <c r="C10" s="5">
        <v>0.541932997162294</v>
      </c>
    </row>
    <row r="11" spans="1:3">
      <c r="A11" t="s">
        <v>6</v>
      </c>
      <c r="B11" t="s">
        <v>4</v>
      </c>
      <c r="C11" s="5">
        <v>1.23466721162207</v>
      </c>
    </row>
    <row r="12" spans="1:3">
      <c r="A12" t="s">
        <v>6</v>
      </c>
      <c r="B12" t="s">
        <v>11</v>
      </c>
      <c r="C12" s="5">
        <v>0.547097124246572</v>
      </c>
    </row>
    <row r="13" spans="1:3">
      <c r="A13" t="s">
        <v>12</v>
      </c>
      <c r="B13" t="s">
        <v>4</v>
      </c>
      <c r="C13" s="5">
        <v>0.686861803861845</v>
      </c>
    </row>
    <row r="14" spans="1:3">
      <c r="A14" t="s">
        <v>12</v>
      </c>
      <c r="B14" t="s">
        <v>11</v>
      </c>
      <c r="C14" s="5">
        <v>3.04092990597752</v>
      </c>
    </row>
    <row r="15" spans="1:3">
      <c r="A15" t="s">
        <v>4</v>
      </c>
      <c r="B15" t="s">
        <v>11</v>
      </c>
      <c r="C15" s="5">
        <v>0.484561203905455</v>
      </c>
    </row>
    <row r="16" spans="1:3">
      <c r="A16" t="s">
        <v>11</v>
      </c>
      <c r="B16" t="s">
        <v>4</v>
      </c>
      <c r="C16" s="5">
        <v>3.07384666836038</v>
      </c>
    </row>
    <row r="17" spans="1:3">
      <c r="A17" t="s">
        <v>11</v>
      </c>
      <c r="B17" t="s">
        <v>12</v>
      </c>
      <c r="C17" s="5">
        <v>5.59234275644187</v>
      </c>
    </row>
    <row r="18" spans="1:3">
      <c r="A18" t="s">
        <v>11</v>
      </c>
      <c r="B18" t="s">
        <v>6</v>
      </c>
      <c r="C18" s="5">
        <v>0.30646106521784</v>
      </c>
    </row>
    <row r="19" spans="1:3">
      <c r="A19" t="s">
        <v>11</v>
      </c>
      <c r="B19" t="s">
        <v>7</v>
      </c>
      <c r="C19" s="5">
        <v>0.464305337889002</v>
      </c>
    </row>
    <row r="20" spans="1:3">
      <c r="A20" t="s">
        <v>11</v>
      </c>
      <c r="B20" t="s">
        <v>27</v>
      </c>
      <c r="C20" s="5">
        <v>0.351800463178635</v>
      </c>
    </row>
    <row r="21" spans="1:3">
      <c r="A21" t="s">
        <v>4</v>
      </c>
      <c r="B21" t="s">
        <v>12</v>
      </c>
      <c r="C21" s="5">
        <v>918.01237007592</v>
      </c>
    </row>
    <row r="22" spans="1:3">
      <c r="A22" t="s">
        <v>4</v>
      </c>
      <c r="B22" t="s">
        <v>6</v>
      </c>
      <c r="C22" s="5">
        <v>18.944769328085</v>
      </c>
    </row>
    <row r="23" spans="1:3">
      <c r="A23" t="s">
        <v>4</v>
      </c>
      <c r="B23" t="s">
        <v>7</v>
      </c>
      <c r="C23" s="5">
        <v>0.930070211044402</v>
      </c>
    </row>
    <row r="24" spans="1:3">
      <c r="A24" t="s">
        <v>4</v>
      </c>
      <c r="B24" t="s">
        <v>27</v>
      </c>
      <c r="C24" s="5">
        <v>0.498386783750988</v>
      </c>
    </row>
    <row r="25" spans="1:3">
      <c r="A25" t="s">
        <v>12</v>
      </c>
      <c r="B25" t="s">
        <v>6</v>
      </c>
      <c r="C25" s="5">
        <v>0.541932997162294</v>
      </c>
    </row>
    <row r="26" spans="1:3">
      <c r="A26" t="s">
        <v>12</v>
      </c>
      <c r="B26" t="s">
        <v>7</v>
      </c>
      <c r="C26" s="5">
        <v>1.23466721162207</v>
      </c>
    </row>
    <row r="27" spans="1:3">
      <c r="A27" t="s">
        <v>12</v>
      </c>
      <c r="B27" t="s">
        <v>27</v>
      </c>
      <c r="C27" s="5">
        <v>0.547097124246572</v>
      </c>
    </row>
    <row r="28" spans="1:3">
      <c r="A28" t="s">
        <v>6</v>
      </c>
      <c r="B28" t="s">
        <v>7</v>
      </c>
      <c r="C28" s="5">
        <v>0.686861803861845</v>
      </c>
    </row>
    <row r="29" spans="1:3">
      <c r="A29" t="s">
        <v>6</v>
      </c>
      <c r="B29" t="s">
        <v>27</v>
      </c>
      <c r="C29" s="5">
        <v>3.04092990597752</v>
      </c>
    </row>
    <row r="30" spans="1:3">
      <c r="A30" t="s">
        <v>7</v>
      </c>
      <c r="B30" t="s">
        <v>27</v>
      </c>
      <c r="C30" s="5">
        <v>0.484561203905455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C19" sqref="C19"/>
    </sheetView>
  </sheetViews>
  <sheetFormatPr defaultColWidth="9" defaultRowHeight="13.5" outlineLevelCol="3"/>
  <cols>
    <col min="2" max="2" width="15.75" customWidth="1"/>
    <col min="3" max="3" width="22.875" customWidth="1"/>
    <col min="4" max="4" width="12.625"/>
  </cols>
  <sheetData>
    <row r="1" spans="1:3">
      <c r="A1" t="s">
        <v>0</v>
      </c>
      <c r="B1" t="s">
        <v>1</v>
      </c>
      <c r="C1" t="s">
        <v>2</v>
      </c>
    </row>
    <row r="2" spans="1:4">
      <c r="A2" t="s">
        <v>28</v>
      </c>
      <c r="B2" t="s">
        <v>29</v>
      </c>
      <c r="C2" s="3">
        <v>1.831</v>
      </c>
      <c r="D2" s="2">
        <f>C2/117.529075*100</f>
        <v>1.55791237189606</v>
      </c>
    </row>
    <row r="3" spans="1:4">
      <c r="A3" t="s">
        <v>28</v>
      </c>
      <c r="B3" t="s">
        <v>23</v>
      </c>
      <c r="C3" s="4">
        <v>4.019</v>
      </c>
      <c r="D3" s="2">
        <f t="shared" ref="D3:D22" si="0">C3/117.529075*100</f>
        <v>3.41957936791385</v>
      </c>
    </row>
    <row r="4" spans="1:4">
      <c r="A4" t="s">
        <v>28</v>
      </c>
      <c r="B4" t="s">
        <v>24</v>
      </c>
      <c r="C4" s="3">
        <v>0.108</v>
      </c>
      <c r="D4" s="2">
        <f t="shared" si="0"/>
        <v>0.0918921551964907</v>
      </c>
    </row>
    <row r="5" spans="1:4">
      <c r="A5" t="s">
        <v>28</v>
      </c>
      <c r="B5" t="s">
        <v>30</v>
      </c>
      <c r="C5" s="3">
        <v>0.972</v>
      </c>
      <c r="D5" s="2">
        <f t="shared" si="0"/>
        <v>0.827029396768416</v>
      </c>
    </row>
    <row r="6" spans="1:4">
      <c r="A6" t="s">
        <v>29</v>
      </c>
      <c r="B6" t="s">
        <v>28</v>
      </c>
      <c r="C6" s="3">
        <v>5.212</v>
      </c>
      <c r="D6" s="2">
        <f t="shared" si="0"/>
        <v>4.43464734151953</v>
      </c>
    </row>
    <row r="7" spans="1:4">
      <c r="A7" t="s">
        <v>29</v>
      </c>
      <c r="B7" t="s">
        <v>23</v>
      </c>
      <c r="C7" s="3">
        <v>18.295</v>
      </c>
      <c r="D7" s="2">
        <f t="shared" si="0"/>
        <v>15.5663609196278</v>
      </c>
    </row>
    <row r="8" spans="1:4">
      <c r="A8" t="s">
        <v>29</v>
      </c>
      <c r="B8" t="s">
        <v>24</v>
      </c>
      <c r="C8" s="3">
        <v>0.758</v>
      </c>
      <c r="D8" s="2">
        <f t="shared" si="0"/>
        <v>0.644946792953148</v>
      </c>
    </row>
    <row r="9" spans="1:4">
      <c r="A9" t="s">
        <v>29</v>
      </c>
      <c r="B9" t="s">
        <v>30</v>
      </c>
      <c r="C9" s="3">
        <v>7.313</v>
      </c>
      <c r="D9" s="2">
        <f t="shared" si="0"/>
        <v>6.22229010140682</v>
      </c>
    </row>
    <row r="10" spans="1:4">
      <c r="A10" t="s">
        <v>23</v>
      </c>
      <c r="B10" t="s">
        <v>28</v>
      </c>
      <c r="C10" s="3">
        <v>19.431</v>
      </c>
      <c r="D10" s="2">
        <f t="shared" si="0"/>
        <v>16.5329302557686</v>
      </c>
    </row>
    <row r="11" spans="1:4">
      <c r="A11" t="s">
        <v>23</v>
      </c>
      <c r="B11" t="s">
        <v>29</v>
      </c>
      <c r="C11" s="3">
        <v>41.738</v>
      </c>
      <c r="D11" s="2">
        <f t="shared" si="0"/>
        <v>35.5129145702882</v>
      </c>
    </row>
    <row r="12" spans="1:4">
      <c r="A12" t="s">
        <v>23</v>
      </c>
      <c r="B12" t="s">
        <v>24</v>
      </c>
      <c r="C12" s="3">
        <v>0.02724</v>
      </c>
      <c r="D12" s="2">
        <f t="shared" si="0"/>
        <v>0.0231772435884482</v>
      </c>
    </row>
    <row r="13" spans="1:4">
      <c r="A13" t="s">
        <v>23</v>
      </c>
      <c r="B13" t="s">
        <v>30</v>
      </c>
      <c r="C13" s="3">
        <v>0.962</v>
      </c>
      <c r="D13" s="2">
        <f t="shared" si="0"/>
        <v>0.818520863879853</v>
      </c>
    </row>
    <row r="14" spans="1:4">
      <c r="A14" t="s">
        <v>24</v>
      </c>
      <c r="B14" t="s">
        <v>28</v>
      </c>
      <c r="C14" s="3">
        <v>0.005311</v>
      </c>
      <c r="D14" s="2">
        <f t="shared" si="0"/>
        <v>0.00451888181711632</v>
      </c>
    </row>
    <row r="15" spans="1:4">
      <c r="A15" t="s">
        <v>24</v>
      </c>
      <c r="B15" t="s">
        <v>29</v>
      </c>
      <c r="C15" s="3">
        <v>0.03284</v>
      </c>
      <c r="D15" s="2">
        <f t="shared" si="0"/>
        <v>0.027942022006044</v>
      </c>
    </row>
    <row r="16" spans="1:4">
      <c r="A16" t="s">
        <v>24</v>
      </c>
      <c r="B16" t="s">
        <v>23</v>
      </c>
      <c r="C16" s="3">
        <v>0.002244</v>
      </c>
      <c r="D16" s="2">
        <f t="shared" si="0"/>
        <v>0.00190931478019375</v>
      </c>
    </row>
    <row r="17" spans="1:4">
      <c r="A17" t="s">
        <v>24</v>
      </c>
      <c r="B17" t="s">
        <v>30</v>
      </c>
      <c r="C17" s="3">
        <v>0.01144</v>
      </c>
      <c r="D17" s="2">
        <f t="shared" si="0"/>
        <v>0.00973376162451717</v>
      </c>
    </row>
    <row r="18" spans="1:4">
      <c r="A18" t="s">
        <v>30</v>
      </c>
      <c r="B18" t="s">
        <v>28</v>
      </c>
      <c r="C18" s="3">
        <v>4.439</v>
      </c>
      <c r="D18" s="2">
        <f t="shared" si="0"/>
        <v>3.77693774923354</v>
      </c>
    </row>
    <row r="19" spans="1:4">
      <c r="A19" t="s">
        <v>30</v>
      </c>
      <c r="B19" t="s">
        <v>29</v>
      </c>
      <c r="C19" s="3">
        <v>11.755</v>
      </c>
      <c r="D19" s="2">
        <f t="shared" si="0"/>
        <v>10.0017804105069</v>
      </c>
    </row>
    <row r="20" spans="1:4">
      <c r="A20" t="s">
        <v>30</v>
      </c>
      <c r="B20" t="s">
        <v>23</v>
      </c>
      <c r="C20" s="3">
        <v>0.485</v>
      </c>
      <c r="D20" s="2">
        <f t="shared" si="0"/>
        <v>0.412663845095352</v>
      </c>
    </row>
    <row r="21" spans="1:4">
      <c r="A21" t="s">
        <v>30</v>
      </c>
      <c r="B21" t="s">
        <v>24</v>
      </c>
      <c r="C21" s="3">
        <v>0.132</v>
      </c>
      <c r="D21" s="2">
        <f t="shared" si="0"/>
        <v>0.112312634129044</v>
      </c>
    </row>
    <row r="22" spans="3:4">
      <c r="C22">
        <f>SUM(C2:C21)</f>
        <v>117.529075</v>
      </c>
      <c r="D22" s="2">
        <f t="shared" si="0"/>
        <v>100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1" sqref="B1:B5"/>
    </sheetView>
  </sheetViews>
  <sheetFormatPr defaultColWidth="9" defaultRowHeight="13.5" outlineLevelRow="5" outlineLevelCol="2"/>
  <cols>
    <col min="1" max="1" width="12.875" customWidth="1"/>
    <col min="3" max="3" width="12.625"/>
  </cols>
  <sheetData>
    <row r="1" spans="1:3">
      <c r="A1" t="s">
        <v>20</v>
      </c>
      <c r="B1" s="1">
        <v>34.913</v>
      </c>
      <c r="C1" s="2">
        <f>B1/488.649*100</f>
        <v>7.1448012786274</v>
      </c>
    </row>
    <row r="2" spans="1:3">
      <c r="A2" t="s">
        <v>29</v>
      </c>
      <c r="B2" s="1">
        <v>145.011</v>
      </c>
      <c r="C2" s="2">
        <f>B2/488.649*100</f>
        <v>29.6759023348047</v>
      </c>
    </row>
    <row r="3" spans="1:3">
      <c r="A3" t="s">
        <v>23</v>
      </c>
      <c r="B3" s="1">
        <v>129.107</v>
      </c>
      <c r="C3" s="2">
        <f>B3/488.649*100</f>
        <v>26.421214409525</v>
      </c>
    </row>
    <row r="4" spans="1:3">
      <c r="A4" t="s">
        <v>24</v>
      </c>
      <c r="B4" s="1">
        <v>0.609</v>
      </c>
      <c r="C4" s="2">
        <f>B4/488.649*100</f>
        <v>0.12462933516696</v>
      </c>
    </row>
    <row r="5" spans="1:3">
      <c r="A5" t="s">
        <v>30</v>
      </c>
      <c r="B5" s="1">
        <v>179.009</v>
      </c>
      <c r="C5" s="2">
        <f>B5/488.649*100</f>
        <v>36.6334526418759</v>
      </c>
    </row>
    <row r="6" spans="2:3">
      <c r="B6">
        <f>SUM(B1:B5)</f>
        <v>488.649</v>
      </c>
      <c r="C6" s="2">
        <f>B6/488.649*100</f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地理跳跃</vt:lpstr>
      <vt:lpstr>地理reward</vt:lpstr>
      <vt:lpstr>宿主跳跃</vt:lpstr>
      <vt:lpstr>宿主reward</vt:lpstr>
      <vt:lpstr>贝叶斯因子</vt:lpstr>
      <vt:lpstr>贝叶斯因子2</vt:lpstr>
      <vt:lpstr>宿主wild_domestic跳跃</vt:lpstr>
      <vt:lpstr>宿主wild_domestic_reward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恩典</cp:lastModifiedBy>
  <dcterms:created xsi:type="dcterms:W3CDTF">2023-05-12T11:15:00Z</dcterms:created>
  <dcterms:modified xsi:type="dcterms:W3CDTF">2025-03-04T06:18:51Z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1FA8B27706C049DD89DCB464C88356B0_12</vt:lpwstr>
  </property>
</Properties>
</file>