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K:\100_Users\EI 201604 Paul\"/>
    </mc:Choice>
  </mc:AlternateContent>
  <bookViews>
    <workbookView xWindow="600" yWindow="45" windowWidth="19395" windowHeight="7830" xr2:uid="{00000000-000D-0000-FFFF-FFFF00000000}"/>
    <workbookView xWindow="0" yWindow="0" windowWidth="28800" windowHeight="11505" xr2:uid="{36866538-CAE9-470A-A443-7FA4456DF146}"/>
  </bookViews>
  <sheets>
    <sheet name="牆筋發展長度計算表(不考慮搭接影響)" sheetId="1" r:id="rId1"/>
    <sheet name="工作表2" sheetId="2" r:id="rId2"/>
    <sheet name="工作表3" sheetId="3" r:id="rId3"/>
  </sheets>
  <calcPr calcId="171027"/>
  <fileRecoveryPr autoRecover="0"/>
</workbook>
</file>

<file path=xl/calcChain.xml><?xml version="1.0" encoding="utf-8"?>
<calcChain xmlns="http://schemas.openxmlformats.org/spreadsheetml/2006/main">
  <c r="BJ12" i="1" l="1"/>
  <c r="BI12" i="1"/>
  <c r="BH12" i="1"/>
  <c r="BG12" i="1"/>
  <c r="BF12" i="1"/>
  <c r="BJ11" i="1"/>
  <c r="BI11" i="1"/>
  <c r="BH11" i="1"/>
  <c r="BG11" i="1"/>
  <c r="BF11" i="1"/>
  <c r="BJ10" i="1"/>
  <c r="BI10" i="1"/>
  <c r="BH10" i="1"/>
  <c r="BG10" i="1"/>
  <c r="BF10" i="1"/>
  <c r="BJ9" i="1"/>
  <c r="BI9" i="1"/>
  <c r="BH9" i="1"/>
  <c r="BG9" i="1"/>
  <c r="BF9" i="1"/>
  <c r="BJ8" i="1"/>
  <c r="BI8" i="1"/>
  <c r="BH8" i="1"/>
  <c r="BG8" i="1"/>
  <c r="BF8" i="1"/>
  <c r="BJ7" i="1"/>
  <c r="BI7" i="1"/>
  <c r="BH7" i="1"/>
  <c r="BG7" i="1"/>
  <c r="BF7" i="1"/>
  <c r="BJ6" i="1"/>
  <c r="BI6" i="1"/>
  <c r="BH6" i="1"/>
  <c r="BG6" i="1"/>
  <c r="BF6" i="1"/>
  <c r="BJ5" i="1"/>
  <c r="BI5" i="1"/>
  <c r="BH5" i="1"/>
  <c r="BG5" i="1"/>
  <c r="BF5" i="1"/>
  <c r="BJ4" i="1"/>
  <c r="BI4" i="1"/>
  <c r="BH4" i="1"/>
  <c r="BG4" i="1"/>
  <c r="BF4" i="1"/>
  <c r="BI2" i="1"/>
  <c r="BG2" i="1"/>
  <c r="AV12" i="1"/>
  <c r="AU12" i="1"/>
  <c r="AT12" i="1"/>
  <c r="AS12" i="1"/>
  <c r="AR12" i="1"/>
  <c r="AW12" i="1" s="1"/>
  <c r="AV11" i="1"/>
  <c r="AU11" i="1"/>
  <c r="AT11" i="1"/>
  <c r="AS11" i="1"/>
  <c r="AR11" i="1"/>
  <c r="AV10" i="1"/>
  <c r="AU10" i="1"/>
  <c r="AT10" i="1"/>
  <c r="AS10" i="1"/>
  <c r="AR10" i="1"/>
  <c r="AV9" i="1"/>
  <c r="AU9" i="1"/>
  <c r="AT9" i="1"/>
  <c r="AS9" i="1"/>
  <c r="AR9" i="1"/>
  <c r="AV8" i="1"/>
  <c r="AU8" i="1"/>
  <c r="AT8" i="1"/>
  <c r="AS8" i="1"/>
  <c r="AR8" i="1"/>
  <c r="AW8" i="1" s="1"/>
  <c r="AV7" i="1"/>
  <c r="AU7" i="1"/>
  <c r="AT7" i="1"/>
  <c r="AS7" i="1"/>
  <c r="AR7" i="1"/>
  <c r="AV6" i="1"/>
  <c r="AU6" i="1"/>
  <c r="AT6" i="1"/>
  <c r="AS6" i="1"/>
  <c r="AR6" i="1"/>
  <c r="AV5" i="1"/>
  <c r="AU5" i="1"/>
  <c r="AT5" i="1"/>
  <c r="AS5" i="1"/>
  <c r="AR5" i="1"/>
  <c r="AV4" i="1"/>
  <c r="AU4" i="1"/>
  <c r="AT4" i="1"/>
  <c r="AS4" i="1"/>
  <c r="AR4" i="1"/>
  <c r="BD4" i="1" s="1"/>
  <c r="AU2" i="1"/>
  <c r="AS2" i="1"/>
  <c r="AH12" i="1"/>
  <c r="AG12" i="1"/>
  <c r="AF12" i="1"/>
  <c r="AE12" i="1"/>
  <c r="AD12" i="1"/>
  <c r="AH11" i="1"/>
  <c r="AG11" i="1"/>
  <c r="AF11" i="1"/>
  <c r="AE11" i="1"/>
  <c r="AD11" i="1"/>
  <c r="AI11" i="1" s="1"/>
  <c r="AH10" i="1"/>
  <c r="AG10" i="1"/>
  <c r="AF10" i="1"/>
  <c r="AE10" i="1"/>
  <c r="AD10" i="1"/>
  <c r="AH9" i="1"/>
  <c r="AG9" i="1"/>
  <c r="AF9" i="1"/>
  <c r="AE9" i="1"/>
  <c r="AD9" i="1"/>
  <c r="AH8" i="1"/>
  <c r="AG8" i="1"/>
  <c r="AF8" i="1"/>
  <c r="AE8" i="1"/>
  <c r="AD8" i="1"/>
  <c r="AH7" i="1"/>
  <c r="AG7" i="1"/>
  <c r="AF7" i="1"/>
  <c r="AE7" i="1"/>
  <c r="AD7" i="1"/>
  <c r="AI7" i="1" s="1"/>
  <c r="AH6" i="1"/>
  <c r="AG6" i="1"/>
  <c r="AF6" i="1"/>
  <c r="AE6" i="1"/>
  <c r="AD6" i="1"/>
  <c r="AH5" i="1"/>
  <c r="AG5" i="1"/>
  <c r="AF5" i="1"/>
  <c r="AL5" i="1" s="1"/>
  <c r="AE5" i="1"/>
  <c r="AD5" i="1"/>
  <c r="AH4" i="1"/>
  <c r="AG4" i="1"/>
  <c r="AF4" i="1"/>
  <c r="AE4" i="1"/>
  <c r="AD4" i="1"/>
  <c r="AG2" i="1"/>
  <c r="AE2" i="1"/>
  <c r="G5" i="1"/>
  <c r="H5" i="1"/>
  <c r="I5" i="1"/>
  <c r="J5" i="1"/>
  <c r="K5" i="1"/>
  <c r="L5" i="1"/>
  <c r="M5" i="1"/>
  <c r="N5" i="1"/>
  <c r="G6" i="1"/>
  <c r="H6" i="1"/>
  <c r="I6" i="1"/>
  <c r="J6" i="1"/>
  <c r="K6" i="1"/>
  <c r="L6" i="1"/>
  <c r="M6" i="1"/>
  <c r="N6" i="1"/>
  <c r="G7" i="1"/>
  <c r="H7" i="1"/>
  <c r="I7" i="1"/>
  <c r="J7" i="1"/>
  <c r="K7" i="1"/>
  <c r="L7" i="1"/>
  <c r="M7" i="1"/>
  <c r="N7" i="1"/>
  <c r="G8" i="1"/>
  <c r="H8" i="1"/>
  <c r="I8" i="1"/>
  <c r="J8" i="1"/>
  <c r="K8" i="1"/>
  <c r="L8" i="1"/>
  <c r="M8" i="1"/>
  <c r="N8" i="1"/>
  <c r="G9" i="1"/>
  <c r="H9" i="1"/>
  <c r="I9" i="1"/>
  <c r="J9" i="1"/>
  <c r="K9" i="1"/>
  <c r="L9" i="1"/>
  <c r="M9" i="1"/>
  <c r="N9" i="1"/>
  <c r="G10" i="1"/>
  <c r="H10" i="1"/>
  <c r="I10" i="1"/>
  <c r="J10" i="1"/>
  <c r="K10" i="1"/>
  <c r="L10" i="1"/>
  <c r="M10" i="1"/>
  <c r="N10" i="1"/>
  <c r="G11" i="1"/>
  <c r="H11" i="1"/>
  <c r="I11" i="1"/>
  <c r="J11" i="1"/>
  <c r="K11" i="1"/>
  <c r="L11" i="1"/>
  <c r="M11" i="1"/>
  <c r="N11" i="1"/>
  <c r="H4" i="1"/>
  <c r="I4" i="1"/>
  <c r="J4" i="1"/>
  <c r="K4" i="1"/>
  <c r="L4" i="1"/>
  <c r="M4" i="1"/>
  <c r="N4" i="1"/>
  <c r="P5" i="1"/>
  <c r="Q5" i="1"/>
  <c r="R5" i="1"/>
  <c r="S5" i="1"/>
  <c r="T5" i="1"/>
  <c r="P6" i="1"/>
  <c r="Q6" i="1"/>
  <c r="R6" i="1"/>
  <c r="S6" i="1"/>
  <c r="T6" i="1"/>
  <c r="P7" i="1"/>
  <c r="Q7" i="1"/>
  <c r="R7" i="1"/>
  <c r="S7" i="1"/>
  <c r="T7" i="1"/>
  <c r="P8" i="1"/>
  <c r="Q8" i="1"/>
  <c r="R8" i="1"/>
  <c r="S8" i="1"/>
  <c r="T8" i="1"/>
  <c r="P9" i="1"/>
  <c r="Q9" i="1"/>
  <c r="R9" i="1"/>
  <c r="S9" i="1"/>
  <c r="T9" i="1"/>
  <c r="P10" i="1"/>
  <c r="Q10" i="1"/>
  <c r="R10" i="1"/>
  <c r="S10" i="1"/>
  <c r="T10" i="1"/>
  <c r="Q11" i="1"/>
  <c r="R11" i="1"/>
  <c r="S11" i="1"/>
  <c r="T11" i="1"/>
  <c r="Q12" i="1"/>
  <c r="R12" i="1"/>
  <c r="S12" i="1"/>
  <c r="T12" i="1"/>
  <c r="P11" i="1"/>
  <c r="P12" i="1"/>
  <c r="P4" i="1"/>
  <c r="T4" i="1"/>
  <c r="S4" i="1"/>
  <c r="R4" i="1"/>
  <c r="Q4" i="1"/>
  <c r="S2" i="1"/>
  <c r="Q2" i="1"/>
  <c r="G12" i="1"/>
  <c r="H12" i="1"/>
  <c r="I12" i="1"/>
  <c r="J12" i="1"/>
  <c r="K12" i="1"/>
  <c r="L12" i="1"/>
  <c r="M12" i="1"/>
  <c r="N12" i="1"/>
  <c r="G4" i="1"/>
  <c r="AP9" i="1" l="1"/>
  <c r="AJ4" i="1"/>
  <c r="AP6" i="1"/>
  <c r="AL7" i="1"/>
  <c r="AI8" i="1"/>
  <c r="AP10" i="1"/>
  <c r="AJ11" i="1"/>
  <c r="AI12" i="1"/>
  <c r="AW4" i="1"/>
  <c r="AW5" i="1"/>
  <c r="AZ7" i="1"/>
  <c r="BD8" i="1"/>
  <c r="AW9" i="1"/>
  <c r="BD11" i="1"/>
  <c r="AZ12" i="1"/>
  <c r="BD10" i="1"/>
  <c r="AI5" i="1"/>
  <c r="AI9" i="1"/>
  <c r="AW6" i="1"/>
  <c r="AW10" i="1"/>
  <c r="AL9" i="1"/>
  <c r="AZ10" i="1"/>
  <c r="AZ6" i="1"/>
  <c r="AJ5" i="1"/>
  <c r="AI6" i="1"/>
  <c r="AJ9" i="1"/>
  <c r="AI10" i="1"/>
  <c r="AW7" i="1"/>
  <c r="AX10" i="1"/>
  <c r="AW11" i="1"/>
  <c r="AP5" i="1"/>
  <c r="BD6" i="1"/>
  <c r="U8" i="1"/>
  <c r="BK8" i="1" s="1"/>
  <c r="AM4" i="1"/>
  <c r="AL11" i="1"/>
  <c r="AL10" i="1"/>
  <c r="AP8" i="1"/>
  <c r="AP7" i="1"/>
  <c r="AL6" i="1"/>
  <c r="BD12" i="1"/>
  <c r="AZ11" i="1"/>
  <c r="BD9" i="1"/>
  <c r="BD7" i="1"/>
  <c r="AZ5" i="1"/>
  <c r="V4" i="1"/>
  <c r="BL4" i="1" s="1"/>
  <c r="AP4" i="1"/>
  <c r="AL4" i="1"/>
  <c r="AO12" i="1"/>
  <c r="AK12" i="1"/>
  <c r="AO11" i="1"/>
  <c r="AK11" i="1"/>
  <c r="AO10" i="1"/>
  <c r="AK10" i="1"/>
  <c r="AO9" i="1"/>
  <c r="AK9" i="1"/>
  <c r="AO8" i="1"/>
  <c r="AK8" i="1"/>
  <c r="AO7" i="1"/>
  <c r="AK7" i="1"/>
  <c r="AO6" i="1"/>
  <c r="AK6" i="1"/>
  <c r="BM6" i="1" s="1"/>
  <c r="AO5" i="1"/>
  <c r="AK5" i="1"/>
  <c r="BC4" i="1"/>
  <c r="AY4" i="1"/>
  <c r="BC12" i="1"/>
  <c r="AY12" i="1"/>
  <c r="BC11" i="1"/>
  <c r="AY11" i="1"/>
  <c r="BC10" i="1"/>
  <c r="AY10" i="1"/>
  <c r="BC9" i="1"/>
  <c r="AY9" i="1"/>
  <c r="BM9" i="1" s="1"/>
  <c r="BC8" i="1"/>
  <c r="AY8" i="1"/>
  <c r="BC7" i="1"/>
  <c r="AY7" i="1"/>
  <c r="BC6" i="1"/>
  <c r="AY6" i="1"/>
  <c r="BC5" i="1"/>
  <c r="AY5" i="1"/>
  <c r="AI4" i="1"/>
  <c r="AP12" i="1"/>
  <c r="AP11" i="1"/>
  <c r="AL8" i="1"/>
  <c r="AZ4" i="1"/>
  <c r="AZ9" i="1"/>
  <c r="AZ8" i="1"/>
  <c r="AO4" i="1"/>
  <c r="AK4" i="1"/>
  <c r="AN12" i="1"/>
  <c r="AJ12" i="1"/>
  <c r="AN11" i="1"/>
  <c r="AN10" i="1"/>
  <c r="AJ10" i="1"/>
  <c r="AN9" i="1"/>
  <c r="AN8" i="1"/>
  <c r="AJ8" i="1"/>
  <c r="AN7" i="1"/>
  <c r="AJ7" i="1"/>
  <c r="AN6" i="1"/>
  <c r="AJ6" i="1"/>
  <c r="AN5" i="1"/>
  <c r="BB4" i="1"/>
  <c r="AX4" i="1"/>
  <c r="BB12" i="1"/>
  <c r="AX12" i="1"/>
  <c r="BB11" i="1"/>
  <c r="AX11" i="1"/>
  <c r="BL11" i="1" s="1"/>
  <c r="BB10" i="1"/>
  <c r="BB9" i="1"/>
  <c r="AX9" i="1"/>
  <c r="BB8" i="1"/>
  <c r="AX8" i="1"/>
  <c r="BB7" i="1"/>
  <c r="AX7" i="1"/>
  <c r="BB6" i="1"/>
  <c r="AX6" i="1"/>
  <c r="BB5" i="1"/>
  <c r="AX5" i="1"/>
  <c r="AL12" i="1"/>
  <c r="BD5" i="1"/>
  <c r="W4" i="1"/>
  <c r="X5" i="1"/>
  <c r="BN5" i="1" s="1"/>
  <c r="AN4" i="1"/>
  <c r="BP4" i="1" s="1"/>
  <c r="AM12" i="1"/>
  <c r="AM11" i="1"/>
  <c r="AM10" i="1"/>
  <c r="AM9" i="1"/>
  <c r="AM8" i="1"/>
  <c r="AM7" i="1"/>
  <c r="AM6" i="1"/>
  <c r="AM5" i="1"/>
  <c r="BA4" i="1"/>
  <c r="BA12" i="1"/>
  <c r="BA11" i="1"/>
  <c r="BA10" i="1"/>
  <c r="BA9" i="1"/>
  <c r="BA8" i="1"/>
  <c r="BA7" i="1"/>
  <c r="BA6" i="1"/>
  <c r="BA5" i="1"/>
  <c r="Y4" i="1"/>
  <c r="Z4" i="1"/>
  <c r="AA9" i="1"/>
  <c r="BQ9" i="1" s="1"/>
  <c r="AA5" i="1"/>
  <c r="BQ5" i="1" s="1"/>
  <c r="AB4" i="1"/>
  <c r="BR4" i="1" s="1"/>
  <c r="X4" i="1"/>
  <c r="BN4" i="1" s="1"/>
  <c r="U5" i="1"/>
  <c r="BK5" i="1" s="1"/>
  <c r="AA4" i="1"/>
  <c r="AA11" i="1"/>
  <c r="BQ11" i="1" s="1"/>
  <c r="U10" i="1"/>
  <c r="BK10" i="1" s="1"/>
  <c r="U6" i="1"/>
  <c r="BK6" i="1" s="1"/>
  <c r="AA8" i="1"/>
  <c r="BQ8" i="1" s="1"/>
  <c r="AB11" i="1"/>
  <c r="AB10" i="1"/>
  <c r="BR10" i="1" s="1"/>
  <c r="U7" i="1"/>
  <c r="BK7" i="1" s="1"/>
  <c r="X6" i="1"/>
  <c r="BN6" i="1" s="1"/>
  <c r="AB9" i="1"/>
  <c r="X8" i="1"/>
  <c r="BN8" i="1" s="1"/>
  <c r="U12" i="1"/>
  <c r="BK12" i="1" s="1"/>
  <c r="X9" i="1"/>
  <c r="W8" i="1"/>
  <c r="BM8" i="1" s="1"/>
  <c r="U11" i="1"/>
  <c r="BK11" i="1" s="1"/>
  <c r="U9" i="1"/>
  <c r="AB8" i="1"/>
  <c r="AB5" i="1"/>
  <c r="BR5" i="1" s="1"/>
  <c r="X11" i="1"/>
  <c r="X10" i="1"/>
  <c r="BN10" i="1" s="1"/>
  <c r="AB7" i="1"/>
  <c r="BR7" i="1" s="1"/>
  <c r="X7" i="1"/>
  <c r="BN7" i="1" s="1"/>
  <c r="AB6" i="1"/>
  <c r="BR6" i="1" s="1"/>
  <c r="W11" i="1"/>
  <c r="BM11" i="1" s="1"/>
  <c r="W10" i="1"/>
  <c r="W9" i="1"/>
  <c r="W7" i="1"/>
  <c r="W5" i="1"/>
  <c r="BM5" i="1" s="1"/>
  <c r="Z11" i="1"/>
  <c r="V11" i="1"/>
  <c r="Z10" i="1"/>
  <c r="BP10" i="1" s="1"/>
  <c r="V10" i="1"/>
  <c r="BL10" i="1" s="1"/>
  <c r="Z9" i="1"/>
  <c r="V9" i="1"/>
  <c r="Z8" i="1"/>
  <c r="V8" i="1"/>
  <c r="BL8" i="1" s="1"/>
  <c r="Z7" i="1"/>
  <c r="V7" i="1"/>
  <c r="Z6" i="1"/>
  <c r="V6" i="1"/>
  <c r="BL6" i="1" s="1"/>
  <c r="Z5" i="1"/>
  <c r="V5" i="1"/>
  <c r="AA10" i="1"/>
  <c r="AA7" i="1"/>
  <c r="BQ7" i="1" s="1"/>
  <c r="AA6" i="1"/>
  <c r="BQ6" i="1" s="1"/>
  <c r="W6" i="1"/>
  <c r="Y11" i="1"/>
  <c r="BO11" i="1" s="1"/>
  <c r="Y10" i="1"/>
  <c r="BO10" i="1" s="1"/>
  <c r="Y9" i="1"/>
  <c r="BO9" i="1" s="1"/>
  <c r="Y8" i="1"/>
  <c r="BO8" i="1" s="1"/>
  <c r="Y7" i="1"/>
  <c r="BO7" i="1" s="1"/>
  <c r="Y6" i="1"/>
  <c r="BO6" i="1" s="1"/>
  <c r="Y5" i="1"/>
  <c r="W12" i="1"/>
  <c r="BM12" i="1" s="1"/>
  <c r="U4" i="1"/>
  <c r="BK4" i="1" s="1"/>
  <c r="AB12" i="1"/>
  <c r="BR12" i="1" s="1"/>
  <c r="X12" i="1"/>
  <c r="BN12" i="1" s="1"/>
  <c r="AA12" i="1"/>
  <c r="BQ12" i="1" s="1"/>
  <c r="Z12" i="1"/>
  <c r="BP12" i="1" s="1"/>
  <c r="V12" i="1"/>
  <c r="BL12" i="1" s="1"/>
  <c r="Y12" i="1"/>
  <c r="BL5" i="1" l="1"/>
  <c r="BK9" i="1"/>
  <c r="BP6" i="1"/>
  <c r="BP8" i="1"/>
  <c r="BM7" i="1"/>
  <c r="BL7" i="1"/>
  <c r="BL9" i="1"/>
  <c r="BO12" i="1"/>
  <c r="BO5" i="1"/>
  <c r="BP5" i="1"/>
  <c r="BP7" i="1"/>
  <c r="BP9" i="1"/>
  <c r="BP11" i="1"/>
  <c r="BM10" i="1"/>
  <c r="BR8" i="1"/>
  <c r="BN9" i="1"/>
  <c r="BQ4" i="1"/>
  <c r="BM4" i="1"/>
  <c r="BQ10" i="1"/>
  <c r="BN11" i="1"/>
  <c r="BR9" i="1"/>
  <c r="BR11" i="1"/>
  <c r="BO4" i="1"/>
</calcChain>
</file>

<file path=xl/sharedStrings.xml><?xml version="1.0" encoding="utf-8"?>
<sst xmlns="http://schemas.openxmlformats.org/spreadsheetml/2006/main" count="55" uniqueCount="17">
  <si>
    <t>cm</t>
    <phoneticPr fontId="1" type="noConversion"/>
  </si>
  <si>
    <t>單位：</t>
    <phoneticPr fontId="1" type="noConversion"/>
  </si>
  <si>
    <t>箍筋</t>
    <phoneticPr fontId="1" type="noConversion"/>
  </si>
  <si>
    <t>保護層厚度</t>
    <phoneticPr fontId="1" type="noConversion"/>
  </si>
  <si>
    <t>間距(cm)</t>
    <phoneticPr fontId="1" type="noConversion"/>
  </si>
  <si>
    <t>伸展或搭接鋼筋支數</t>
    <phoneticPr fontId="1" type="noConversion"/>
  </si>
  <si>
    <t xml:space="preserve">鋼筋或鋼線中心至最近混凝土表面之距離  =  箍筋直徑+保護層+鋼筋直徑/2 </t>
    <phoneticPr fontId="1" type="noConversion"/>
  </si>
  <si>
    <t>待伸展鋼筋或鋼線之中心間距之半</t>
    <phoneticPr fontId="1" type="noConversion"/>
  </si>
  <si>
    <t>梁寬(cm)</t>
    <phoneticPr fontId="1" type="noConversion"/>
  </si>
  <si>
    <t>db/*cb+ktr</t>
  </si>
  <si>
    <t>垂直劈裂 ktr</t>
  </si>
  <si>
    <t>水平劈裂 ktr</t>
  </si>
  <si>
    <r>
      <t>箍筋
fyt
(kgf/cm</t>
    </r>
    <r>
      <rPr>
        <vertAlign val="superscript"/>
        <sz val="12"/>
        <color theme="1"/>
        <rFont val="華康新特明體"/>
        <family val="3"/>
        <charset val="136"/>
      </rPr>
      <t>2)</t>
    </r>
    <phoneticPr fontId="1" type="noConversion"/>
  </si>
  <si>
    <t>主筋fy=</t>
    <phoneticPr fontId="1" type="noConversion"/>
  </si>
  <si>
    <r>
      <t>kgf/cm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phoneticPr fontId="1" type="noConversion"/>
  </si>
  <si>
    <r>
      <t>kgf/cm</t>
    </r>
    <r>
      <rPr>
        <vertAlign val="superscript"/>
        <sz val="12"/>
        <rFont val="新細明體"/>
        <family val="1"/>
        <charset val="136"/>
        <scheme val="minor"/>
      </rPr>
      <t>2</t>
    </r>
    <phoneticPr fontId="1" type="noConversion"/>
  </si>
  <si>
    <r>
      <t>箍筋
fyt
(kgf/cm</t>
    </r>
    <r>
      <rPr>
        <vertAlign val="superscript"/>
        <sz val="12"/>
        <rFont val="華康新特明體"/>
        <family val="3"/>
        <charset val="136"/>
      </rPr>
      <t>2)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</si>
</sst>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D&quot;0"/>
    <numFmt numFmtId="177" formatCode="&quot;³&quot;\ 0.0"/>
    <numFmt numFmtId="178" formatCode="0.0"/>
    <numFmt numFmtId="182" formatCode="&quot;主筋fy= &quot;0&quot; kgf/cm2&quot;"/>
  </numFmts>
  <fonts count="1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華康新特明體"/>
      <family val="3"/>
      <charset val="136"/>
    </font>
    <font>
      <sz val="12"/>
      <color theme="1"/>
      <name val="Book Antiqua"/>
      <family val="1"/>
    </font>
    <font>
      <sz val="12"/>
      <color theme="1"/>
      <name val="細明體"/>
      <family val="3"/>
      <charset val="136"/>
    </font>
    <font>
      <sz val="12"/>
      <color rgb="FF0000FF"/>
      <name val="Book Antiqua"/>
      <family val="1"/>
    </font>
    <font>
      <sz val="12"/>
      <color rgb="FF0000FF"/>
      <name val="Symbol"/>
      <family val="1"/>
      <charset val="2"/>
    </font>
    <font>
      <sz val="12"/>
      <name val="Book Antiqua"/>
      <family val="1"/>
    </font>
    <font>
      <sz val="12"/>
      <name val="Symbol"/>
      <family val="1"/>
      <charset val="2"/>
    </font>
    <font>
      <sz val="12"/>
      <name val="華康新特明體"/>
      <family val="3"/>
      <charset val="136"/>
    </font>
    <font>
      <sz val="12"/>
      <name val="新細明體"/>
      <family val="2"/>
      <charset val="136"/>
      <scheme val="minor"/>
    </font>
    <font>
      <sz val="12"/>
      <name val="細明體"/>
      <family val="3"/>
      <charset val="136"/>
    </font>
    <font>
      <vertAlign val="superscript"/>
      <sz val="12"/>
      <color theme="1"/>
      <name val="華康新特明體"/>
      <family val="3"/>
      <charset val="136"/>
    </font>
    <font>
      <vertAlign val="superscript"/>
      <sz val="12"/>
      <color theme="1"/>
      <name val="新細明體"/>
      <family val="1"/>
      <charset val="136"/>
      <scheme val="minor"/>
    </font>
    <font>
      <vertAlign val="superscript"/>
      <sz val="12"/>
      <name val="新細明體"/>
      <family val="1"/>
      <charset val="136"/>
      <scheme val="minor"/>
    </font>
    <font>
      <vertAlign val="superscript"/>
      <sz val="12"/>
      <name val="華康新特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176" fontId="7" fillId="0" borderId="2" xfId="0" applyNumberFormat="1" applyFont="1" applyBorder="1" applyAlignment="1">
      <alignment horizontal="center" vertical="center"/>
    </xf>
    <xf numFmtId="176" fontId="7" fillId="0" borderId="3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76" fontId="5" fillId="0" borderId="9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177" fontId="6" fillId="0" borderId="13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177" fontId="8" fillId="0" borderId="13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178" fontId="3" fillId="0" borderId="1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T20"/>
  <sheetViews>
    <sheetView showGridLines="0" tabSelected="1" topLeftCell="AU1" zoomScale="85" zoomScaleNormal="85" workbookViewId="0">
      <selection activeCell="BM10" sqref="BM10"/>
    </sheetView>
    <sheetView tabSelected="1" topLeftCell="W1" workbookViewId="1"/>
  </sheetViews>
  <sheetFormatPr defaultRowHeight="16.5"/>
  <cols>
    <col min="2" max="2" width="12.25" customWidth="1"/>
    <col min="3" max="3" width="10.375" customWidth="1"/>
    <col min="4" max="4" width="8.5" style="1" bestFit="1" customWidth="1"/>
    <col min="5" max="5" width="10.875" style="1" customWidth="1"/>
    <col min="6" max="6" width="11.625" style="1" customWidth="1"/>
    <col min="7" max="12" width="5.375" bestFit="1" customWidth="1"/>
    <col min="13" max="13" width="7.875" bestFit="1" customWidth="1"/>
    <col min="14" max="14" width="5.375" bestFit="1" customWidth="1"/>
    <col min="15" max="15" width="1.375" customWidth="1"/>
    <col min="16" max="16" width="12.25" customWidth="1"/>
    <col min="17" max="17" width="10.375" customWidth="1"/>
    <col min="18" max="18" width="8.5" style="1" bestFit="1" customWidth="1"/>
    <col min="19" max="19" width="10.875" style="1" customWidth="1"/>
    <col min="20" max="20" width="11.625" style="1" customWidth="1"/>
    <col min="21" max="26" width="5.375" bestFit="1" customWidth="1"/>
    <col min="27" max="27" width="7.875" bestFit="1" customWidth="1"/>
    <col min="28" max="28" width="5.375" bestFit="1" customWidth="1"/>
    <col min="29" max="29" width="1.375" customWidth="1"/>
    <col min="30" max="30" width="12.25" customWidth="1"/>
    <col min="31" max="31" width="10.375" customWidth="1"/>
    <col min="32" max="32" width="8.5" style="1" bestFit="1" customWidth="1"/>
    <col min="33" max="33" width="10.875" style="1" customWidth="1"/>
    <col min="34" max="34" width="11.625" style="1" customWidth="1"/>
    <col min="35" max="35" width="7.5" bestFit="1" customWidth="1"/>
    <col min="36" max="40" width="5.375" bestFit="1" customWidth="1"/>
    <col min="41" max="41" width="7.875" bestFit="1" customWidth="1"/>
    <col min="42" max="42" width="5.375" bestFit="1" customWidth="1"/>
    <col min="43" max="43" width="1.375" customWidth="1"/>
    <col min="44" max="44" width="12.25" customWidth="1"/>
    <col min="45" max="45" width="10.375" customWidth="1"/>
    <col min="46" max="46" width="8.5" style="1" bestFit="1" customWidth="1"/>
    <col min="47" max="47" width="10.875" style="1" customWidth="1"/>
    <col min="48" max="48" width="11.625" style="1" customWidth="1"/>
    <col min="49" max="49" width="7.5" bestFit="1" customWidth="1"/>
    <col min="50" max="54" width="5.375" bestFit="1" customWidth="1"/>
    <col min="55" max="55" width="7.875" bestFit="1" customWidth="1"/>
    <col min="56" max="56" width="5.375" bestFit="1" customWidth="1"/>
    <col min="57" max="57" width="1.375" customWidth="1"/>
    <col min="58" max="58" width="12.25" customWidth="1"/>
    <col min="59" max="59" width="10.375" customWidth="1"/>
    <col min="60" max="60" width="8.5" style="1" bestFit="1" customWidth="1"/>
    <col min="61" max="61" width="10.875" style="1" customWidth="1"/>
    <col min="62" max="62" width="11.625" style="1" customWidth="1"/>
    <col min="63" max="63" width="7.5" bestFit="1" customWidth="1"/>
    <col min="64" max="68" width="5.375" bestFit="1" customWidth="1"/>
    <col min="69" max="69" width="7.875" bestFit="1" customWidth="1"/>
    <col min="70" max="70" width="5.375" bestFit="1" customWidth="1"/>
  </cols>
  <sheetData>
    <row r="1" spans="2:72" ht="25.5" customHeight="1">
      <c r="B1" s="7" t="s">
        <v>6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P1" s="7" t="s">
        <v>7</v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D1" s="45" t="s">
        <v>10</v>
      </c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R1" s="45" t="s">
        <v>11</v>
      </c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F1" s="46" t="s">
        <v>9</v>
      </c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</row>
    <row r="2" spans="2:72" ht="27" customHeight="1">
      <c r="B2" s="34" t="s">
        <v>3</v>
      </c>
      <c r="C2" s="35">
        <v>4</v>
      </c>
      <c r="D2" s="36" t="s">
        <v>13</v>
      </c>
      <c r="E2" s="23">
        <v>4200</v>
      </c>
      <c r="F2" s="30" t="s">
        <v>14</v>
      </c>
      <c r="G2" s="4"/>
      <c r="H2" s="4"/>
      <c r="I2" s="4"/>
      <c r="J2" s="4"/>
      <c r="K2" s="4"/>
      <c r="L2" s="4"/>
      <c r="M2" s="5" t="s">
        <v>1</v>
      </c>
      <c r="N2" s="6" t="s">
        <v>0</v>
      </c>
      <c r="P2" s="37" t="s">
        <v>3</v>
      </c>
      <c r="Q2" s="38">
        <f>$C$2</f>
        <v>4</v>
      </c>
      <c r="R2" s="39" t="s">
        <v>13</v>
      </c>
      <c r="S2" s="40">
        <f>$E$2</f>
        <v>4200</v>
      </c>
      <c r="T2" s="41" t="s">
        <v>15</v>
      </c>
      <c r="U2" s="4"/>
      <c r="V2" s="4"/>
      <c r="W2" s="4"/>
      <c r="X2" s="4"/>
      <c r="Y2" s="4"/>
      <c r="Z2" s="4"/>
      <c r="AA2" s="5" t="s">
        <v>1</v>
      </c>
      <c r="AB2" s="6" t="s">
        <v>0</v>
      </c>
      <c r="AD2" s="37" t="s">
        <v>3</v>
      </c>
      <c r="AE2" s="38">
        <f>$C$2</f>
        <v>4</v>
      </c>
      <c r="AF2" s="39" t="s">
        <v>13</v>
      </c>
      <c r="AG2" s="40">
        <f>$E$2</f>
        <v>4200</v>
      </c>
      <c r="AH2" s="41" t="s">
        <v>15</v>
      </c>
      <c r="AI2" s="4"/>
      <c r="AJ2" s="4"/>
      <c r="AK2" s="4"/>
      <c r="AL2" s="4"/>
      <c r="AM2" s="4"/>
      <c r="AN2" s="4"/>
      <c r="AO2" s="5" t="s">
        <v>1</v>
      </c>
      <c r="AP2" s="6" t="s">
        <v>0</v>
      </c>
      <c r="AR2" s="37" t="s">
        <v>3</v>
      </c>
      <c r="AS2" s="38">
        <f>$C$2</f>
        <v>4</v>
      </c>
      <c r="AT2" s="39" t="s">
        <v>13</v>
      </c>
      <c r="AU2" s="40">
        <f>$E$2</f>
        <v>4200</v>
      </c>
      <c r="AV2" s="41" t="s">
        <v>15</v>
      </c>
      <c r="AW2" s="4"/>
      <c r="AX2" s="4"/>
      <c r="AY2" s="4"/>
      <c r="AZ2" s="4"/>
      <c r="BA2" s="4"/>
      <c r="BB2" s="4"/>
      <c r="BC2" s="5" t="s">
        <v>1</v>
      </c>
      <c r="BD2" s="6" t="s">
        <v>0</v>
      </c>
      <c r="BF2" s="37" t="s">
        <v>3</v>
      </c>
      <c r="BG2" s="38">
        <f>$C$2</f>
        <v>4</v>
      </c>
      <c r="BH2" s="39" t="s">
        <v>13</v>
      </c>
      <c r="BI2" s="40">
        <f>$E$2</f>
        <v>4200</v>
      </c>
      <c r="BJ2" s="41" t="s">
        <v>15</v>
      </c>
      <c r="BK2" s="4"/>
      <c r="BL2" s="4"/>
      <c r="BM2" s="4"/>
      <c r="BN2" s="4"/>
      <c r="BO2" s="4"/>
      <c r="BP2" s="4"/>
      <c r="BQ2" s="5" t="s">
        <v>1</v>
      </c>
      <c r="BR2" s="6" t="s">
        <v>0</v>
      </c>
      <c r="BS2" s="8"/>
      <c r="BT2" s="8"/>
    </row>
    <row r="3" spans="2:72" ht="52.5">
      <c r="B3" s="33" t="s">
        <v>2</v>
      </c>
      <c r="C3" s="33" t="s">
        <v>12</v>
      </c>
      <c r="D3" s="31" t="s">
        <v>4</v>
      </c>
      <c r="E3" s="31" t="s">
        <v>8</v>
      </c>
      <c r="F3" s="32" t="s">
        <v>5</v>
      </c>
      <c r="G3" s="2">
        <v>10</v>
      </c>
      <c r="H3" s="2">
        <v>13</v>
      </c>
      <c r="I3" s="2">
        <v>16</v>
      </c>
      <c r="J3" s="2">
        <v>19</v>
      </c>
      <c r="K3" s="2">
        <v>22</v>
      </c>
      <c r="L3" s="2">
        <v>25</v>
      </c>
      <c r="M3" s="2">
        <v>29</v>
      </c>
      <c r="N3" s="2">
        <v>32</v>
      </c>
      <c r="P3" s="43" t="s">
        <v>2</v>
      </c>
      <c r="Q3" s="43" t="s">
        <v>16</v>
      </c>
      <c r="R3" s="44" t="s">
        <v>4</v>
      </c>
      <c r="S3" s="44" t="s">
        <v>8</v>
      </c>
      <c r="T3" s="44" t="s">
        <v>5</v>
      </c>
      <c r="U3" s="2">
        <v>10</v>
      </c>
      <c r="V3" s="2">
        <v>13</v>
      </c>
      <c r="W3" s="2">
        <v>16</v>
      </c>
      <c r="X3" s="2">
        <v>19</v>
      </c>
      <c r="Y3" s="2">
        <v>22</v>
      </c>
      <c r="Z3" s="2">
        <v>25</v>
      </c>
      <c r="AA3" s="2">
        <v>29</v>
      </c>
      <c r="AB3" s="2">
        <v>32</v>
      </c>
      <c r="AD3" s="43" t="s">
        <v>2</v>
      </c>
      <c r="AE3" s="43" t="s">
        <v>16</v>
      </c>
      <c r="AF3" s="44" t="s">
        <v>4</v>
      </c>
      <c r="AG3" s="44" t="s">
        <v>8</v>
      </c>
      <c r="AH3" s="44" t="s">
        <v>5</v>
      </c>
      <c r="AI3" s="2">
        <v>10</v>
      </c>
      <c r="AJ3" s="2">
        <v>13</v>
      </c>
      <c r="AK3" s="2">
        <v>16</v>
      </c>
      <c r="AL3" s="2">
        <v>19</v>
      </c>
      <c r="AM3" s="2">
        <v>22</v>
      </c>
      <c r="AN3" s="2">
        <v>25</v>
      </c>
      <c r="AO3" s="2">
        <v>29</v>
      </c>
      <c r="AP3" s="2">
        <v>32</v>
      </c>
      <c r="AR3" s="43" t="s">
        <v>2</v>
      </c>
      <c r="AS3" s="43" t="s">
        <v>16</v>
      </c>
      <c r="AT3" s="44" t="s">
        <v>4</v>
      </c>
      <c r="AU3" s="44" t="s">
        <v>8</v>
      </c>
      <c r="AV3" s="44" t="s">
        <v>5</v>
      </c>
      <c r="AW3" s="2">
        <v>10</v>
      </c>
      <c r="AX3" s="2">
        <v>13</v>
      </c>
      <c r="AY3" s="2">
        <v>16</v>
      </c>
      <c r="AZ3" s="2">
        <v>19</v>
      </c>
      <c r="BA3" s="2">
        <v>22</v>
      </c>
      <c r="BB3" s="2">
        <v>25</v>
      </c>
      <c r="BC3" s="2">
        <v>29</v>
      </c>
      <c r="BD3" s="2">
        <v>32</v>
      </c>
      <c r="BF3" s="43" t="s">
        <v>2</v>
      </c>
      <c r="BG3" s="43" t="s">
        <v>16</v>
      </c>
      <c r="BH3" s="44" t="s">
        <v>4</v>
      </c>
      <c r="BI3" s="44" t="s">
        <v>8</v>
      </c>
      <c r="BJ3" s="44" t="s">
        <v>5</v>
      </c>
      <c r="BK3" s="2">
        <v>10</v>
      </c>
      <c r="BL3" s="2">
        <v>13</v>
      </c>
      <c r="BM3" s="2">
        <v>16</v>
      </c>
      <c r="BN3" s="2">
        <v>19</v>
      </c>
      <c r="BO3" s="2">
        <v>22</v>
      </c>
      <c r="BP3" s="2">
        <v>25</v>
      </c>
      <c r="BQ3" s="2">
        <v>29</v>
      </c>
      <c r="BR3" s="2">
        <v>32</v>
      </c>
      <c r="BS3" s="8"/>
      <c r="BT3" s="8"/>
    </row>
    <row r="4" spans="2:72">
      <c r="B4" s="15">
        <v>13</v>
      </c>
      <c r="C4" s="20">
        <v>4200</v>
      </c>
      <c r="D4" s="16">
        <v>10</v>
      </c>
      <c r="E4" s="25">
        <v>50</v>
      </c>
      <c r="F4" s="19">
        <v>2</v>
      </c>
      <c r="G4" s="3">
        <f>$B4/10+$C$2+G$3/2/10</f>
        <v>5.8</v>
      </c>
      <c r="H4" s="3">
        <f t="shared" ref="H4:N11" si="0">$B4/10+$C$2+H$3/2/10</f>
        <v>5.95</v>
      </c>
      <c r="I4" s="3">
        <f t="shared" si="0"/>
        <v>6.1</v>
      </c>
      <c r="J4" s="3">
        <f t="shared" si="0"/>
        <v>6.25</v>
      </c>
      <c r="K4" s="3">
        <f t="shared" si="0"/>
        <v>6.4</v>
      </c>
      <c r="L4" s="3">
        <f t="shared" si="0"/>
        <v>6.55</v>
      </c>
      <c r="M4" s="3">
        <f t="shared" si="0"/>
        <v>6.75</v>
      </c>
      <c r="N4" s="3">
        <f t="shared" si="0"/>
        <v>6.9</v>
      </c>
      <c r="P4" s="9">
        <f>$B4</f>
        <v>13</v>
      </c>
      <c r="Q4" s="12">
        <f>$C4</f>
        <v>4200</v>
      </c>
      <c r="R4" s="12">
        <f>$D4</f>
        <v>10</v>
      </c>
      <c r="S4" s="12">
        <f>$E4</f>
        <v>50</v>
      </c>
      <c r="T4" s="12">
        <f>$F4</f>
        <v>2</v>
      </c>
      <c r="U4" s="42">
        <f>(($S4-(U$3/10)*$T4-($P4/10)*2-$Q$2*2)/($T4-1)+U$3/10)/2</f>
        <v>19.2</v>
      </c>
      <c r="V4" s="42">
        <f t="shared" ref="V4:AB11" si="1">(($S4-(V$3/10)*$T4-($P4/10)*2-$Q$2*2)/($T4-1)+V$3/10)/2</f>
        <v>19.049999999999997</v>
      </c>
      <c r="W4" s="42">
        <f t="shared" si="1"/>
        <v>18.899999999999999</v>
      </c>
      <c r="X4" s="42">
        <f t="shared" si="1"/>
        <v>18.75</v>
      </c>
      <c r="Y4" s="42">
        <f t="shared" si="1"/>
        <v>18.600000000000001</v>
      </c>
      <c r="Z4" s="42">
        <f t="shared" si="1"/>
        <v>18.45</v>
      </c>
      <c r="AA4" s="42">
        <f t="shared" si="1"/>
        <v>18.25</v>
      </c>
      <c r="AB4" s="42">
        <f t="shared" si="1"/>
        <v>18.100000000000001</v>
      </c>
      <c r="AD4" s="9">
        <f>$B4</f>
        <v>13</v>
      </c>
      <c r="AE4" s="12">
        <f>$C4</f>
        <v>4200</v>
      </c>
      <c r="AF4" s="12">
        <f>$D4</f>
        <v>10</v>
      </c>
      <c r="AG4" s="12">
        <f>$E4</f>
        <v>50</v>
      </c>
      <c r="AH4" s="12">
        <f>$F4</f>
        <v>2</v>
      </c>
      <c r="AI4" s="42">
        <f>PI()*($AD4/10)^2/4*$AE4/105/$AF4</f>
        <v>5.3092915845667514</v>
      </c>
      <c r="AJ4" s="42">
        <f t="shared" ref="AJ4:AP12" si="2">PI()*($AD4/10)^2/4*$AE4/105/$AF4</f>
        <v>5.3092915845667514</v>
      </c>
      <c r="AK4" s="42">
        <f t="shared" si="2"/>
        <v>5.3092915845667514</v>
      </c>
      <c r="AL4" s="42">
        <f t="shared" si="2"/>
        <v>5.3092915845667514</v>
      </c>
      <c r="AM4" s="42">
        <f t="shared" si="2"/>
        <v>5.3092915845667514</v>
      </c>
      <c r="AN4" s="42">
        <f t="shared" si="2"/>
        <v>5.3092915845667514</v>
      </c>
      <c r="AO4" s="42">
        <f t="shared" si="2"/>
        <v>5.3092915845667514</v>
      </c>
      <c r="AP4" s="42">
        <f t="shared" si="2"/>
        <v>5.3092915845667514</v>
      </c>
      <c r="AR4" s="9">
        <f>$B4</f>
        <v>13</v>
      </c>
      <c r="AS4" s="12">
        <f>$C4</f>
        <v>4200</v>
      </c>
      <c r="AT4" s="12">
        <f>$D4</f>
        <v>10</v>
      </c>
      <c r="AU4" s="12">
        <f>$E4</f>
        <v>50</v>
      </c>
      <c r="AV4" s="12">
        <f>$F4</f>
        <v>2</v>
      </c>
      <c r="AW4" s="42">
        <f>2*PI()*($AR4/10)^2/4*$AS4/105/$AT4/$AV4</f>
        <v>5.3092915845667514</v>
      </c>
      <c r="AX4" s="42">
        <f t="shared" ref="AX4:BD12" si="3">2*PI()*($AR4/10)^2/4*$AS4/105/$AT4/$AV4</f>
        <v>5.3092915845667514</v>
      </c>
      <c r="AY4" s="42">
        <f t="shared" si="3"/>
        <v>5.3092915845667514</v>
      </c>
      <c r="AZ4" s="42">
        <f t="shared" si="3"/>
        <v>5.3092915845667514</v>
      </c>
      <c r="BA4" s="42">
        <f t="shared" si="3"/>
        <v>5.3092915845667514</v>
      </c>
      <c r="BB4" s="42">
        <f t="shared" si="3"/>
        <v>5.3092915845667514</v>
      </c>
      <c r="BC4" s="42">
        <f t="shared" si="3"/>
        <v>5.3092915845667514</v>
      </c>
      <c r="BD4" s="42">
        <f>2*PI()*($AR4/10)^2/4*$AS4/105/$AT4/$AV4</f>
        <v>5.3092915845667514</v>
      </c>
      <c r="BF4" s="9">
        <f>$B4</f>
        <v>13</v>
      </c>
      <c r="BG4" s="12">
        <f>$C4</f>
        <v>4200</v>
      </c>
      <c r="BH4" s="12">
        <f>$D4</f>
        <v>10</v>
      </c>
      <c r="BI4" s="12">
        <f>$E4</f>
        <v>50</v>
      </c>
      <c r="BJ4" s="12">
        <f>$F4</f>
        <v>2</v>
      </c>
      <c r="BK4" s="47">
        <f>MAX(BK$3/10/(MIN(G4,U4)+IF(G4&lt;U4,AI4,AW4)),0.4)</f>
        <v>0.4</v>
      </c>
      <c r="BL4" s="47">
        <f t="shared" ref="BL4:BR4" si="4">MAX(BL$3/10/(MIN(H4,V4)+IF(H4&lt;V4,AJ4,AX4)),0.4)</f>
        <v>0.4</v>
      </c>
      <c r="BM4" s="47">
        <f t="shared" si="4"/>
        <v>0.4</v>
      </c>
      <c r="BN4" s="47">
        <f t="shared" si="4"/>
        <v>0.4</v>
      </c>
      <c r="BO4" s="47">
        <f t="shared" si="4"/>
        <v>0.4</v>
      </c>
      <c r="BP4" s="47">
        <f t="shared" si="4"/>
        <v>0.4</v>
      </c>
      <c r="BQ4" s="47">
        <f t="shared" si="4"/>
        <v>0.4</v>
      </c>
      <c r="BR4" s="47">
        <f t="shared" si="4"/>
        <v>0.4</v>
      </c>
      <c r="BS4" s="8"/>
      <c r="BT4" s="8"/>
    </row>
    <row r="5" spans="2:72">
      <c r="B5" s="28">
        <v>13</v>
      </c>
      <c r="C5" s="21">
        <v>4200</v>
      </c>
      <c r="D5" s="17">
        <v>10</v>
      </c>
      <c r="E5" s="26">
        <v>50</v>
      </c>
      <c r="F5" s="19">
        <v>3</v>
      </c>
      <c r="G5" s="3">
        <f t="shared" ref="G5:G11" si="5">$B5/10+$C$2+G$3/2/10</f>
        <v>5.8</v>
      </c>
      <c r="H5" s="3">
        <f t="shared" si="0"/>
        <v>5.95</v>
      </c>
      <c r="I5" s="3">
        <f t="shared" si="0"/>
        <v>6.1</v>
      </c>
      <c r="J5" s="3">
        <f t="shared" si="0"/>
        <v>6.25</v>
      </c>
      <c r="K5" s="3">
        <f t="shared" si="0"/>
        <v>6.4</v>
      </c>
      <c r="L5" s="3">
        <f t="shared" si="0"/>
        <v>6.55</v>
      </c>
      <c r="M5" s="3">
        <f t="shared" si="0"/>
        <v>6.75</v>
      </c>
      <c r="N5" s="3">
        <f t="shared" si="0"/>
        <v>6.9</v>
      </c>
      <c r="P5" s="10">
        <f>$B5</f>
        <v>13</v>
      </c>
      <c r="Q5" s="13">
        <f>$C5</f>
        <v>4200</v>
      </c>
      <c r="R5" s="13">
        <f>$D5</f>
        <v>10</v>
      </c>
      <c r="S5" s="13">
        <f>$E5</f>
        <v>50</v>
      </c>
      <c r="T5" s="13">
        <f>$F5</f>
        <v>3</v>
      </c>
      <c r="U5" s="42">
        <f t="shared" ref="U5:U11" si="6">(($S5-(U$3/10)*$T5-($P5/10)*2-$Q$2*2)/($T5-1)+U$3/10)/2</f>
        <v>9.6</v>
      </c>
      <c r="V5" s="42">
        <f t="shared" si="1"/>
        <v>9.5250000000000004</v>
      </c>
      <c r="W5" s="42">
        <f t="shared" si="1"/>
        <v>9.4500000000000011</v>
      </c>
      <c r="X5" s="42">
        <f t="shared" si="1"/>
        <v>9.3749999999999982</v>
      </c>
      <c r="Y5" s="42">
        <f t="shared" si="1"/>
        <v>9.2999999999999989</v>
      </c>
      <c r="Z5" s="42">
        <f t="shared" si="1"/>
        <v>9.2249999999999996</v>
      </c>
      <c r="AA5" s="42">
        <f t="shared" si="1"/>
        <v>9.1249999999999982</v>
      </c>
      <c r="AB5" s="42">
        <f t="shared" si="1"/>
        <v>9.0499999999999989</v>
      </c>
      <c r="AD5" s="10">
        <f t="shared" ref="AD5:AD12" si="7">$B5</f>
        <v>13</v>
      </c>
      <c r="AE5" s="13">
        <f t="shared" ref="AE5:AE12" si="8">$C5</f>
        <v>4200</v>
      </c>
      <c r="AF5" s="13">
        <f t="shared" ref="AF5:AF12" si="9">$D5</f>
        <v>10</v>
      </c>
      <c r="AG5" s="13">
        <f t="shared" ref="AG5:AG12" si="10">$E5</f>
        <v>50</v>
      </c>
      <c r="AH5" s="13">
        <f t="shared" ref="AH5:AH12" si="11">$F5</f>
        <v>3</v>
      </c>
      <c r="AI5" s="42">
        <f t="shared" ref="AI5:AI12" si="12">PI()*($AD5/10)^2/4*$AE5/105/$AF5</f>
        <v>5.3092915845667514</v>
      </c>
      <c r="AJ5" s="42">
        <f t="shared" si="2"/>
        <v>5.3092915845667514</v>
      </c>
      <c r="AK5" s="42">
        <f t="shared" si="2"/>
        <v>5.3092915845667514</v>
      </c>
      <c r="AL5" s="42">
        <f t="shared" si="2"/>
        <v>5.3092915845667514</v>
      </c>
      <c r="AM5" s="42">
        <f t="shared" si="2"/>
        <v>5.3092915845667514</v>
      </c>
      <c r="AN5" s="42">
        <f t="shared" si="2"/>
        <v>5.3092915845667514</v>
      </c>
      <c r="AO5" s="42">
        <f t="shared" si="2"/>
        <v>5.3092915845667514</v>
      </c>
      <c r="AP5" s="42">
        <f t="shared" si="2"/>
        <v>5.3092915845667514</v>
      </c>
      <c r="AR5" s="10">
        <f t="shared" ref="AR5:AR12" si="13">$B5</f>
        <v>13</v>
      </c>
      <c r="AS5" s="13">
        <f t="shared" ref="AS5:AS12" si="14">$C5</f>
        <v>4200</v>
      </c>
      <c r="AT5" s="13">
        <f t="shared" ref="AT5:AT12" si="15">$D5</f>
        <v>10</v>
      </c>
      <c r="AU5" s="13">
        <f t="shared" ref="AU5:AU12" si="16">$E5</f>
        <v>50</v>
      </c>
      <c r="AV5" s="13">
        <f t="shared" ref="AV5:AV12" si="17">$F5</f>
        <v>3</v>
      </c>
      <c r="AW5" s="42">
        <f t="shared" ref="AW5:AW12" si="18">2*PI()*($AR5/10)^2/4*$AS5/105/$AT5/$AV5</f>
        <v>3.5395277230445008</v>
      </c>
      <c r="AX5" s="42">
        <f t="shared" si="3"/>
        <v>3.5395277230445008</v>
      </c>
      <c r="AY5" s="42">
        <f t="shared" si="3"/>
        <v>3.5395277230445008</v>
      </c>
      <c r="AZ5" s="42">
        <f t="shared" si="3"/>
        <v>3.5395277230445008</v>
      </c>
      <c r="BA5" s="42">
        <f t="shared" si="3"/>
        <v>3.5395277230445008</v>
      </c>
      <c r="BB5" s="42">
        <f t="shared" si="3"/>
        <v>3.5395277230445008</v>
      </c>
      <c r="BC5" s="42">
        <f t="shared" si="3"/>
        <v>3.5395277230445008</v>
      </c>
      <c r="BD5" s="42">
        <f t="shared" si="3"/>
        <v>3.5395277230445008</v>
      </c>
      <c r="BF5" s="10">
        <f t="shared" ref="BF5:BF12" si="19">$B5</f>
        <v>13</v>
      </c>
      <c r="BG5" s="13">
        <f t="shared" ref="BG5:BG12" si="20">$C5</f>
        <v>4200</v>
      </c>
      <c r="BH5" s="13">
        <f t="shared" ref="BH5:BH12" si="21">$D5</f>
        <v>10</v>
      </c>
      <c r="BI5" s="13">
        <f t="shared" ref="BI5:BI12" si="22">$E5</f>
        <v>50</v>
      </c>
      <c r="BJ5" s="13">
        <f t="shared" ref="BJ5:BJ12" si="23">$F5</f>
        <v>3</v>
      </c>
      <c r="BK5" s="47">
        <f t="shared" ref="BK5:BK12" si="24">MAX(BK$3/10/(MIN(G5,U5)+IF(G5&lt;U5,AI5,AW5)),0.4)</f>
        <v>0.4</v>
      </c>
      <c r="BL5" s="47">
        <f t="shared" ref="BL5:BL12" si="25">MAX(BL$3/10/(MIN(H5,V5)+IF(H5&lt;V5,AJ5,AX5)),0.4)</f>
        <v>0.4</v>
      </c>
      <c r="BM5" s="47">
        <f t="shared" ref="BM5:BM12" si="26">MAX(BM$3/10/(MIN(I5,W5)+IF(I5&lt;W5,AK5,AY5)),0.4)</f>
        <v>0.4</v>
      </c>
      <c r="BN5" s="47">
        <f t="shared" ref="BN5:BN12" si="27">MAX(BN$3/10/(MIN(J5,X5)+IF(J5&lt;X5,AL5,AZ5)),0.4)</f>
        <v>0.4</v>
      </c>
      <c r="BO5" s="47">
        <f t="shared" ref="BO5:BO12" si="28">MAX(BO$3/10/(MIN(K5,Y5)+IF(K5&lt;Y5,AM5,BA5)),0.4)</f>
        <v>0.4</v>
      </c>
      <c r="BP5" s="47">
        <f t="shared" ref="BP5:BP12" si="29">MAX(BP$3/10/(MIN(L5,Z5)+IF(L5&lt;Z5,AN5,BB5)),0.4)</f>
        <v>0.4</v>
      </c>
      <c r="BQ5" s="47">
        <f t="shared" ref="BQ5:BQ12" si="30">MAX(BQ$3/10/(MIN(M5,AA5)+IF(M5&lt;AA5,AO5,BC5)),0.4)</f>
        <v>0.4</v>
      </c>
      <c r="BR5" s="47">
        <f t="shared" ref="BR5:BR12" si="31">MAX(BR$3/10/(MIN(N5,AB5)+IF(N5&lt;AB5,AP5,BD5)),0.4)</f>
        <v>0.4</v>
      </c>
      <c r="BS5" s="8"/>
      <c r="BT5" s="8"/>
    </row>
    <row r="6" spans="2:72">
      <c r="B6" s="28">
        <v>13</v>
      </c>
      <c r="C6" s="21">
        <v>4200</v>
      </c>
      <c r="D6" s="17">
        <v>10</v>
      </c>
      <c r="E6" s="26">
        <v>50</v>
      </c>
      <c r="F6" s="19">
        <v>4</v>
      </c>
      <c r="G6" s="3">
        <f t="shared" si="5"/>
        <v>5.8</v>
      </c>
      <c r="H6" s="3">
        <f t="shared" si="0"/>
        <v>5.95</v>
      </c>
      <c r="I6" s="3">
        <f t="shared" si="0"/>
        <v>6.1</v>
      </c>
      <c r="J6" s="3">
        <f t="shared" si="0"/>
        <v>6.25</v>
      </c>
      <c r="K6" s="3">
        <f t="shared" si="0"/>
        <v>6.4</v>
      </c>
      <c r="L6" s="3">
        <f t="shared" si="0"/>
        <v>6.55</v>
      </c>
      <c r="M6" s="3">
        <f t="shared" si="0"/>
        <v>6.75</v>
      </c>
      <c r="N6" s="3">
        <f t="shared" si="0"/>
        <v>6.9</v>
      </c>
      <c r="P6" s="10">
        <f>$B6</f>
        <v>13</v>
      </c>
      <c r="Q6" s="13">
        <f>$C6</f>
        <v>4200</v>
      </c>
      <c r="R6" s="13">
        <f>$D6</f>
        <v>10</v>
      </c>
      <c r="S6" s="13">
        <f>$E6</f>
        <v>50</v>
      </c>
      <c r="T6" s="13">
        <f>$F6</f>
        <v>4</v>
      </c>
      <c r="U6" s="42">
        <f t="shared" si="6"/>
        <v>6.3999999999999995</v>
      </c>
      <c r="V6" s="42">
        <f t="shared" si="1"/>
        <v>6.35</v>
      </c>
      <c r="W6" s="42">
        <f t="shared" si="1"/>
        <v>6.3</v>
      </c>
      <c r="X6" s="42">
        <f t="shared" si="1"/>
        <v>6.25</v>
      </c>
      <c r="Y6" s="42">
        <f t="shared" si="1"/>
        <v>6.2000000000000011</v>
      </c>
      <c r="Z6" s="42">
        <f t="shared" si="1"/>
        <v>6.1499999999999995</v>
      </c>
      <c r="AA6" s="42">
        <f t="shared" si="1"/>
        <v>6.083333333333333</v>
      </c>
      <c r="AB6" s="42">
        <f t="shared" si="1"/>
        <v>6.0333333333333332</v>
      </c>
      <c r="AD6" s="10">
        <f t="shared" si="7"/>
        <v>13</v>
      </c>
      <c r="AE6" s="13">
        <f t="shared" si="8"/>
        <v>4200</v>
      </c>
      <c r="AF6" s="13">
        <f t="shared" si="9"/>
        <v>10</v>
      </c>
      <c r="AG6" s="13">
        <f t="shared" si="10"/>
        <v>50</v>
      </c>
      <c r="AH6" s="13">
        <f t="shared" si="11"/>
        <v>4</v>
      </c>
      <c r="AI6" s="42">
        <f t="shared" si="12"/>
        <v>5.3092915845667514</v>
      </c>
      <c r="AJ6" s="42">
        <f t="shared" si="2"/>
        <v>5.3092915845667514</v>
      </c>
      <c r="AK6" s="42">
        <f t="shared" si="2"/>
        <v>5.3092915845667514</v>
      </c>
      <c r="AL6" s="42">
        <f t="shared" si="2"/>
        <v>5.3092915845667514</v>
      </c>
      <c r="AM6" s="42">
        <f t="shared" si="2"/>
        <v>5.3092915845667514</v>
      </c>
      <c r="AN6" s="42">
        <f t="shared" si="2"/>
        <v>5.3092915845667514</v>
      </c>
      <c r="AO6" s="42">
        <f t="shared" si="2"/>
        <v>5.3092915845667514</v>
      </c>
      <c r="AP6" s="42">
        <f t="shared" si="2"/>
        <v>5.3092915845667514</v>
      </c>
      <c r="AR6" s="10">
        <f t="shared" si="13"/>
        <v>13</v>
      </c>
      <c r="AS6" s="13">
        <f t="shared" si="14"/>
        <v>4200</v>
      </c>
      <c r="AT6" s="13">
        <f t="shared" si="15"/>
        <v>10</v>
      </c>
      <c r="AU6" s="13">
        <f t="shared" si="16"/>
        <v>50</v>
      </c>
      <c r="AV6" s="13">
        <f t="shared" si="17"/>
        <v>4</v>
      </c>
      <c r="AW6" s="42">
        <f t="shared" si="18"/>
        <v>2.6546457922833757</v>
      </c>
      <c r="AX6" s="42">
        <f t="shared" si="3"/>
        <v>2.6546457922833757</v>
      </c>
      <c r="AY6" s="42">
        <f t="shared" si="3"/>
        <v>2.6546457922833757</v>
      </c>
      <c r="AZ6" s="42">
        <f t="shared" si="3"/>
        <v>2.6546457922833757</v>
      </c>
      <c r="BA6" s="42">
        <f t="shared" si="3"/>
        <v>2.6546457922833757</v>
      </c>
      <c r="BB6" s="42">
        <f t="shared" si="3"/>
        <v>2.6546457922833757</v>
      </c>
      <c r="BC6" s="42">
        <f t="shared" si="3"/>
        <v>2.6546457922833757</v>
      </c>
      <c r="BD6" s="42">
        <f t="shared" si="3"/>
        <v>2.6546457922833757</v>
      </c>
      <c r="BF6" s="10">
        <f t="shared" si="19"/>
        <v>13</v>
      </c>
      <c r="BG6" s="13">
        <f t="shared" si="20"/>
        <v>4200</v>
      </c>
      <c r="BH6" s="13">
        <f t="shared" si="21"/>
        <v>10</v>
      </c>
      <c r="BI6" s="13">
        <f t="shared" si="22"/>
        <v>50</v>
      </c>
      <c r="BJ6" s="13">
        <f t="shared" si="23"/>
        <v>4</v>
      </c>
      <c r="BK6" s="47">
        <f t="shared" si="24"/>
        <v>0.4</v>
      </c>
      <c r="BL6" s="47">
        <f t="shared" si="25"/>
        <v>0.4</v>
      </c>
      <c r="BM6" s="47">
        <f t="shared" si="26"/>
        <v>0.4</v>
      </c>
      <c r="BN6" s="47">
        <f t="shared" si="27"/>
        <v>0.4</v>
      </c>
      <c r="BO6" s="47">
        <f t="shared" si="28"/>
        <v>0.4</v>
      </c>
      <c r="BP6" s="47">
        <f t="shared" si="29"/>
        <v>0.4</v>
      </c>
      <c r="BQ6" s="47">
        <f t="shared" si="30"/>
        <v>0.4</v>
      </c>
      <c r="BR6" s="47">
        <f t="shared" si="31"/>
        <v>0.4</v>
      </c>
      <c r="BS6" s="8"/>
      <c r="BT6" s="8"/>
    </row>
    <row r="7" spans="2:72">
      <c r="B7" s="28">
        <v>13</v>
      </c>
      <c r="C7" s="21">
        <v>4200</v>
      </c>
      <c r="D7" s="17">
        <v>10</v>
      </c>
      <c r="E7" s="26">
        <v>50</v>
      </c>
      <c r="F7" s="19">
        <v>5</v>
      </c>
      <c r="G7" s="3">
        <f t="shared" si="5"/>
        <v>5.8</v>
      </c>
      <c r="H7" s="3">
        <f t="shared" si="0"/>
        <v>5.95</v>
      </c>
      <c r="I7" s="3">
        <f t="shared" si="0"/>
        <v>6.1</v>
      </c>
      <c r="J7" s="3">
        <f t="shared" si="0"/>
        <v>6.25</v>
      </c>
      <c r="K7" s="3">
        <f t="shared" si="0"/>
        <v>6.4</v>
      </c>
      <c r="L7" s="3">
        <f t="shared" si="0"/>
        <v>6.55</v>
      </c>
      <c r="M7" s="3">
        <f t="shared" si="0"/>
        <v>6.75</v>
      </c>
      <c r="N7" s="3">
        <f t="shared" si="0"/>
        <v>6.9</v>
      </c>
      <c r="P7" s="10">
        <f>$B7</f>
        <v>13</v>
      </c>
      <c r="Q7" s="13">
        <f>$C7</f>
        <v>4200</v>
      </c>
      <c r="R7" s="13">
        <f>$D7</f>
        <v>10</v>
      </c>
      <c r="S7" s="13">
        <f>$E7</f>
        <v>50</v>
      </c>
      <c r="T7" s="13">
        <f>$F7</f>
        <v>5</v>
      </c>
      <c r="U7" s="42">
        <f t="shared" si="6"/>
        <v>4.8</v>
      </c>
      <c r="V7" s="42">
        <f t="shared" si="1"/>
        <v>4.7625000000000002</v>
      </c>
      <c r="W7" s="42">
        <f t="shared" si="1"/>
        <v>4.7249999999999996</v>
      </c>
      <c r="X7" s="42">
        <f t="shared" si="1"/>
        <v>4.6875</v>
      </c>
      <c r="Y7" s="42">
        <f t="shared" si="1"/>
        <v>4.6500000000000004</v>
      </c>
      <c r="Z7" s="42">
        <f t="shared" si="1"/>
        <v>4.6124999999999998</v>
      </c>
      <c r="AA7" s="42">
        <f t="shared" si="1"/>
        <v>4.5625</v>
      </c>
      <c r="AB7" s="42">
        <f t="shared" si="1"/>
        <v>4.5250000000000004</v>
      </c>
      <c r="AD7" s="10">
        <f t="shared" si="7"/>
        <v>13</v>
      </c>
      <c r="AE7" s="13">
        <f t="shared" si="8"/>
        <v>4200</v>
      </c>
      <c r="AF7" s="13">
        <f t="shared" si="9"/>
        <v>10</v>
      </c>
      <c r="AG7" s="13">
        <f t="shared" si="10"/>
        <v>50</v>
      </c>
      <c r="AH7" s="13">
        <f t="shared" si="11"/>
        <v>5</v>
      </c>
      <c r="AI7" s="42">
        <f t="shared" si="12"/>
        <v>5.3092915845667514</v>
      </c>
      <c r="AJ7" s="42">
        <f t="shared" si="2"/>
        <v>5.3092915845667514</v>
      </c>
      <c r="AK7" s="42">
        <f t="shared" si="2"/>
        <v>5.3092915845667514</v>
      </c>
      <c r="AL7" s="42">
        <f t="shared" si="2"/>
        <v>5.3092915845667514</v>
      </c>
      <c r="AM7" s="42">
        <f t="shared" si="2"/>
        <v>5.3092915845667514</v>
      </c>
      <c r="AN7" s="42">
        <f t="shared" si="2"/>
        <v>5.3092915845667514</v>
      </c>
      <c r="AO7" s="42">
        <f t="shared" si="2"/>
        <v>5.3092915845667514</v>
      </c>
      <c r="AP7" s="42">
        <f t="shared" si="2"/>
        <v>5.3092915845667514</v>
      </c>
      <c r="AR7" s="10">
        <f t="shared" si="13"/>
        <v>13</v>
      </c>
      <c r="AS7" s="13">
        <f t="shared" si="14"/>
        <v>4200</v>
      </c>
      <c r="AT7" s="13">
        <f t="shared" si="15"/>
        <v>10</v>
      </c>
      <c r="AU7" s="13">
        <f t="shared" si="16"/>
        <v>50</v>
      </c>
      <c r="AV7" s="13">
        <f t="shared" si="17"/>
        <v>5</v>
      </c>
      <c r="AW7" s="42">
        <f t="shared" si="18"/>
        <v>2.1237166338267004</v>
      </c>
      <c r="AX7" s="42">
        <f t="shared" si="3"/>
        <v>2.1237166338267004</v>
      </c>
      <c r="AY7" s="42">
        <f t="shared" si="3"/>
        <v>2.1237166338267004</v>
      </c>
      <c r="AZ7" s="42">
        <f t="shared" si="3"/>
        <v>2.1237166338267004</v>
      </c>
      <c r="BA7" s="42">
        <f t="shared" si="3"/>
        <v>2.1237166338267004</v>
      </c>
      <c r="BB7" s="42">
        <f t="shared" si="3"/>
        <v>2.1237166338267004</v>
      </c>
      <c r="BC7" s="42">
        <f t="shared" si="3"/>
        <v>2.1237166338267004</v>
      </c>
      <c r="BD7" s="42">
        <f t="shared" si="3"/>
        <v>2.1237166338267004</v>
      </c>
      <c r="BF7" s="10">
        <f t="shared" si="19"/>
        <v>13</v>
      </c>
      <c r="BG7" s="13">
        <f t="shared" si="20"/>
        <v>4200</v>
      </c>
      <c r="BH7" s="13">
        <f t="shared" si="21"/>
        <v>10</v>
      </c>
      <c r="BI7" s="13">
        <f t="shared" si="22"/>
        <v>50</v>
      </c>
      <c r="BJ7" s="13">
        <f t="shared" si="23"/>
        <v>5</v>
      </c>
      <c r="BK7" s="47">
        <f t="shared" si="24"/>
        <v>0.4</v>
      </c>
      <c r="BL7" s="47">
        <f t="shared" si="25"/>
        <v>0.4</v>
      </c>
      <c r="BM7" s="47">
        <f t="shared" si="26"/>
        <v>0.4</v>
      </c>
      <c r="BN7" s="47">
        <f t="shared" si="27"/>
        <v>0.4</v>
      </c>
      <c r="BO7" s="47">
        <f t="shared" si="28"/>
        <v>0.4</v>
      </c>
      <c r="BP7" s="47">
        <f t="shared" si="29"/>
        <v>0.4</v>
      </c>
      <c r="BQ7" s="47">
        <f t="shared" si="30"/>
        <v>0.43372809449942284</v>
      </c>
      <c r="BR7" s="47">
        <f t="shared" si="31"/>
        <v>0.48129589155888342</v>
      </c>
      <c r="BS7" s="8"/>
      <c r="BT7" s="8"/>
    </row>
    <row r="8" spans="2:72">
      <c r="B8" s="28">
        <v>13</v>
      </c>
      <c r="C8" s="21">
        <v>4200</v>
      </c>
      <c r="D8" s="17">
        <v>10</v>
      </c>
      <c r="E8" s="26">
        <v>50</v>
      </c>
      <c r="F8" s="19">
        <v>6</v>
      </c>
      <c r="G8" s="3">
        <f t="shared" si="5"/>
        <v>5.8</v>
      </c>
      <c r="H8" s="3">
        <f t="shared" si="0"/>
        <v>5.95</v>
      </c>
      <c r="I8" s="3">
        <f t="shared" si="0"/>
        <v>6.1</v>
      </c>
      <c r="J8" s="3">
        <f t="shared" si="0"/>
        <v>6.25</v>
      </c>
      <c r="K8" s="3">
        <f t="shared" si="0"/>
        <v>6.4</v>
      </c>
      <c r="L8" s="3">
        <f t="shared" si="0"/>
        <v>6.55</v>
      </c>
      <c r="M8" s="3">
        <f t="shared" si="0"/>
        <v>6.75</v>
      </c>
      <c r="N8" s="3">
        <f t="shared" si="0"/>
        <v>6.9</v>
      </c>
      <c r="P8" s="10">
        <f>$B8</f>
        <v>13</v>
      </c>
      <c r="Q8" s="13">
        <f>$C8</f>
        <v>4200</v>
      </c>
      <c r="R8" s="13">
        <f>$D8</f>
        <v>10</v>
      </c>
      <c r="S8" s="13">
        <f>$E8</f>
        <v>50</v>
      </c>
      <c r="T8" s="13">
        <f>$F8</f>
        <v>6</v>
      </c>
      <c r="U8" s="42">
        <f t="shared" si="6"/>
        <v>3.84</v>
      </c>
      <c r="V8" s="42">
        <f t="shared" si="1"/>
        <v>3.81</v>
      </c>
      <c r="W8" s="42">
        <f t="shared" si="1"/>
        <v>3.7799999999999994</v>
      </c>
      <c r="X8" s="42">
        <f t="shared" si="1"/>
        <v>3.75</v>
      </c>
      <c r="Y8" s="42">
        <f t="shared" si="1"/>
        <v>3.7199999999999998</v>
      </c>
      <c r="Z8" s="42">
        <f t="shared" si="1"/>
        <v>3.69</v>
      </c>
      <c r="AA8" s="42">
        <f t="shared" si="1"/>
        <v>3.6500000000000004</v>
      </c>
      <c r="AB8" s="42">
        <f t="shared" si="1"/>
        <v>3.6199999999999997</v>
      </c>
      <c r="AD8" s="10">
        <f t="shared" si="7"/>
        <v>13</v>
      </c>
      <c r="AE8" s="13">
        <f t="shared" si="8"/>
        <v>4200</v>
      </c>
      <c r="AF8" s="13">
        <f t="shared" si="9"/>
        <v>10</v>
      </c>
      <c r="AG8" s="13">
        <f t="shared" si="10"/>
        <v>50</v>
      </c>
      <c r="AH8" s="13">
        <f t="shared" si="11"/>
        <v>6</v>
      </c>
      <c r="AI8" s="42">
        <f t="shared" si="12"/>
        <v>5.3092915845667514</v>
      </c>
      <c r="AJ8" s="42">
        <f t="shared" si="2"/>
        <v>5.3092915845667514</v>
      </c>
      <c r="AK8" s="42">
        <f t="shared" si="2"/>
        <v>5.3092915845667514</v>
      </c>
      <c r="AL8" s="42">
        <f t="shared" si="2"/>
        <v>5.3092915845667514</v>
      </c>
      <c r="AM8" s="42">
        <f t="shared" si="2"/>
        <v>5.3092915845667514</v>
      </c>
      <c r="AN8" s="42">
        <f t="shared" si="2"/>
        <v>5.3092915845667514</v>
      </c>
      <c r="AO8" s="42">
        <f t="shared" si="2"/>
        <v>5.3092915845667514</v>
      </c>
      <c r="AP8" s="42">
        <f t="shared" si="2"/>
        <v>5.3092915845667514</v>
      </c>
      <c r="AR8" s="10">
        <f t="shared" si="13"/>
        <v>13</v>
      </c>
      <c r="AS8" s="13">
        <f t="shared" si="14"/>
        <v>4200</v>
      </c>
      <c r="AT8" s="13">
        <f t="shared" si="15"/>
        <v>10</v>
      </c>
      <c r="AU8" s="13">
        <f t="shared" si="16"/>
        <v>50</v>
      </c>
      <c r="AV8" s="13">
        <f t="shared" si="17"/>
        <v>6</v>
      </c>
      <c r="AW8" s="42">
        <f t="shared" si="18"/>
        <v>1.7697638615222504</v>
      </c>
      <c r="AX8" s="42">
        <f t="shared" si="3"/>
        <v>1.7697638615222504</v>
      </c>
      <c r="AY8" s="42">
        <f t="shared" si="3"/>
        <v>1.7697638615222504</v>
      </c>
      <c r="AZ8" s="42">
        <f t="shared" si="3"/>
        <v>1.7697638615222504</v>
      </c>
      <c r="BA8" s="42">
        <f t="shared" si="3"/>
        <v>1.7697638615222504</v>
      </c>
      <c r="BB8" s="42">
        <f t="shared" si="3"/>
        <v>1.7697638615222504</v>
      </c>
      <c r="BC8" s="42">
        <f t="shared" si="3"/>
        <v>1.7697638615222504</v>
      </c>
      <c r="BD8" s="42">
        <f t="shared" si="3"/>
        <v>1.7697638615222504</v>
      </c>
      <c r="BF8" s="10">
        <f t="shared" si="19"/>
        <v>13</v>
      </c>
      <c r="BG8" s="13">
        <f t="shared" si="20"/>
        <v>4200</v>
      </c>
      <c r="BH8" s="13">
        <f t="shared" si="21"/>
        <v>10</v>
      </c>
      <c r="BI8" s="13">
        <f t="shared" si="22"/>
        <v>50</v>
      </c>
      <c r="BJ8" s="13">
        <f t="shared" si="23"/>
        <v>6</v>
      </c>
      <c r="BK8" s="47">
        <f t="shared" si="24"/>
        <v>0.4</v>
      </c>
      <c r="BL8" s="47">
        <f t="shared" si="25"/>
        <v>0.4</v>
      </c>
      <c r="BM8" s="47">
        <f t="shared" si="26"/>
        <v>0.4</v>
      </c>
      <c r="BN8" s="47">
        <f t="shared" si="27"/>
        <v>0.4</v>
      </c>
      <c r="BO8" s="47">
        <f t="shared" si="28"/>
        <v>0.40074583451936763</v>
      </c>
      <c r="BP8" s="47">
        <f t="shared" si="29"/>
        <v>0.45789526129852964</v>
      </c>
      <c r="BQ8" s="47">
        <f t="shared" si="30"/>
        <v>0.53507866285256867</v>
      </c>
      <c r="BR8" s="47">
        <f t="shared" si="31"/>
        <v>0.59371803333443496</v>
      </c>
      <c r="BS8" s="8"/>
      <c r="BT8" s="8"/>
    </row>
    <row r="9" spans="2:72">
      <c r="B9" s="28">
        <v>13</v>
      </c>
      <c r="C9" s="21">
        <v>4200</v>
      </c>
      <c r="D9" s="17">
        <v>10</v>
      </c>
      <c r="E9" s="26">
        <v>50</v>
      </c>
      <c r="F9" s="19">
        <v>7</v>
      </c>
      <c r="G9" s="3">
        <f t="shared" si="5"/>
        <v>5.8</v>
      </c>
      <c r="H9" s="3">
        <f t="shared" si="0"/>
        <v>5.95</v>
      </c>
      <c r="I9" s="3">
        <f t="shared" si="0"/>
        <v>6.1</v>
      </c>
      <c r="J9" s="3">
        <f t="shared" si="0"/>
        <v>6.25</v>
      </c>
      <c r="K9" s="3">
        <f t="shared" si="0"/>
        <v>6.4</v>
      </c>
      <c r="L9" s="3">
        <f t="shared" si="0"/>
        <v>6.55</v>
      </c>
      <c r="M9" s="3">
        <f t="shared" si="0"/>
        <v>6.75</v>
      </c>
      <c r="N9" s="3">
        <f t="shared" si="0"/>
        <v>6.9</v>
      </c>
      <c r="P9" s="10">
        <f>$B9</f>
        <v>13</v>
      </c>
      <c r="Q9" s="13">
        <f>$C9</f>
        <v>4200</v>
      </c>
      <c r="R9" s="13">
        <f>$D9</f>
        <v>10</v>
      </c>
      <c r="S9" s="13">
        <f>$E9</f>
        <v>50</v>
      </c>
      <c r="T9" s="13">
        <f>$F9</f>
        <v>7</v>
      </c>
      <c r="U9" s="42">
        <f t="shared" si="6"/>
        <v>3.1999999999999997</v>
      </c>
      <c r="V9" s="42">
        <f t="shared" si="1"/>
        <v>3.1749999999999998</v>
      </c>
      <c r="W9" s="42">
        <f t="shared" si="1"/>
        <v>3.1499999999999995</v>
      </c>
      <c r="X9" s="42">
        <f t="shared" si="1"/>
        <v>3.125</v>
      </c>
      <c r="Y9" s="42">
        <f t="shared" si="1"/>
        <v>3.0999999999999996</v>
      </c>
      <c r="Z9" s="42">
        <f t="shared" si="1"/>
        <v>3.0750000000000002</v>
      </c>
      <c r="AA9" s="42">
        <f t="shared" si="1"/>
        <v>3.0416666666666665</v>
      </c>
      <c r="AB9" s="42">
        <f t="shared" si="1"/>
        <v>3.0166666666666666</v>
      </c>
      <c r="AD9" s="10">
        <f t="shared" si="7"/>
        <v>13</v>
      </c>
      <c r="AE9" s="13">
        <f t="shared" si="8"/>
        <v>4200</v>
      </c>
      <c r="AF9" s="13">
        <f t="shared" si="9"/>
        <v>10</v>
      </c>
      <c r="AG9" s="13">
        <f t="shared" si="10"/>
        <v>50</v>
      </c>
      <c r="AH9" s="13">
        <f t="shared" si="11"/>
        <v>7</v>
      </c>
      <c r="AI9" s="42">
        <f t="shared" si="12"/>
        <v>5.3092915845667514</v>
      </c>
      <c r="AJ9" s="42">
        <f t="shared" si="2"/>
        <v>5.3092915845667514</v>
      </c>
      <c r="AK9" s="42">
        <f t="shared" si="2"/>
        <v>5.3092915845667514</v>
      </c>
      <c r="AL9" s="42">
        <f t="shared" si="2"/>
        <v>5.3092915845667514</v>
      </c>
      <c r="AM9" s="42">
        <f t="shared" si="2"/>
        <v>5.3092915845667514</v>
      </c>
      <c r="AN9" s="42">
        <f t="shared" si="2"/>
        <v>5.3092915845667514</v>
      </c>
      <c r="AO9" s="42">
        <f t="shared" si="2"/>
        <v>5.3092915845667514</v>
      </c>
      <c r="AP9" s="42">
        <f t="shared" si="2"/>
        <v>5.3092915845667514</v>
      </c>
      <c r="AR9" s="10">
        <f t="shared" si="13"/>
        <v>13</v>
      </c>
      <c r="AS9" s="13">
        <f t="shared" si="14"/>
        <v>4200</v>
      </c>
      <c r="AT9" s="13">
        <f t="shared" si="15"/>
        <v>10</v>
      </c>
      <c r="AU9" s="13">
        <f t="shared" si="16"/>
        <v>50</v>
      </c>
      <c r="AV9" s="13">
        <f t="shared" si="17"/>
        <v>7</v>
      </c>
      <c r="AW9" s="42">
        <f t="shared" si="18"/>
        <v>1.5169404527333576</v>
      </c>
      <c r="AX9" s="42">
        <f t="shared" si="3"/>
        <v>1.5169404527333576</v>
      </c>
      <c r="AY9" s="42">
        <f t="shared" si="3"/>
        <v>1.5169404527333576</v>
      </c>
      <c r="AZ9" s="42">
        <f t="shared" si="3"/>
        <v>1.5169404527333576</v>
      </c>
      <c r="BA9" s="42">
        <f t="shared" si="3"/>
        <v>1.5169404527333576</v>
      </c>
      <c r="BB9" s="42">
        <f t="shared" si="3"/>
        <v>1.5169404527333576</v>
      </c>
      <c r="BC9" s="42">
        <f t="shared" si="3"/>
        <v>1.5169404527333576</v>
      </c>
      <c r="BD9" s="42">
        <f t="shared" si="3"/>
        <v>1.5169404527333576</v>
      </c>
      <c r="BF9" s="10">
        <f t="shared" si="19"/>
        <v>13</v>
      </c>
      <c r="BG9" s="13">
        <f t="shared" si="20"/>
        <v>4200</v>
      </c>
      <c r="BH9" s="13">
        <f t="shared" si="21"/>
        <v>10</v>
      </c>
      <c r="BI9" s="13">
        <f t="shared" si="22"/>
        <v>50</v>
      </c>
      <c r="BJ9" s="13">
        <f t="shared" si="23"/>
        <v>7</v>
      </c>
      <c r="BK9" s="47">
        <f t="shared" si="24"/>
        <v>0.4</v>
      </c>
      <c r="BL9" s="47">
        <f t="shared" si="25"/>
        <v>0.4</v>
      </c>
      <c r="BM9" s="47">
        <f t="shared" si="26"/>
        <v>0.4</v>
      </c>
      <c r="BN9" s="47">
        <f t="shared" si="27"/>
        <v>0.40931158409867258</v>
      </c>
      <c r="BO9" s="47">
        <f t="shared" si="28"/>
        <v>0.47650603739052755</v>
      </c>
      <c r="BP9" s="47">
        <f t="shared" si="29"/>
        <v>0.54443214709194943</v>
      </c>
      <c r="BQ9" s="47">
        <f t="shared" si="30"/>
        <v>0.63615923110778627</v>
      </c>
      <c r="BR9" s="47">
        <f t="shared" si="31"/>
        <v>0.70583972446723331</v>
      </c>
      <c r="BS9" s="8"/>
      <c r="BT9" s="8"/>
    </row>
    <row r="10" spans="2:72">
      <c r="B10" s="28">
        <v>13</v>
      </c>
      <c r="C10" s="21">
        <v>4200</v>
      </c>
      <c r="D10" s="17">
        <v>10</v>
      </c>
      <c r="E10" s="26">
        <v>50</v>
      </c>
      <c r="F10" s="19">
        <v>8</v>
      </c>
      <c r="G10" s="3">
        <f t="shared" si="5"/>
        <v>5.8</v>
      </c>
      <c r="H10" s="3">
        <f t="shared" si="0"/>
        <v>5.95</v>
      </c>
      <c r="I10" s="3">
        <f t="shared" si="0"/>
        <v>6.1</v>
      </c>
      <c r="J10" s="3">
        <f t="shared" si="0"/>
        <v>6.25</v>
      </c>
      <c r="K10" s="3">
        <f t="shared" si="0"/>
        <v>6.4</v>
      </c>
      <c r="L10" s="3">
        <f t="shared" si="0"/>
        <v>6.55</v>
      </c>
      <c r="M10" s="3">
        <f t="shared" si="0"/>
        <v>6.75</v>
      </c>
      <c r="N10" s="3">
        <f t="shared" si="0"/>
        <v>6.9</v>
      </c>
      <c r="P10" s="10">
        <f>$B10</f>
        <v>13</v>
      </c>
      <c r="Q10" s="13">
        <f>$C10</f>
        <v>4200</v>
      </c>
      <c r="R10" s="13">
        <f>$D10</f>
        <v>10</v>
      </c>
      <c r="S10" s="13">
        <f>$E10</f>
        <v>50</v>
      </c>
      <c r="T10" s="13">
        <f>$F10</f>
        <v>8</v>
      </c>
      <c r="U10" s="42">
        <f t="shared" si="6"/>
        <v>2.7428571428571429</v>
      </c>
      <c r="V10" s="42">
        <f t="shared" si="1"/>
        <v>2.7214285714285715</v>
      </c>
      <c r="W10" s="42">
        <f t="shared" si="1"/>
        <v>2.7</v>
      </c>
      <c r="X10" s="42">
        <f t="shared" si="1"/>
        <v>2.6785714285714279</v>
      </c>
      <c r="Y10" s="42">
        <f t="shared" si="1"/>
        <v>2.657142857142857</v>
      </c>
      <c r="Z10" s="42">
        <f t="shared" si="1"/>
        <v>2.6357142857142857</v>
      </c>
      <c r="AA10" s="42">
        <f t="shared" si="1"/>
        <v>2.6071428571428568</v>
      </c>
      <c r="AB10" s="42">
        <f t="shared" si="1"/>
        <v>2.5857142857142854</v>
      </c>
      <c r="AD10" s="10">
        <f t="shared" si="7"/>
        <v>13</v>
      </c>
      <c r="AE10" s="13">
        <f t="shared" si="8"/>
        <v>4200</v>
      </c>
      <c r="AF10" s="13">
        <f t="shared" si="9"/>
        <v>10</v>
      </c>
      <c r="AG10" s="13">
        <f t="shared" si="10"/>
        <v>50</v>
      </c>
      <c r="AH10" s="13">
        <f t="shared" si="11"/>
        <v>8</v>
      </c>
      <c r="AI10" s="42">
        <f t="shared" si="12"/>
        <v>5.3092915845667514</v>
      </c>
      <c r="AJ10" s="42">
        <f t="shared" si="2"/>
        <v>5.3092915845667514</v>
      </c>
      <c r="AK10" s="42">
        <f t="shared" si="2"/>
        <v>5.3092915845667514</v>
      </c>
      <c r="AL10" s="42">
        <f t="shared" si="2"/>
        <v>5.3092915845667514</v>
      </c>
      <c r="AM10" s="42">
        <f t="shared" si="2"/>
        <v>5.3092915845667514</v>
      </c>
      <c r="AN10" s="42">
        <f t="shared" si="2"/>
        <v>5.3092915845667514</v>
      </c>
      <c r="AO10" s="42">
        <f t="shared" si="2"/>
        <v>5.3092915845667514</v>
      </c>
      <c r="AP10" s="42">
        <f t="shared" si="2"/>
        <v>5.3092915845667514</v>
      </c>
      <c r="AR10" s="10">
        <f t="shared" si="13"/>
        <v>13</v>
      </c>
      <c r="AS10" s="13">
        <f t="shared" si="14"/>
        <v>4200</v>
      </c>
      <c r="AT10" s="13">
        <f t="shared" si="15"/>
        <v>10</v>
      </c>
      <c r="AU10" s="13">
        <f t="shared" si="16"/>
        <v>50</v>
      </c>
      <c r="AV10" s="13">
        <f t="shared" si="17"/>
        <v>8</v>
      </c>
      <c r="AW10" s="42">
        <f t="shared" si="18"/>
        <v>1.3273228961416879</v>
      </c>
      <c r="AX10" s="42">
        <f t="shared" si="3"/>
        <v>1.3273228961416879</v>
      </c>
      <c r="AY10" s="42">
        <f t="shared" si="3"/>
        <v>1.3273228961416879</v>
      </c>
      <c r="AZ10" s="42">
        <f t="shared" si="3"/>
        <v>1.3273228961416879</v>
      </c>
      <c r="BA10" s="42">
        <f t="shared" si="3"/>
        <v>1.3273228961416879</v>
      </c>
      <c r="BB10" s="42">
        <f t="shared" si="3"/>
        <v>1.3273228961416879</v>
      </c>
      <c r="BC10" s="42">
        <f t="shared" si="3"/>
        <v>1.3273228961416879</v>
      </c>
      <c r="BD10" s="42">
        <f t="shared" si="3"/>
        <v>1.3273228961416879</v>
      </c>
      <c r="BF10" s="10">
        <f t="shared" si="19"/>
        <v>13</v>
      </c>
      <c r="BG10" s="13">
        <f t="shared" si="20"/>
        <v>4200</v>
      </c>
      <c r="BH10" s="13">
        <f t="shared" si="21"/>
        <v>10</v>
      </c>
      <c r="BI10" s="13">
        <f t="shared" si="22"/>
        <v>50</v>
      </c>
      <c r="BJ10" s="13">
        <f t="shared" si="23"/>
        <v>8</v>
      </c>
      <c r="BK10" s="47">
        <f t="shared" si="24"/>
        <v>0.4</v>
      </c>
      <c r="BL10" s="47">
        <f t="shared" si="25"/>
        <v>0.4</v>
      </c>
      <c r="BM10" s="47">
        <f t="shared" si="26"/>
        <v>0.4</v>
      </c>
      <c r="BN10" s="47">
        <f t="shared" si="27"/>
        <v>0.47430107885735839</v>
      </c>
      <c r="BO10" s="47">
        <f t="shared" si="28"/>
        <v>0.55214428639183488</v>
      </c>
      <c r="BP10" s="47">
        <f t="shared" si="29"/>
        <v>0.6308293072408665</v>
      </c>
      <c r="BQ10" s="47">
        <f t="shared" si="30"/>
        <v>0.73707592894385754</v>
      </c>
      <c r="BR10" s="47">
        <f t="shared" si="31"/>
        <v>0.81777909365078516</v>
      </c>
      <c r="BS10" s="8"/>
      <c r="BT10" s="8"/>
    </row>
    <row r="11" spans="2:72">
      <c r="B11" s="28">
        <v>13</v>
      </c>
      <c r="C11" s="21">
        <v>4200</v>
      </c>
      <c r="D11" s="17">
        <v>10</v>
      </c>
      <c r="E11" s="26">
        <v>50</v>
      </c>
      <c r="F11" s="19">
        <v>9</v>
      </c>
      <c r="G11" s="3">
        <f t="shared" si="5"/>
        <v>5.8</v>
      </c>
      <c r="H11" s="3">
        <f t="shared" si="0"/>
        <v>5.95</v>
      </c>
      <c r="I11" s="3">
        <f t="shared" si="0"/>
        <v>6.1</v>
      </c>
      <c r="J11" s="3">
        <f t="shared" si="0"/>
        <v>6.25</v>
      </c>
      <c r="K11" s="3">
        <f t="shared" si="0"/>
        <v>6.4</v>
      </c>
      <c r="L11" s="3">
        <f t="shared" si="0"/>
        <v>6.55</v>
      </c>
      <c r="M11" s="3">
        <f t="shared" si="0"/>
        <v>6.75</v>
      </c>
      <c r="N11" s="3">
        <f t="shared" si="0"/>
        <v>6.9</v>
      </c>
      <c r="P11" s="10">
        <f>$B11</f>
        <v>13</v>
      </c>
      <c r="Q11" s="13">
        <f>$C11</f>
        <v>4200</v>
      </c>
      <c r="R11" s="13">
        <f>$D11</f>
        <v>10</v>
      </c>
      <c r="S11" s="13">
        <f>$E11</f>
        <v>50</v>
      </c>
      <c r="T11" s="13">
        <f>$F11</f>
        <v>9</v>
      </c>
      <c r="U11" s="42">
        <f t="shared" si="6"/>
        <v>2.4</v>
      </c>
      <c r="V11" s="42">
        <f t="shared" si="1"/>
        <v>2.3812499999999996</v>
      </c>
      <c r="W11" s="42">
        <f t="shared" si="1"/>
        <v>2.3624999999999998</v>
      </c>
      <c r="X11" s="42">
        <f t="shared" si="1"/>
        <v>2.34375</v>
      </c>
      <c r="Y11" s="42">
        <f t="shared" si="1"/>
        <v>2.3250000000000002</v>
      </c>
      <c r="Z11" s="42">
        <f t="shared" si="1"/>
        <v>2.3062499999999999</v>
      </c>
      <c r="AA11" s="42">
        <f t="shared" si="1"/>
        <v>2.28125</v>
      </c>
      <c r="AB11" s="42">
        <f t="shared" si="1"/>
        <v>2.2625000000000002</v>
      </c>
      <c r="AD11" s="10">
        <f t="shared" si="7"/>
        <v>13</v>
      </c>
      <c r="AE11" s="13">
        <f t="shared" si="8"/>
        <v>4200</v>
      </c>
      <c r="AF11" s="13">
        <f t="shared" si="9"/>
        <v>10</v>
      </c>
      <c r="AG11" s="13">
        <f t="shared" si="10"/>
        <v>50</v>
      </c>
      <c r="AH11" s="13">
        <f t="shared" si="11"/>
        <v>9</v>
      </c>
      <c r="AI11" s="42">
        <f t="shared" si="12"/>
        <v>5.3092915845667514</v>
      </c>
      <c r="AJ11" s="42">
        <f t="shared" si="2"/>
        <v>5.3092915845667514</v>
      </c>
      <c r="AK11" s="42">
        <f t="shared" si="2"/>
        <v>5.3092915845667514</v>
      </c>
      <c r="AL11" s="42">
        <f t="shared" si="2"/>
        <v>5.3092915845667514</v>
      </c>
      <c r="AM11" s="42">
        <f t="shared" si="2"/>
        <v>5.3092915845667514</v>
      </c>
      <c r="AN11" s="42">
        <f t="shared" si="2"/>
        <v>5.3092915845667514</v>
      </c>
      <c r="AO11" s="42">
        <f t="shared" si="2"/>
        <v>5.3092915845667514</v>
      </c>
      <c r="AP11" s="42">
        <f t="shared" si="2"/>
        <v>5.3092915845667514</v>
      </c>
      <c r="AR11" s="10">
        <f t="shared" si="13"/>
        <v>13</v>
      </c>
      <c r="AS11" s="13">
        <f t="shared" si="14"/>
        <v>4200</v>
      </c>
      <c r="AT11" s="13">
        <f t="shared" si="15"/>
        <v>10</v>
      </c>
      <c r="AU11" s="13">
        <f t="shared" si="16"/>
        <v>50</v>
      </c>
      <c r="AV11" s="13">
        <f t="shared" si="17"/>
        <v>9</v>
      </c>
      <c r="AW11" s="42">
        <f t="shared" si="18"/>
        <v>1.1798425743481671</v>
      </c>
      <c r="AX11" s="42">
        <f t="shared" si="3"/>
        <v>1.1798425743481671</v>
      </c>
      <c r="AY11" s="42">
        <f t="shared" si="3"/>
        <v>1.1798425743481671</v>
      </c>
      <c r="AZ11" s="42">
        <f t="shared" si="3"/>
        <v>1.1798425743481671</v>
      </c>
      <c r="BA11" s="42">
        <f t="shared" si="3"/>
        <v>1.1798425743481671</v>
      </c>
      <c r="BB11" s="42">
        <f t="shared" si="3"/>
        <v>1.1798425743481671</v>
      </c>
      <c r="BC11" s="42">
        <f t="shared" si="3"/>
        <v>1.1798425743481671</v>
      </c>
      <c r="BD11" s="42">
        <f t="shared" si="3"/>
        <v>1.1798425743481671</v>
      </c>
      <c r="BF11" s="10">
        <f t="shared" si="19"/>
        <v>13</v>
      </c>
      <c r="BG11" s="13">
        <f t="shared" si="20"/>
        <v>4200</v>
      </c>
      <c r="BH11" s="13">
        <f t="shared" si="21"/>
        <v>10</v>
      </c>
      <c r="BI11" s="13">
        <f t="shared" si="22"/>
        <v>50</v>
      </c>
      <c r="BJ11" s="13">
        <f t="shared" si="23"/>
        <v>9</v>
      </c>
      <c r="BK11" s="47">
        <f t="shared" si="24"/>
        <v>0.4</v>
      </c>
      <c r="BL11" s="47">
        <f t="shared" si="25"/>
        <v>0.4</v>
      </c>
      <c r="BM11" s="47">
        <f t="shared" si="26"/>
        <v>0.45167850551394484</v>
      </c>
      <c r="BN11" s="47">
        <f t="shared" si="27"/>
        <v>0.5392223873531925</v>
      </c>
      <c r="BO11" s="47">
        <f t="shared" si="28"/>
        <v>0.62770294337946331</v>
      </c>
      <c r="BP11" s="47">
        <f t="shared" si="29"/>
        <v>0.71713528734028309</v>
      </c>
      <c r="BQ11" s="47">
        <f t="shared" si="30"/>
        <v>0.83788570739000279</v>
      </c>
      <c r="BR11" s="47">
        <f t="shared" si="31"/>
        <v>0.929599518608616</v>
      </c>
      <c r="BS11" s="8"/>
      <c r="BT11" s="8"/>
    </row>
    <row r="12" spans="2:72">
      <c r="B12" s="29">
        <v>13</v>
      </c>
      <c r="C12" s="22">
        <v>4200</v>
      </c>
      <c r="D12" s="18">
        <v>10</v>
      </c>
      <c r="E12" s="27">
        <v>50</v>
      </c>
      <c r="F12" s="19">
        <v>10</v>
      </c>
      <c r="G12" s="3">
        <f>$B12/10+$C$2+G$3/2/10</f>
        <v>5.8</v>
      </c>
      <c r="H12" s="3">
        <f>$B12/10+$C$2+H$3/2/10</f>
        <v>5.95</v>
      </c>
      <c r="I12" s="3">
        <f>$B12/10+$C$2+I$3/2/10</f>
        <v>6.1</v>
      </c>
      <c r="J12" s="3">
        <f>$B12/10+$C$2+J$3/2/10</f>
        <v>6.25</v>
      </c>
      <c r="K12" s="3">
        <f>$B12/10+$C$2+K$3/2/10</f>
        <v>6.4</v>
      </c>
      <c r="L12" s="3">
        <f>$B12/10+$C$2+L$3/2/10</f>
        <v>6.55</v>
      </c>
      <c r="M12" s="3">
        <f>$B12/10+$C$2+M$3/2/10</f>
        <v>6.75</v>
      </c>
      <c r="N12" s="3">
        <f>$B12/10+$C$2+N$3/2/10</f>
        <v>6.9</v>
      </c>
      <c r="P12" s="11">
        <f>$B12</f>
        <v>13</v>
      </c>
      <c r="Q12" s="14">
        <f>$C12</f>
        <v>4200</v>
      </c>
      <c r="R12" s="14">
        <f>$D12</f>
        <v>10</v>
      </c>
      <c r="S12" s="14">
        <f>$E12</f>
        <v>50</v>
      </c>
      <c r="T12" s="14">
        <f>$F12</f>
        <v>10</v>
      </c>
      <c r="U12" s="42">
        <f>(($S12-(U$3/10)*$T12-($P12/10)*2-$Q$2*2)/($T12-1)+U$3/10)/2</f>
        <v>2.1333333333333333</v>
      </c>
      <c r="V12" s="42">
        <f>(($S12-(V$3/10)*$T12-($P12/10)*2-$Q$2*2)/($T12-1)+V$3/10)/2</f>
        <v>2.1166666666666667</v>
      </c>
      <c r="W12" s="42">
        <f>(($S12-(W$3/10)*$T12-($P12/10)*2-$Q$2*2)/($T12-1)+W$3/10)/2</f>
        <v>2.0999999999999996</v>
      </c>
      <c r="X12" s="42">
        <f>(($S12-(X$3/10)*$T12-($P12/10)*2-$Q$2*2)/($T12-1)+X$3/10)/2</f>
        <v>2.083333333333333</v>
      </c>
      <c r="Y12" s="42">
        <f>(($S12-(Y$3/10)*$T12-($P12/10)*2-$Q$2*2)/($T12-1)+Y$3/10)/2</f>
        <v>2.0666666666666664</v>
      </c>
      <c r="Z12" s="42">
        <f>(($S12-(Z$3/10)*$T12-($P12/10)*2-$Q$2*2)/($T12-1)+Z$3/10)/2</f>
        <v>2.0499999999999998</v>
      </c>
      <c r="AA12" s="42">
        <f>(($S12-(AA$3/10)*$T12-($P12/10)*2-$Q$2*2)/($T12-1)+AA$3/10)/2</f>
        <v>2.0277777777777777</v>
      </c>
      <c r="AB12" s="42">
        <f>(($S12-(AB$3/10)*$T12-($P12/10)*2-$Q$2*2)/($T12-1)+AB$3/10)/2</f>
        <v>2.0111111111111111</v>
      </c>
      <c r="AD12" s="11">
        <f t="shared" si="7"/>
        <v>13</v>
      </c>
      <c r="AE12" s="14">
        <f t="shared" si="8"/>
        <v>4200</v>
      </c>
      <c r="AF12" s="14">
        <f t="shared" si="9"/>
        <v>10</v>
      </c>
      <c r="AG12" s="14">
        <f t="shared" si="10"/>
        <v>50</v>
      </c>
      <c r="AH12" s="14">
        <f t="shared" si="11"/>
        <v>10</v>
      </c>
      <c r="AI12" s="42">
        <f t="shared" si="12"/>
        <v>5.3092915845667514</v>
      </c>
      <c r="AJ12" s="42">
        <f t="shared" si="2"/>
        <v>5.3092915845667514</v>
      </c>
      <c r="AK12" s="42">
        <f t="shared" si="2"/>
        <v>5.3092915845667514</v>
      </c>
      <c r="AL12" s="42">
        <f t="shared" si="2"/>
        <v>5.3092915845667514</v>
      </c>
      <c r="AM12" s="42">
        <f t="shared" si="2"/>
        <v>5.3092915845667514</v>
      </c>
      <c r="AN12" s="42">
        <f t="shared" si="2"/>
        <v>5.3092915845667514</v>
      </c>
      <c r="AO12" s="42">
        <f t="shared" si="2"/>
        <v>5.3092915845667514</v>
      </c>
      <c r="AP12" s="42">
        <f t="shared" si="2"/>
        <v>5.3092915845667514</v>
      </c>
      <c r="AR12" s="11">
        <f t="shared" si="13"/>
        <v>13</v>
      </c>
      <c r="AS12" s="14">
        <f t="shared" si="14"/>
        <v>4200</v>
      </c>
      <c r="AT12" s="14">
        <f t="shared" si="15"/>
        <v>10</v>
      </c>
      <c r="AU12" s="14">
        <f t="shared" si="16"/>
        <v>50</v>
      </c>
      <c r="AV12" s="14">
        <f t="shared" si="17"/>
        <v>10</v>
      </c>
      <c r="AW12" s="42">
        <f t="shared" si="18"/>
        <v>1.0618583169133502</v>
      </c>
      <c r="AX12" s="42">
        <f t="shared" si="3"/>
        <v>1.0618583169133502</v>
      </c>
      <c r="AY12" s="42">
        <f t="shared" si="3"/>
        <v>1.0618583169133502</v>
      </c>
      <c r="AZ12" s="42">
        <f t="shared" si="3"/>
        <v>1.0618583169133502</v>
      </c>
      <c r="BA12" s="42">
        <f t="shared" si="3"/>
        <v>1.0618583169133502</v>
      </c>
      <c r="BB12" s="42">
        <f t="shared" si="3"/>
        <v>1.0618583169133502</v>
      </c>
      <c r="BC12" s="42">
        <f t="shared" si="3"/>
        <v>1.0618583169133502</v>
      </c>
      <c r="BD12" s="42">
        <f t="shared" si="3"/>
        <v>1.0618583169133502</v>
      </c>
      <c r="BF12" s="11">
        <f t="shared" si="19"/>
        <v>13</v>
      </c>
      <c r="BG12" s="14">
        <f t="shared" si="20"/>
        <v>4200</v>
      </c>
      <c r="BH12" s="14">
        <f t="shared" si="21"/>
        <v>10</v>
      </c>
      <c r="BI12" s="14">
        <f t="shared" si="22"/>
        <v>50</v>
      </c>
      <c r="BJ12" s="14">
        <f t="shared" si="23"/>
        <v>10</v>
      </c>
      <c r="BK12" s="47">
        <f t="shared" si="24"/>
        <v>0.4</v>
      </c>
      <c r="BL12" s="47">
        <f t="shared" si="25"/>
        <v>0.40899474023821952</v>
      </c>
      <c r="BM12" s="47">
        <f t="shared" si="26"/>
        <v>0.50603152944624741</v>
      </c>
      <c r="BN12" s="47">
        <f t="shared" si="27"/>
        <v>0.60409673281784892</v>
      </c>
      <c r="BO12" s="47">
        <f t="shared" si="28"/>
        <v>0.70320678643982193</v>
      </c>
      <c r="BP12" s="47">
        <f t="shared" si="29"/>
        <v>0.80337847851625466</v>
      </c>
      <c r="BQ12" s="47">
        <f t="shared" si="30"/>
        <v>0.93862186714578566</v>
      </c>
      <c r="BR12" s="47">
        <f t="shared" si="31"/>
        <v>1.0413380526395941</v>
      </c>
      <c r="BS12" s="8"/>
      <c r="BT12" s="8"/>
    </row>
    <row r="20" spans="6:62">
      <c r="F20" s="24"/>
      <c r="T20" s="24"/>
      <c r="AH20" s="24"/>
      <c r="AV20" s="24"/>
      <c r="BJ20" s="24"/>
    </row>
  </sheetData>
  <mergeCells count="5">
    <mergeCell ref="B1:N1"/>
    <mergeCell ref="P1:AB1"/>
    <mergeCell ref="AD1:AP1"/>
    <mergeCell ref="AR1:BD1"/>
    <mergeCell ref="BF1:BR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  <sheetView workbookViewId="1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  <sheetView workbookViewId="1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牆筋發展長度計算表(不考慮搭接影響)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顏聖益</dc:creator>
  <cp:lastModifiedBy>User</cp:lastModifiedBy>
  <dcterms:created xsi:type="dcterms:W3CDTF">2017-08-09T05:58:14Z</dcterms:created>
  <dcterms:modified xsi:type="dcterms:W3CDTF">2017-10-20T10:02:02Z</dcterms:modified>
</cp:coreProperties>
</file>