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100_Users\EI 201604 Paul\10 T2016-04D HualienInspection\"/>
    </mc:Choice>
  </mc:AlternateContent>
  <bookViews>
    <workbookView xWindow="0" yWindow="0" windowWidth="28800" windowHeight="8625" activeTab="1"/>
  </bookViews>
  <sheets>
    <sheet name="筏基版" sheetId="4" r:id="rId1"/>
    <sheet name="樓版" sheetId="10" r:id="rId2"/>
    <sheet name="樓版壓力搭接" sheetId="15" r:id="rId3"/>
    <sheet name="地梁" sheetId="5" r:id="rId4"/>
    <sheet name="大梁" sheetId="6" r:id="rId5"/>
    <sheet name="小梁" sheetId="7" r:id="rId6"/>
    <sheet name="算例-版與一般牆" sheetId="16" r:id="rId7"/>
    <sheet name="柱" sheetId="8" r:id="rId8"/>
    <sheet name="輸入" sheetId="17" r:id="rId9"/>
    <sheet name="非結構牆" sheetId="13" r:id="rId10"/>
    <sheet name="1F柱" sheetId="12" r:id="rId11"/>
    <sheet name="21F大梁" sheetId="1" r:id="rId12"/>
    <sheet name="21F小梁" sheetId="2" r:id="rId13"/>
    <sheet name="20F柱" sheetId="3" r:id="rId14"/>
    <sheet name="工作表2" sheetId="11" r:id="rId15"/>
    <sheet name="SUMMARY" sheetId="9" r:id="rId16"/>
  </sheets>
  <definedNames>
    <definedName name="BEAM" localSheetId="6">#REF!</definedName>
    <definedName name="BEAM">#REF!</definedName>
    <definedName name="dl3綠" localSheetId="6">#REF!</definedName>
    <definedName name="dl3綠">#REF!</definedName>
    <definedName name="_xlnm.Print_Area" localSheetId="13">'20F柱'!$A$1:$C$20</definedName>
    <definedName name="_xlnm.Print_Area" localSheetId="11">'21F大梁'!$A$1:$L$24</definedName>
    <definedName name="_xlnm.Print_Area" localSheetId="12">'21F小梁'!$A$1:$K$35</definedName>
    <definedName name="_xlnm.Print_Area" localSheetId="15">SUMMARY!$A$1:$B$28</definedName>
    <definedName name="_xlnm.Print_Area" localSheetId="4">大梁!$A$1:$C$32</definedName>
    <definedName name="_xlnm.Print_Area" localSheetId="5">小梁!$A$1:$C$35</definedName>
    <definedName name="_xlnm.Print_Area" localSheetId="3">地梁!$A$1:$V$24</definedName>
    <definedName name="_xlnm.Print_Area" localSheetId="7">柱!$A$1:$O$34</definedName>
    <definedName name="_xlnm.Print_Area" localSheetId="0">筏基版!$A$1:$M$40</definedName>
    <definedName name="_xlnm.Print_Area" localSheetId="6">'算例-版與一般牆'!$A$1:$S$73</definedName>
    <definedName name="主筋直徑" localSheetId="6">#REF!</definedName>
    <definedName name="主筋直徑">#REF!</definedName>
    <definedName name="混凝土強度" localSheetId="6">#REF!</definedName>
    <definedName name="混凝土強度">#REF!</definedName>
  </definedNames>
  <calcPr calcId="162913" refMode="R1C1"/>
</workbook>
</file>

<file path=xl/calcChain.xml><?xml version="1.0" encoding="utf-8"?>
<calcChain xmlns="http://schemas.openxmlformats.org/spreadsheetml/2006/main">
  <c r="B1" i="17" l="1"/>
  <c r="J9" i="16"/>
  <c r="R15" i="16" s="1"/>
  <c r="E9" i="16"/>
  <c r="R38" i="16" s="1"/>
  <c r="B1" i="16"/>
  <c r="AA8" i="5"/>
  <c r="AB9" i="5"/>
  <c r="AA10" i="5"/>
  <c r="W11" i="5"/>
  <c r="X11" i="5"/>
  <c r="AB11" i="5"/>
  <c r="W12" i="5"/>
  <c r="X12" i="5"/>
  <c r="AA12" i="5"/>
  <c r="AB13" i="5"/>
  <c r="AA19" i="5"/>
  <c r="AB20" i="5"/>
  <c r="AA21" i="5"/>
  <c r="AB22" i="5"/>
  <c r="AA23" i="5"/>
  <c r="AB24" i="5"/>
  <c r="R16" i="16" l="1"/>
  <c r="R17" i="16" s="1"/>
  <c r="R27" i="16" s="1"/>
  <c r="R40" i="16" s="1"/>
  <c r="F6" i="15"/>
  <c r="I5" i="15"/>
  <c r="H5" i="15"/>
  <c r="R47" i="16" l="1"/>
  <c r="R48" i="16"/>
  <c r="B1" i="11"/>
  <c r="J16" i="9" l="1"/>
  <c r="J15" i="9"/>
  <c r="Z10" i="6"/>
  <c r="Z13" i="6" s="1"/>
  <c r="Y10" i="6"/>
  <c r="Y13" i="6" s="1"/>
  <c r="Z9" i="6"/>
  <c r="Z12" i="6" s="1"/>
  <c r="Y9" i="6"/>
  <c r="Y12" i="6" s="1"/>
  <c r="AD57" i="6"/>
  <c r="AC56" i="6"/>
  <c r="AD55" i="6"/>
  <c r="AC54" i="6"/>
  <c r="AD53" i="6"/>
  <c r="AC52" i="6"/>
  <c r="AD51" i="6"/>
  <c r="AC50" i="6"/>
  <c r="AD44" i="6"/>
  <c r="AC43" i="6"/>
  <c r="AD42" i="6"/>
  <c r="AC41" i="6"/>
  <c r="AD40" i="6"/>
  <c r="AC39" i="6"/>
  <c r="AD38" i="6"/>
  <c r="Z38" i="6"/>
  <c r="Z41" i="6" s="1"/>
  <c r="Y38" i="6"/>
  <c r="Y41" i="6" s="1"/>
  <c r="AC37" i="6"/>
  <c r="Z37" i="6"/>
  <c r="Z40" i="6" s="1"/>
  <c r="Y37" i="6"/>
  <c r="Y40" i="6" s="1"/>
  <c r="J28" i="9" l="1"/>
  <c r="J27" i="9"/>
  <c r="J25" i="9"/>
  <c r="J24" i="9"/>
  <c r="J22" i="9"/>
  <c r="J21" i="9"/>
  <c r="J19" i="9"/>
  <c r="J18" i="9"/>
  <c r="J13" i="9"/>
  <c r="J12" i="9"/>
  <c r="J10" i="9"/>
  <c r="J9" i="9"/>
  <c r="B1" i="5" l="1"/>
  <c r="W30" i="7"/>
  <c r="R19" i="1"/>
  <c r="Q30" i="2"/>
  <c r="R35" i="2"/>
  <c r="Q34" i="2"/>
  <c r="R33" i="2"/>
  <c r="Q32" i="2"/>
  <c r="R31" i="2"/>
  <c r="R24" i="2"/>
  <c r="Q23" i="2"/>
  <c r="R22" i="2"/>
  <c r="Q21" i="2"/>
  <c r="R20" i="2"/>
  <c r="Q19" i="2"/>
  <c r="R13" i="2"/>
  <c r="Q12" i="2"/>
  <c r="R11" i="2"/>
  <c r="Q10" i="2"/>
  <c r="R9" i="2"/>
  <c r="Q8" i="2"/>
  <c r="S20" i="1"/>
  <c r="S24" i="1"/>
  <c r="R23" i="1"/>
  <c r="S22" i="1"/>
  <c r="R21" i="1"/>
  <c r="S13" i="1"/>
  <c r="R12" i="1"/>
  <c r="S11" i="1"/>
  <c r="R10" i="1"/>
  <c r="S9" i="1"/>
  <c r="R8" i="1"/>
  <c r="X35" i="7"/>
  <c r="W34" i="7"/>
  <c r="X33" i="7"/>
  <c r="W32" i="7"/>
  <c r="X31" i="7"/>
  <c r="X24" i="7"/>
  <c r="W23" i="7"/>
  <c r="X22" i="7"/>
  <c r="W21" i="7"/>
  <c r="X20" i="7"/>
  <c r="W19" i="7"/>
  <c r="W8" i="7"/>
  <c r="X15" i="7"/>
  <c r="W14" i="7"/>
  <c r="X13" i="7"/>
  <c r="W12" i="7"/>
  <c r="X11" i="7"/>
  <c r="W10" i="7"/>
  <c r="X9" i="7"/>
  <c r="AD23" i="8" l="1"/>
  <c r="AD26" i="8" s="1"/>
  <c r="AC23" i="8"/>
  <c r="AC26" i="8" s="1"/>
  <c r="AD8" i="8"/>
  <c r="AD11" i="8" s="1"/>
  <c r="AC8" i="8"/>
  <c r="AC11" i="8" s="1"/>
  <c r="T31" i="7"/>
  <c r="T34" i="7" s="1"/>
  <c r="S31" i="7"/>
  <c r="S34" i="7" s="1"/>
  <c r="T30" i="7"/>
  <c r="T33" i="7" s="1"/>
  <c r="S30" i="7"/>
  <c r="S33" i="7" s="1"/>
  <c r="T20" i="7"/>
  <c r="T23" i="7" s="1"/>
  <c r="S20" i="7"/>
  <c r="S23" i="7" s="1"/>
  <c r="T19" i="7"/>
  <c r="T22" i="7" s="1"/>
  <c r="S19" i="7"/>
  <c r="S22" i="7" s="1"/>
  <c r="T9" i="7"/>
  <c r="T12" i="7" s="1"/>
  <c r="S9" i="7"/>
  <c r="S12" i="7" s="1"/>
  <c r="T8" i="7"/>
  <c r="T11" i="7" s="1"/>
  <c r="S8" i="7"/>
  <c r="S11" i="7" s="1"/>
  <c r="AD56" i="8"/>
  <c r="AC56" i="8"/>
  <c r="T26" i="3"/>
  <c r="S26" i="3"/>
  <c r="T11" i="3"/>
  <c r="S11" i="3"/>
  <c r="N34" i="2"/>
  <c r="M34" i="2"/>
  <c r="N33" i="2"/>
  <c r="M33" i="2"/>
  <c r="N23" i="2"/>
  <c r="M23" i="2"/>
  <c r="N22" i="2"/>
  <c r="M22" i="2"/>
  <c r="N12" i="2"/>
  <c r="M12" i="2"/>
  <c r="N11" i="2"/>
  <c r="M11" i="2"/>
  <c r="O12" i="1"/>
  <c r="N12" i="1"/>
  <c r="O11" i="1"/>
  <c r="N11" i="1"/>
  <c r="AD41" i="8"/>
  <c r="AC41" i="8"/>
</calcChain>
</file>

<file path=xl/sharedStrings.xml><?xml version="1.0" encoding="utf-8"?>
<sst xmlns="http://schemas.openxmlformats.org/spreadsheetml/2006/main" count="545" uniqueCount="210">
  <si>
    <t>表1  受拉竹節鋼筋搭接長度（乙級搭接）</t>
  </si>
  <si>
    <t>適用條件：大梁，D25，D13，f'c= 280 kgf/cm²，fy= 4200 kgf/cm²，fyt= 4200 kgf/cm²，箍筋間距= 10cm （單位：公分）</t>
  </si>
  <si>
    <r>
      <t>梁寬</t>
    </r>
    <r>
      <rPr>
        <sz val="12"/>
        <color theme="1"/>
        <rFont val="微軟正黑體"/>
        <family val="2"/>
        <charset val="136"/>
      </rPr>
      <t>\</t>
    </r>
    <r>
      <rPr>
        <vertAlign val="superscript"/>
        <sz val="12"/>
        <color theme="1"/>
        <rFont val="微軟正黑體"/>
        <family val="2"/>
        <charset val="136"/>
      </rPr>
      <t>主筋根數</t>
    </r>
  </si>
  <si>
    <t>表2  受拉竹節鋼筋搭接長度（乙級搭接）</t>
  </si>
  <si>
    <t>適用條件：大梁，D25，D16，f'c= 280 kgf/cm²，fy= 4200 kgf/cm²，fyt= 4200 kgf/cm²，箍筋間距= 15cm （單位：公分）</t>
  </si>
  <si>
    <t>A區</t>
  </si>
  <si>
    <t>適用條件：小梁，D16，D10，f'c= 280 kgf/cm²，fy= 4200 kgf/cm²，fyt= 2800 kgf/cm²，箍筋間距= 25cm （單位：公分）</t>
  </si>
  <si>
    <t>適用條件：小梁，D19，D10，f'c= 280 kgf/cm²，fy= 4200 kgf/cm²，fyt= 2800 kgf/cm²，箍筋間距= 25cm （單位：公分）</t>
  </si>
  <si>
    <t>表3  受拉竹節鋼筋搭接長度（乙級搭接）</t>
  </si>
  <si>
    <t>適用條件：小梁，D22，D10，f'c= 280 kgf/cm²，fy= 4200 kgf/cm²，fyt= 2800 kgf/cm²，箍筋間距= 25cm （單位：公分）</t>
  </si>
  <si>
    <t>表4  受拉竹節鋼筋搭接長度（乙級搭接）</t>
  </si>
  <si>
    <t>適用條件：大梁，D32，D13，f'c= 280 kgf/cm²，fy= 4200 kgf/cm²，fyt= 4200 kgf/cm²，箍筋間距= 10cm （單位：公分）</t>
  </si>
  <si>
    <t>適用條件：大梁，D32，D13，f'c= 280 kgf/cm²，fy= 4200 kgf/cm²，fyt= 4200 kgf/cm²，箍筋間距= 15cm （單位：公分）</t>
  </si>
  <si>
    <t>適用條件：大梁，D36，D13，f'c= 280 kgf/cm²，fy= 4200 kgf/cm²，fyt= 4200 kgf/cm²，箍筋間距= 10cm （單位：公分）</t>
  </si>
  <si>
    <t>適用條件：大梁，D36，D13，f'c= 280 kgf/cm²，fy= 4200 kgf/cm²，fyt= 4200 kgf/cm²，箍筋間距= 15cm （單位：公分）</t>
  </si>
  <si>
    <t>頂層搭接長度</t>
    <phoneticPr fontId="2" type="noConversion"/>
  </si>
  <si>
    <t>一般搭接長度</t>
    <phoneticPr fontId="2" type="noConversion"/>
  </si>
  <si>
    <t>主筋直徑</t>
    <phoneticPr fontId="2" type="noConversion"/>
  </si>
  <si>
    <t>保護層</t>
    <phoneticPr fontId="2" type="noConversion"/>
  </si>
  <si>
    <t>混凝土 fc'</t>
    <phoneticPr fontId="2" type="noConversion"/>
  </si>
  <si>
    <t>主筋 
Fy</t>
  </si>
  <si>
    <t>鋼筋最小間距</t>
    <phoneticPr fontId="2" type="noConversion"/>
  </si>
  <si>
    <t>mm</t>
    <phoneticPr fontId="2" type="noConversion"/>
  </si>
  <si>
    <t>cm</t>
  </si>
  <si>
    <t xml:space="preserve"> kgf/cm²</t>
    <phoneticPr fontId="2" type="noConversion"/>
  </si>
  <si>
    <t xml:space="preserve"> kgf/cm²</t>
  </si>
  <si>
    <t>cm</t>
    <phoneticPr fontId="2" type="noConversion"/>
  </si>
  <si>
    <t>1db</t>
    <phoneticPr fontId="2" type="noConversion"/>
  </si>
  <si>
    <t>3db</t>
    <phoneticPr fontId="2" type="noConversion"/>
  </si>
  <si>
    <t>原圖</t>
    <phoneticPr fontId="2" type="noConversion"/>
  </si>
  <si>
    <t>1db</t>
    <phoneticPr fontId="2" type="noConversion"/>
  </si>
  <si>
    <t>3db</t>
    <phoneticPr fontId="2" type="noConversion"/>
  </si>
  <si>
    <t>3db</t>
    <phoneticPr fontId="2" type="noConversion"/>
  </si>
  <si>
    <t>原圖</t>
    <phoneticPr fontId="2" type="noConversion"/>
  </si>
  <si>
    <t>1db</t>
    <phoneticPr fontId="2" type="noConversion"/>
  </si>
  <si>
    <t>原圖</t>
    <phoneticPr fontId="2" type="noConversion"/>
  </si>
  <si>
    <t>1db</t>
    <phoneticPr fontId="2" type="noConversion"/>
  </si>
  <si>
    <t>3db</t>
    <phoneticPr fontId="2" type="noConversion"/>
  </si>
  <si>
    <t>原圖</t>
    <phoneticPr fontId="2" type="noConversion"/>
  </si>
  <si>
    <t>1db</t>
    <phoneticPr fontId="2" type="noConversion"/>
  </si>
  <si>
    <t>3db</t>
    <phoneticPr fontId="2" type="noConversion"/>
  </si>
  <si>
    <t>原圖</t>
    <phoneticPr fontId="2" type="noConversion"/>
  </si>
  <si>
    <t>UPDATE</t>
    <phoneticPr fontId="2" type="noConversion"/>
  </si>
  <si>
    <t>PROJECT</t>
    <phoneticPr fontId="2" type="noConversion"/>
  </si>
  <si>
    <t>搭接長度詳細計算</t>
    <phoneticPr fontId="2" type="noConversion"/>
  </si>
  <si>
    <t>SUBJECT</t>
    <phoneticPr fontId="2" type="noConversion"/>
  </si>
  <si>
    <t>SUMMARY</t>
  </si>
  <si>
    <t>地梁</t>
  </si>
  <si>
    <t>上</t>
  </si>
  <si>
    <t>下</t>
  </si>
  <si>
    <t>小地梁</t>
  </si>
  <si>
    <t>21F</t>
  </si>
  <si>
    <t>大梁</t>
  </si>
  <si>
    <t>2F</t>
  </si>
  <si>
    <t>小梁</t>
  </si>
  <si>
    <t>#5</t>
  </si>
  <si>
    <t>#6</t>
  </si>
  <si>
    <t>#7</t>
  </si>
  <si>
    <t>21F大梁</t>
    <phoneticPr fontId="2" type="noConversion"/>
  </si>
  <si>
    <t>21F 大梁</t>
    <phoneticPr fontId="2" type="noConversion"/>
  </si>
  <si>
    <t>21F小梁</t>
    <phoneticPr fontId="2" type="noConversion"/>
  </si>
  <si>
    <t>fc'420</t>
    <phoneticPr fontId="2" type="noConversion"/>
  </si>
  <si>
    <t>2F</t>
    <phoneticPr fontId="2" type="noConversion"/>
  </si>
  <si>
    <t>#10</t>
    <phoneticPr fontId="2" type="noConversion"/>
  </si>
  <si>
    <t>#8</t>
    <phoneticPr fontId="2" type="noConversion"/>
  </si>
  <si>
    <t>原圖</t>
    <phoneticPr fontId="2" type="noConversion"/>
  </si>
  <si>
    <t>筏基版（乙級搭接、未考慮耐震因素）</t>
    <phoneticPr fontId="2" type="noConversion"/>
  </si>
  <si>
    <t>筏基版</t>
    <phoneticPr fontId="2" type="noConversion"/>
  </si>
  <si>
    <t>非結構牆</t>
    <phoneticPr fontId="2" type="noConversion"/>
  </si>
  <si>
    <t>非結構牆（乙級搭接、未考慮耐震因素）</t>
    <phoneticPr fontId="2" type="noConversion"/>
  </si>
  <si>
    <t>樓版</t>
    <phoneticPr fontId="2" type="noConversion"/>
  </si>
  <si>
    <t>樓版（乙級搭接、未考慮耐震因素）</t>
    <phoneticPr fontId="2" type="noConversion"/>
  </si>
  <si>
    <t>主筋直徑</t>
  </si>
  <si>
    <t>一般搭接長度</t>
  </si>
  <si>
    <t>地梁</t>
    <phoneticPr fontId="2" type="noConversion"/>
  </si>
  <si>
    <t>表5  受拉竹節鋼筋搭接長度（乙級搭接）</t>
  </si>
  <si>
    <t>表6  受拉竹節鋼筋搭接長度（乙級搭接）</t>
  </si>
  <si>
    <t>表7  受拉竹節鋼筋搭接長度（乙級搭接）</t>
  </si>
  <si>
    <t>UPDATE</t>
    <phoneticPr fontId="2" type="noConversion"/>
  </si>
  <si>
    <t>PROJECT</t>
    <phoneticPr fontId="2" type="noConversion"/>
  </si>
  <si>
    <t>搭接長度詳細計算</t>
    <phoneticPr fontId="2" type="noConversion"/>
  </si>
  <si>
    <t>SUBJECT</t>
    <phoneticPr fontId="2" type="noConversion"/>
  </si>
  <si>
    <t>輸入數值</t>
    <phoneticPr fontId="2" type="noConversion"/>
  </si>
  <si>
    <t>大梁</t>
    <phoneticPr fontId="2" type="noConversion"/>
  </si>
  <si>
    <t>梁寬</t>
    <phoneticPr fontId="2" type="noConversion"/>
  </si>
  <si>
    <t>箍筋直徑</t>
  </si>
  <si>
    <t>箍筋強度</t>
  </si>
  <si>
    <t>混凝土</t>
  </si>
  <si>
    <t>箍筋間距</t>
  </si>
  <si>
    <t>地梁</t>
    <phoneticPr fontId="2" type="noConversion"/>
  </si>
  <si>
    <t>梁寬</t>
    <phoneticPr fontId="2" type="noConversion"/>
  </si>
  <si>
    <t>小梁</t>
    <phoneticPr fontId="2" type="noConversion"/>
  </si>
  <si>
    <t>1F、1MF柱</t>
    <phoneticPr fontId="2" type="noConversion"/>
  </si>
  <si>
    <t>鋼筋最小間距</t>
    <phoneticPr fontId="2" type="noConversion"/>
  </si>
  <si>
    <t>保護層</t>
    <phoneticPr fontId="2" type="noConversion"/>
  </si>
  <si>
    <t>適用條件：大梁，D25，D10，f'c= 350 kgf/cm²，fy= 4200 kgf/cm²，fyt= 4200 kgf/cm²，箍筋間距= 10cm （單位：公分）</t>
  </si>
  <si>
    <t>適用條件：大梁，D25，D13，f'c= 350 kgf/cm²，fy= 4200 kgf/cm²，fyt= 4200 kgf/cm²，箍筋間距= 10cm （單位：公分）</t>
  </si>
  <si>
    <t>表8  受拉竹節鋼筋搭接長度（乙級搭接）</t>
  </si>
  <si>
    <t>表9  受拉竹節鋼筋搭接長度（乙級搭接）</t>
  </si>
  <si>
    <t>表10  受拉竹節鋼筋搭接長度（乙級搭接）</t>
  </si>
  <si>
    <t>表11  受拉竹節鋼筋搭接長度（乙級搭接）</t>
  </si>
  <si>
    <t>適用條件：大梁，D32，D13，f'c= 350 kgf/cm²，fy= 4200 kgf/cm²，fyt= 4200 kgf/cm²，箍筋間距= 10cm （單位：公分）</t>
  </si>
  <si>
    <t>上層或下層主筋搭接範圍內之箍筋間距不得大於d/4或10cm</t>
    <phoneticPr fontId="2" type="noConversion"/>
  </si>
  <si>
    <t>地面層以下依圖面全出；地面層以上抽選大樑配筋圖（十、二十、二九），並縮小間距至10cm。</t>
    <phoneticPr fontId="2" type="noConversion"/>
  </si>
  <si>
    <t>適用條件：地梁，D32，D13，f'c= 350 kgf/cm²，fy= 4200 kgf/cm²，fyt= 2800 kgf/cm²，箍筋間距= 15cm （單位：公分）</t>
  </si>
  <si>
    <t>地下室柱</t>
    <phoneticPr fontId="2" type="noConversion"/>
  </si>
  <si>
    <t>適用條件：大梁，D32，D13，f'c= 350 kgf/cm²，fy= 4200 kgf/cm²，fyt= 2800 kgf/cm²，箍筋間距= 15cm （單位：公分）</t>
  </si>
  <si>
    <t>適用條件：大梁，D32，D13，f'c= 280 kgf/cm²，fy= 4200 kgf/cm²，fyt= 2800 kgf/cm²，箍筋間距= 15cm （單位：公分）</t>
  </si>
  <si>
    <t>2F~7F柱</t>
    <phoneticPr fontId="2" type="noConversion"/>
  </si>
  <si>
    <t>8F以上柱</t>
    <phoneticPr fontId="2" type="noConversion"/>
  </si>
  <si>
    <t>USE</t>
    <phoneticPr fontId="2" type="noConversion"/>
  </si>
  <si>
    <t xml:space="preserve"> NO USE</t>
    <phoneticPr fontId="2" type="noConversion"/>
  </si>
  <si>
    <t>#5@15</t>
    <phoneticPr fontId="2" type="noConversion"/>
  </si>
  <si>
    <t>USE</t>
    <phoneticPr fontId="2" type="noConversion"/>
  </si>
  <si>
    <t>適用條件：小梁，D25，D10，f'c= 350 kgf/cm²，fy= 4200 kgf/cm²，fyt= 4200 kgf/cm²，箍筋間距= 25cm （單位：公分）</t>
  </si>
  <si>
    <t>適用條件：小梁，D25，D10，f'c= 350 kgf/cm²，fy= 4200 kgf/cm²，fyt= 4200 kgf/cm²，箍筋間距= 20cm （單位：公分）</t>
  </si>
  <si>
    <t>適用條件：小梁，D19，D10，f'c= 350 kgf/cm²，fy= 4200 kgf/cm²，fyt= 4200 kgf/cm²，箍筋間距= 25cm （單位：公分）</t>
  </si>
  <si>
    <t>適用條件：小梁，D19，D10，f'c= 350 kgf/cm²，fy= 4200 kgf/cm²，fyt= 4200 kgf/cm²，箍筋間距= 15cm （單位：公分）</t>
  </si>
  <si>
    <t>適用條件：小梁，D25，D10，f'c= 280 kgf/cm²，fy= 4200 kgf/cm²，fyt= 4200 kgf/cm²，箍筋間距= 25cm （單位：公分）</t>
  </si>
  <si>
    <t>適用條件：小梁，D19，D10，f'c= 280 kgf/cm²，fy= 4200 kgf/cm²，fyt= 4200 kgf/cm²，箍筋間距= 25cm （單位：公分）</t>
  </si>
  <si>
    <t>適用條件：小梁，D19，D10，f'c= 280 kgf/cm²，fy= 4200 kgf/cm²，fyt= 4200 kgf/cm²，箍筋間距= 15cm （單位：公分）</t>
  </si>
  <si>
    <t>以手動抽檢驗算10根80cm寬，無誤</t>
    <phoneticPr fontId="2" type="noConversion"/>
  </si>
  <si>
    <t>ldc</t>
    <phoneticPr fontId="2" type="noConversion"/>
  </si>
  <si>
    <t>一般</t>
    <phoneticPr fontId="2" type="noConversion"/>
  </si>
  <si>
    <t>適用條件：大梁，D25，D10，f'c= 280 kgf/cm²，fy= 4200 kgf/cm²，fyt= 4200 kgf/cm²，箍筋間距= 10cm （單位：公分）</t>
  </si>
  <si>
    <t>適用條件：大梁，D25，D10，f'c= 420 kgf/cm²，fy= 4200 kgf/cm²，fyt= 4200 kgf/cm²，箍筋間距= 10cm （單位：公分）</t>
  </si>
  <si>
    <t>適用條件：大梁，D25，D13，f'c= 420 kgf/cm²，fy= 4200 kgf/cm²，fyt= 4200 kgf/cm²，箍筋間距= 10cm （單位：公分）</t>
  </si>
  <si>
    <t>適用條件：大梁，D32，D10，f'c= 280 kgf/cm²，fy= 4200 kgf/cm²，fyt= 4200 kgf/cm²，箍筋間距= 10cm （單位：公分）</t>
  </si>
  <si>
    <t>適用條件：大梁，D32，D10，f'c= 350 kgf/cm²，fy= 4200 kgf/cm²，fyt= 4200 kgf/cm²，箍筋間距= 10cm （單位：公分）</t>
  </si>
  <si>
    <t>適用條件：大梁，D32，D10，f'c= 420 kgf/cm²，fy= 4200 kgf/cm²，fyt= 4200 kgf/cm²，箍筋間距= 10cm （單位：公分）</t>
  </si>
  <si>
    <t>表12  受拉竹節鋼筋搭接長度（乙級搭接）</t>
  </si>
  <si>
    <t>適用條件：大梁，D32，D13，f'c= 420 kgf/cm²，fy= 4200 kgf/cm²，fyt= 4200 kgf/cm²，箍筋間距= 10cm （單位：公分）</t>
  </si>
  <si>
    <t>大梁</t>
    <phoneticPr fontId="2" type="noConversion"/>
  </si>
  <si>
    <t>適用條件：地梁，D25，D10，f'c= 420 kgf/cm²，fy= 4200 kgf/cm²，fyt= 4200 kgf/cm²，箍筋間距= 12cm （單位：公分）</t>
  </si>
  <si>
    <t>適用條件：地梁，D25，D10，f'c= 420 kgf/cm²，fy= 4200 kgf/cm²，fyt= 4200 kgf/cm²，箍筋間距= 15cm （單位：公分）</t>
  </si>
  <si>
    <t>適用條件：地梁，D25，D10，f'c= 420 kgf/cm²，fy= 4200 kgf/cm²，fyt= 4200 kgf/cm²，箍筋間距= 20cm （單位：公分）</t>
  </si>
  <si>
    <t>適用條件：地梁，D32，D10，f'c= 420 kgf/cm²，fy= 4200 kgf/cm²，fyt= 4200 kgf/cm²，箍筋間距= 12cm （單位：公分）</t>
  </si>
  <si>
    <t>適用條件：地梁，D32，D10，f'c= 420 kgf/cm²，fy= 4200 kgf/cm²，fyt= 4200 kgf/cm²，箍筋間距= 15cm （單位：公分）</t>
  </si>
  <si>
    <t>適用條件：地梁，D32，D10，f'c= 420 kgf/cm²，fy= 4200 kgf/cm²，fyt= 4200 kgf/cm²，箍筋間距= 20cm （單位：公分）</t>
  </si>
  <si>
    <t>適用條件：小梁，D22，D10，f'c= 280 kgf/cm²，fy= 4200 kgf/cm²，fyt= 4200 kgf/cm²，箍筋間距= 15cm （單位：公分）</t>
  </si>
  <si>
    <t>適用條件：小梁，D22，D10，f'c= 280 kgf/cm²，fy= 4200 kgf/cm²，fyt= 4200 kgf/cm²，箍筋間距= 20cm （單位：公分）</t>
  </si>
  <si>
    <t>適用條件：小梁，D22，D10，f'c= 280 kgf/cm²，fy= 4200 kgf/cm²，fyt= 4200 kgf/cm²，箍筋間距= 25cm （單位：公分）</t>
  </si>
  <si>
    <t>適用條件：小梁，D22，D10，f'c= 350 kgf/cm²，fy= 4200 kgf/cm²，fyt= 4200 kgf/cm²，箍筋間距= 15cm （單位：公分）</t>
  </si>
  <si>
    <t>適用條件：小梁，D22，D10，f'c= 350 kgf/cm²，fy= 4200 kgf/cm²，fyt= 4200 kgf/cm²，箍筋間距= 20cm （單位：公分）</t>
  </si>
  <si>
    <t>適用條件：小梁，D22，D10，f'c= 350 kgf/cm²，fy= 4200 kgf/cm²，fyt= 4200 kgf/cm²，箍筋間距= 25cm （單位：公分）</t>
  </si>
  <si>
    <t>適用條件：小梁，D22，D10，f'c= 420 kgf/cm²，fy= 4200 kgf/cm²，fyt= 4200 kgf/cm²，箍筋間距= 15cm （單位：公分）</t>
  </si>
  <si>
    <t>適用條件：小梁，D22，D10，f'c= 420 kgf/cm²，fy= 4200 kgf/cm²，fyt= 4200 kgf/cm²，箍筋間距= 20cm （單位：公分）</t>
  </si>
  <si>
    <t>適用條件：小梁，D22，D10，f'c= 420 kgf/cm²，fy= 4200 kgf/cm²，fyt= 4200 kgf/cm²，箍筋間距= 25cm （單位：公分）</t>
  </si>
  <si>
    <t>適用條件：小梁，D25，D10，f'c= 280 kgf/cm²，fy= 4200 kgf/cm²，fyt= 4200 kgf/cm²，箍筋間距= 15cm （單位：公分）</t>
  </si>
  <si>
    <t>適用條件：小梁，D25，D10，f'c= 280 kgf/cm²，fy= 4200 kgf/cm²，fyt= 4200 kgf/cm²，箍筋間距= 20cm （單位：公分）</t>
  </si>
  <si>
    <t>表13  受拉竹節鋼筋搭接長度（乙級搭接）</t>
  </si>
  <si>
    <t>適用條件：小梁，D25，D10，f'c= 350 kgf/cm²，fy= 4200 kgf/cm²，fyt= 4200 kgf/cm²，箍筋間距= 15cm （單位：公分）</t>
  </si>
  <si>
    <t>表14  受拉竹節鋼筋搭接長度（乙級搭接）</t>
  </si>
  <si>
    <t>表15  受拉竹節鋼筋搭接長度（乙級搭接）</t>
  </si>
  <si>
    <t>表16  受拉竹節鋼筋搭接長度（乙級搭接）</t>
  </si>
  <si>
    <t>適用條件：小梁，D25，D10，f'c= 420 kgf/cm²，fy= 4200 kgf/cm²，fyt= 4200 kgf/cm²，箍筋間距= 15cm （單位：公分）</t>
  </si>
  <si>
    <t>表17  受拉竹節鋼筋搭接長度（乙級搭接）</t>
  </si>
  <si>
    <t>適用條件：小梁，D25，D10，f'c= 420 kgf/cm²，fy= 4200 kgf/cm²，fyt= 4200 kgf/cm²，箍筋間距= 20cm （單位：公分）</t>
  </si>
  <si>
    <t>表18  受拉竹節鋼筋搭接長度（乙級搭接）</t>
  </si>
  <si>
    <t>適用條件：小梁，D25，D10，f'c= 420 kgf/cm²，fy= 4200 kgf/cm²，fyt= 4200 kgf/cm²，箍筋間距= 25cm （單位：公分）</t>
  </si>
  <si>
    <t>小梁</t>
    <phoneticPr fontId="2" type="noConversion"/>
  </si>
  <si>
    <t>PROJECT</t>
    <phoneticPr fontId="2" type="noConversion"/>
  </si>
  <si>
    <t>搭接長度算例</t>
    <phoneticPr fontId="2" type="noConversion"/>
  </si>
  <si>
    <t>SUBJECT</t>
    <phoneticPr fontId="2" type="noConversion"/>
  </si>
  <si>
    <t>版、牆（乙級搭接、未考慮耐震因素）</t>
  </si>
  <si>
    <t>版、牆（乙級搭接、未考慮耐震因素）</t>
    <phoneticPr fontId="2" type="noConversion"/>
  </si>
  <si>
    <t>設計規範：結構混凝土設計規範及解說，內政部，100年7月。</t>
    <phoneticPr fontId="2" type="noConversion"/>
  </si>
  <si>
    <t>鋼筋最小間距</t>
    <phoneticPr fontId="2" type="noConversion"/>
  </si>
  <si>
    <t>箍筋直徑</t>
    <phoneticPr fontId="2" type="noConversion"/>
  </si>
  <si>
    <t>箍筋 
Fy</t>
  </si>
  <si>
    <t>箍筋
間距</t>
  </si>
  <si>
    <t>cm</t>
    <phoneticPr fontId="2" type="noConversion"/>
  </si>
  <si>
    <r>
      <t xml:space="preserve"> 箍筋直徑+保護層=C</t>
    </r>
    <r>
      <rPr>
        <vertAlign val="subscript"/>
        <sz val="12"/>
        <color theme="1"/>
        <rFont val="微軟正黑體"/>
        <family val="2"/>
        <charset val="136"/>
      </rPr>
      <t>c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</si>
  <si>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(鋼筋最小間距-主筋直徑)/2=C</t>
    </r>
    <r>
      <rPr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</si>
  <si>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主筋直徑/2+MIN(Cc,Cs)=C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</si>
  <si>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主筋直徑/(C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+Ktr)&lt;=0.4=修正因數=</t>
    </r>
    <phoneticPr fontId="2" type="noConversion"/>
  </si>
  <si>
    <r>
      <t>備註：K</t>
    </r>
    <r>
      <rPr>
        <vertAlign val="subscript"/>
        <sz val="12"/>
        <color theme="1"/>
        <rFont val="微軟正黑體"/>
        <family val="2"/>
        <charset val="136"/>
      </rPr>
      <t>tr</t>
    </r>
    <r>
      <rPr>
        <sz val="12"/>
        <color theme="1"/>
        <rFont val="微軟正黑體"/>
        <family val="2"/>
        <charset val="136"/>
      </rPr>
      <t>=0</t>
    </r>
    <phoneticPr fontId="2" type="noConversion"/>
  </si>
  <si>
    <r>
      <t>D19或較小之鋼筋=0.8*0.28*主筋Fy*主筋直徑/(混凝土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</si>
  <si>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D22或較大之鋼筋=0.28*主筋Fy*主筋直徑/(混凝土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</si>
  <si>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修正因數*l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</si>
  <si>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t>cm</t>
    <phoneticPr fontId="2" type="noConversion"/>
  </si>
  <si>
    <r>
      <t>備註：ψ</t>
    </r>
    <r>
      <rPr>
        <vertAlign val="subscript"/>
        <sz val="12"/>
        <color theme="1"/>
        <rFont val="微軟正黑體"/>
        <family val="2"/>
        <charset val="136"/>
      </rPr>
      <t xml:space="preserve">e </t>
    </r>
    <r>
      <rPr>
        <sz val="12"/>
        <color theme="1"/>
        <rFont val="微軟正黑體"/>
        <family val="2"/>
        <charset val="136"/>
      </rPr>
      <t>與 λ 皆假設為1。Ψ</t>
    </r>
    <r>
      <rPr>
        <vertAlign val="subscript"/>
        <sz val="12"/>
        <color theme="1"/>
        <rFont val="微軟正黑體"/>
        <family val="2"/>
        <charset val="136"/>
      </rPr>
      <t>t於</t>
    </r>
    <r>
      <rPr>
        <sz val="12"/>
        <color theme="1"/>
        <rFont val="微軟正黑體"/>
        <family val="2"/>
        <charset val="136"/>
      </rPr>
      <t xml:space="preserve">步驟 4 計算。 </t>
    </r>
    <phoneticPr fontId="2" type="noConversion"/>
  </si>
  <si>
    <r>
      <t>無條件進位(1.3*1.3*l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頂層搭接長度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</si>
  <si>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r>
      <t>無條件進位(1.3*l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一般搭接長度</t>
    </r>
    <r>
      <rPr>
        <sz val="12"/>
        <color theme="1"/>
        <rFont val="微軟正黑體"/>
        <family val="2"/>
        <charset val="136"/>
      </rPr>
      <t>=</t>
    </r>
    <phoneticPr fontId="2" type="noConversion"/>
  </si>
  <si>
    <t>保護層</t>
    <phoneticPr fontId="2" type="noConversion"/>
  </si>
  <si>
    <t>搭接長度</t>
  </si>
  <si>
    <t>保護層較易影響長度，3cm搭接長度介在之間。</t>
    <phoneticPr fontId="2" type="noConversion"/>
  </si>
  <si>
    <t>SUBJECT</t>
    <phoneticPr fontId="2" type="noConversion"/>
  </si>
  <si>
    <t>大梁</t>
    <phoneticPr fontId="2" type="noConversion"/>
  </si>
  <si>
    <t>地梁</t>
    <phoneticPr fontId="2" type="noConversion"/>
  </si>
  <si>
    <t>梁寬</t>
    <phoneticPr fontId="2" type="noConversion"/>
  </si>
  <si>
    <t>小梁</t>
    <phoneticPr fontId="2" type="noConversion"/>
  </si>
  <si>
    <t>適用條件：小梁，D19，D10，f'c= 280 kgf/cm²，fy= 4200 kgf/cm²，fyt= 4200 kgf/cm²，箍筋間距= 20cm （單位：公分）</t>
  </si>
  <si>
    <t>適用條件：小梁，D19，D10，f'c= 350 kgf/cm²，fy= 4200 kgf/cm²，fyt= 4200 kgf/cm²，箍筋間距= 20cm （單位：公分）</t>
  </si>
  <si>
    <t>適用條件：小梁，D19，D10，f'c= 420 kgf/cm²，fy= 4200 kgf/cm²，fyt= 4200 kgf/cm²，箍筋間距= 15cm （單位：公分）</t>
  </si>
  <si>
    <t>適用條件：小梁，D19，D10，f'c= 420 kgf/cm²，fy= 4200 kgf/cm²，fyt= 4200 kgf/cm²，箍筋間距= 20cm （單位：公分）</t>
  </si>
  <si>
    <t>適用條件：小梁，D19，D10，f'c= 420 kgf/cm²，fy= 4200 kgf/cm²，fyt= 4200 kgf/cm²，箍筋間距= 25cm （單位：公分）</t>
  </si>
  <si>
    <t>表19  受拉竹節鋼筋搭接長度（乙級搭接）</t>
  </si>
  <si>
    <t>表20  受拉竹節鋼筋搭接長度（乙級搭接）</t>
  </si>
  <si>
    <t>表21  受拉竹節鋼筋搭接長度（乙級搭接）</t>
  </si>
  <si>
    <t>表22  受拉竹節鋼筋搭接長度（乙級搭接）</t>
  </si>
  <si>
    <t>表23  受拉竹節鋼筋搭接長度（乙級搭接）</t>
  </si>
  <si>
    <t>表24  受拉竹節鋼筋搭接長度（乙級搭接）</t>
  </si>
  <si>
    <t>表25  受拉竹節鋼筋搭接長度（乙級搭接）</t>
  </si>
  <si>
    <t>表26  受拉竹節鋼筋搭接長度（乙級搭接）</t>
  </si>
  <si>
    <t>表27  受拉竹節鋼筋搭接長度（乙級搭接）</t>
  </si>
  <si>
    <t>FWB
邊地梁</t>
    <phoneticPr fontId="2" type="noConversion"/>
  </si>
  <si>
    <t>地梁</t>
    <phoneticPr fontId="2" type="noConversion"/>
  </si>
  <si>
    <t>日出山莊</t>
    <phoneticPr fontId="2" type="noConversion"/>
  </si>
  <si>
    <t xml:space="preserve"> NOUSE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</si>
</sst>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D&quot;0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sz val="28"/>
      <color rgb="FF000000"/>
      <name val="微軟正黑體"/>
      <family val="2"/>
      <charset val="136"/>
    </font>
    <font>
      <sz val="12"/>
      <color theme="1"/>
      <name val="新細明體"/>
      <family val="2"/>
      <charset val="136"/>
    </font>
    <font>
      <sz val="12"/>
      <color indexed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12"/>
      <color rgb="FF006100"/>
      <name val="微軟正黑體"/>
      <family val="2"/>
      <charset val="136"/>
    </font>
    <font>
      <sz val="12"/>
      <color rgb="FF9C6500"/>
      <name val="微軟正黑體"/>
      <family val="2"/>
      <charset val="136"/>
    </font>
    <font>
      <sz val="22"/>
      <color theme="1"/>
      <name val="新細明體"/>
      <family val="1"/>
      <charset val="136"/>
      <scheme val="minor"/>
    </font>
    <font>
      <sz val="12"/>
      <color theme="0" tint="-0.249977111117893"/>
      <name val="微軟正黑體"/>
      <family val="2"/>
      <charset val="136"/>
    </font>
    <font>
      <b/>
      <sz val="12"/>
      <color rgb="FF006100"/>
      <name val="新細明體"/>
      <family val="1"/>
      <charset val="136"/>
      <scheme val="minor"/>
    </font>
    <font>
      <sz val="12"/>
      <color theme="0" tint="-0.249977111117893"/>
      <name val="新細明體"/>
      <family val="2"/>
      <charset val="136"/>
      <scheme val="minor"/>
    </font>
    <font>
      <b/>
      <sz val="22"/>
      <color theme="1"/>
      <name val="微軟正黑體"/>
      <family val="2"/>
      <charset val="136"/>
    </font>
    <font>
      <sz val="12"/>
      <color theme="3" tint="0.59999389629810485"/>
      <name val="微軟正黑體"/>
      <family val="2"/>
      <charset val="136"/>
    </font>
    <font>
      <sz val="12"/>
      <color rgb="FF9C6500"/>
      <name val="新細明體"/>
      <family val="2"/>
      <charset val="136"/>
      <scheme val="minor"/>
    </font>
    <font>
      <sz val="20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" borderId="2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6" fontId="7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9" fontId="1" fillId="0" borderId="0" xfId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6" fillId="6" borderId="0" xfId="4" applyFont="1">
      <alignment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1" fillId="7" borderId="0" xfId="0" applyFont="1" applyFill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0" fillId="8" borderId="0" xfId="0" applyFill="1">
      <alignment vertical="center"/>
    </xf>
    <xf numFmtId="0" fontId="20" fillId="0" borderId="0" xfId="0" applyFont="1">
      <alignment vertical="center"/>
    </xf>
    <xf numFmtId="0" fontId="19" fillId="5" borderId="39" xfId="3" applyFont="1" applyBorder="1" applyAlignment="1">
      <alignment horizontal="center" vertical="center"/>
    </xf>
    <xf numFmtId="0" fontId="19" fillId="5" borderId="40" xfId="3" applyFont="1" applyBorder="1" applyAlignment="1">
      <alignment horizontal="center" vertical="center"/>
    </xf>
    <xf numFmtId="0" fontId="11" fillId="6" borderId="39" xfId="4" applyBorder="1" applyAlignment="1">
      <alignment horizontal="center" vertical="center"/>
    </xf>
    <xf numFmtId="0" fontId="11" fillId="6" borderId="40" xfId="4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right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right" vertical="center"/>
    </xf>
    <xf numFmtId="0" fontId="1" fillId="9" borderId="20" xfId="0" applyFont="1" applyFill="1" applyBorder="1" applyAlignment="1">
      <alignment horizontal="right" vertical="center"/>
    </xf>
    <xf numFmtId="0" fontId="1" fillId="9" borderId="0" xfId="0" applyFont="1" applyFill="1" applyBorder="1" applyAlignment="1">
      <alignment vertical="center"/>
    </xf>
    <xf numFmtId="0" fontId="1" fillId="9" borderId="21" xfId="0" applyFont="1" applyFill="1" applyBorder="1" applyAlignment="1">
      <alignment vertical="center"/>
    </xf>
    <xf numFmtId="0" fontId="1" fillId="9" borderId="0" xfId="0" applyFont="1" applyFill="1" applyAlignment="1">
      <alignment horizontal="right" vertical="center"/>
    </xf>
    <xf numFmtId="0" fontId="12" fillId="9" borderId="19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6" fillId="6" borderId="0" xfId="5" applyFont="1">
      <alignment vertical="center"/>
    </xf>
    <xf numFmtId="0" fontId="7" fillId="0" borderId="0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76" fontId="7" fillId="0" borderId="22" xfId="0" applyNumberFormat="1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7" fillId="0" borderId="28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24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4" fillId="4" borderId="0" xfId="0" applyFont="1" applyFill="1" applyAlignment="1">
      <alignment horizontal="center" vertical="center"/>
    </xf>
    <xf numFmtId="0" fontId="10" fillId="5" borderId="39" xfId="3" applyBorder="1" applyAlignment="1">
      <alignment horizontal="center" vertical="center"/>
    </xf>
    <xf numFmtId="0" fontId="10" fillId="5" borderId="38" xfId="3" applyBorder="1" applyAlignment="1">
      <alignment horizontal="center" vertical="center"/>
    </xf>
    <xf numFmtId="0" fontId="23" fillId="6" borderId="39" xfId="5" applyBorder="1" applyAlignment="1">
      <alignment horizontal="center" vertical="center"/>
    </xf>
    <xf numFmtId="0" fontId="23" fillId="6" borderId="38" xfId="5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9" fillId="5" borderId="20" xfId="3" applyFont="1" applyBorder="1" applyAlignment="1">
      <alignment horizontal="center" vertical="center"/>
    </xf>
    <xf numFmtId="0" fontId="19" fillId="5" borderId="0" xfId="3" applyFont="1" applyBorder="1" applyAlignment="1">
      <alignment horizontal="center" vertical="center"/>
    </xf>
    <xf numFmtId="0" fontId="17" fillId="3" borderId="11" xfId="2" applyFont="1" applyBorder="1" applyAlignment="1">
      <alignment horizontal="center" vertical="center"/>
    </xf>
    <xf numFmtId="0" fontId="17" fillId="3" borderId="26" xfId="2" applyFont="1" applyBorder="1" applyAlignment="1">
      <alignment horizontal="center" vertical="center"/>
    </xf>
    <xf numFmtId="0" fontId="17" fillId="3" borderId="8" xfId="2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26" xfId="2" applyFont="1" applyBorder="1" applyAlignment="1">
      <alignment horizontal="center" vertical="center"/>
    </xf>
    <xf numFmtId="0" fontId="14" fillId="3" borderId="8" xfId="2" applyFont="1" applyBorder="1" applyAlignment="1">
      <alignment horizontal="center" vertical="center"/>
    </xf>
    <xf numFmtId="0" fontId="14" fillId="3" borderId="33" xfId="2" applyFont="1" applyBorder="1" applyAlignment="1">
      <alignment horizontal="center" vertical="center"/>
    </xf>
    <xf numFmtId="0" fontId="14" fillId="3" borderId="34" xfId="2" applyFont="1" applyBorder="1" applyAlignment="1">
      <alignment horizontal="center" vertical="center"/>
    </xf>
    <xf numFmtId="0" fontId="14" fillId="3" borderId="35" xfId="2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4" fillId="4" borderId="33" xfId="2" applyFont="1" applyFill="1" applyBorder="1" applyAlignment="1">
      <alignment horizontal="center" vertical="center" wrapText="1"/>
    </xf>
    <xf numFmtId="0" fontId="14" fillId="4" borderId="34" xfId="2" applyFont="1" applyFill="1" applyBorder="1" applyAlignment="1">
      <alignment horizontal="center" vertical="center"/>
    </xf>
    <xf numFmtId="0" fontId="14" fillId="4" borderId="35" xfId="2" applyFont="1" applyFill="1" applyBorder="1" applyAlignment="1">
      <alignment horizontal="center" vertical="center"/>
    </xf>
    <xf numFmtId="0" fontId="21" fillId="3" borderId="33" xfId="2" applyFont="1" applyBorder="1" applyAlignment="1">
      <alignment horizontal="center" vertical="center" wrapText="1"/>
    </xf>
    <xf numFmtId="0" fontId="21" fillId="3" borderId="34" xfId="2" applyFont="1" applyBorder="1" applyAlignment="1">
      <alignment horizontal="center" vertical="center" wrapText="1"/>
    </xf>
    <xf numFmtId="0" fontId="21" fillId="3" borderId="35" xfId="2" applyFont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5" fillId="5" borderId="11" xfId="3" applyFont="1" applyBorder="1" applyAlignment="1">
      <alignment horizontal="center" vertical="center"/>
    </xf>
    <xf numFmtId="0" fontId="15" fillId="5" borderId="26" xfId="3" applyFont="1" applyBorder="1" applyAlignment="1">
      <alignment horizontal="center" vertical="center"/>
    </xf>
    <xf numFmtId="0" fontId="15" fillId="5" borderId="8" xfId="3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76" fontId="13" fillId="0" borderId="2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3" borderId="27" xfId="2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6">
    <cellStyle name="一般" xfId="0" builtinId="0"/>
    <cellStyle name="中等" xfId="4" builtinId="28"/>
    <cellStyle name="中等 2" xfId="5"/>
    <cellStyle name="好" xfId="3" builtinId="26"/>
    <cellStyle name="百分比" xfId="1" builtinId="5"/>
    <cellStyle name="備註" xfId="2" builtinId="1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257175</xdr:colOff>
      <xdr:row>6</xdr:row>
      <xdr:rowOff>123825</xdr:rowOff>
    </xdr:from>
    <xdr:ext cx="1167948" cy="358496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182ABAE9-4BFF-40E3-A988-0FA44190B68A}"/>
            </a:ext>
          </a:extLst>
        </xdr:cNvPr>
        <xdr:cNvSpPr txBox="1"/>
      </xdr:nvSpPr>
      <xdr:spPr>
        <a:xfrm>
          <a:off x="9620250" y="1343025"/>
          <a:ext cx="1167948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樓版沒有乘</a:t>
          </a:r>
          <a:r>
            <a:rPr lang="en-US" altLang="zh-TW" sz="1200">
              <a:latin typeface="微軟正黑體" panose="020B0604030504040204" pitchFamily="34" charset="-120"/>
              <a:ea typeface="微軟正黑體" panose="020B0604030504040204" pitchFamily="34" charset="-120"/>
            </a:rPr>
            <a:t>1.3</a:t>
          </a:r>
          <a:endParaRPr lang="zh-TW" altLang="en-US" sz="1200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11</xdr:row>
      <xdr:rowOff>0</xdr:rowOff>
    </xdr:from>
    <xdr:to>
      <xdr:col>25</xdr:col>
      <xdr:colOff>238125</xdr:colOff>
      <xdr:row>14</xdr:row>
      <xdr:rowOff>209549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5211425" y="2381250"/>
          <a:ext cx="2295525" cy="838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注意，</a:t>
          </a:r>
          <a:r>
            <a:rPr lang="zh-TW" altLang="en-US" sz="1100" b="1">
              <a:solidFill>
                <a:srgbClr val="FF0000"/>
              </a:solidFill>
            </a:rPr>
            <a:t>柱有兩種寬度。</a:t>
          </a:r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1167948" cy="358496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E98C927-9E8D-4DC3-8C09-C22673B90F85}"/>
            </a:ext>
          </a:extLst>
        </xdr:cNvPr>
        <xdr:cNvSpPr txBox="1"/>
      </xdr:nvSpPr>
      <xdr:spPr>
        <a:xfrm>
          <a:off x="6172200" y="628650"/>
          <a:ext cx="1167948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樓版沒有乘</a:t>
          </a:r>
          <a:r>
            <a:rPr lang="en-US" altLang="zh-TW" sz="1200">
              <a:latin typeface="微軟正黑體" panose="020B0604030504040204" pitchFamily="34" charset="-120"/>
              <a:ea typeface="微軟正黑體" panose="020B0604030504040204" pitchFamily="34" charset="-120"/>
            </a:rPr>
            <a:t>1.3</a:t>
          </a:r>
          <a:endParaRPr lang="zh-TW" altLang="en-US" sz="1200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17318</xdr:colOff>
      <xdr:row>6</xdr:row>
      <xdr:rowOff>242454</xdr:rowOff>
    </xdr:from>
    <xdr:to>
      <xdr:col>17</xdr:col>
      <xdr:colOff>675409</xdr:colOff>
      <xdr:row>24</xdr:row>
      <xdr:rowOff>138546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76C2594-8429-4D88-A68C-39EDF689B670}"/>
            </a:ext>
          </a:extLst>
        </xdr:cNvPr>
        <xdr:cNvSpPr/>
      </xdr:nvSpPr>
      <xdr:spPr>
        <a:xfrm>
          <a:off x="7239000" y="1523999"/>
          <a:ext cx="6199909" cy="3792683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</xdr:colOff>
      <xdr:row>30</xdr:row>
      <xdr:rowOff>28574</xdr:rowOff>
    </xdr:from>
    <xdr:to>
      <xdr:col>17</xdr:col>
      <xdr:colOff>677141</xdr:colOff>
      <xdr:row>47</xdr:row>
      <xdr:rowOff>181841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1AD006E4-6D31-4D93-9021-085100446B6B}"/>
            </a:ext>
          </a:extLst>
        </xdr:cNvPr>
        <xdr:cNvSpPr/>
      </xdr:nvSpPr>
      <xdr:spPr>
        <a:xfrm>
          <a:off x="7181850" y="647699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</xdr:colOff>
      <xdr:row>52</xdr:row>
      <xdr:rowOff>209549</xdr:rowOff>
    </xdr:from>
    <xdr:to>
      <xdr:col>17</xdr:col>
      <xdr:colOff>677141</xdr:colOff>
      <xdr:row>70</xdr:row>
      <xdr:rowOff>172316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13CCD54A-87B1-4649-B942-094AA6650D00}"/>
            </a:ext>
          </a:extLst>
        </xdr:cNvPr>
        <xdr:cNvSpPr/>
      </xdr:nvSpPr>
      <xdr:spPr>
        <a:xfrm>
          <a:off x="7181850" y="11439524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666750</xdr:colOff>
      <xdr:row>76</xdr:row>
      <xdr:rowOff>28574</xdr:rowOff>
    </xdr:from>
    <xdr:to>
      <xdr:col>17</xdr:col>
      <xdr:colOff>639041</xdr:colOff>
      <xdr:row>93</xdr:row>
      <xdr:rowOff>191366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570C0928-D071-4245-8A2A-FDE9FEF05806}"/>
            </a:ext>
          </a:extLst>
        </xdr:cNvPr>
        <xdr:cNvSpPr/>
      </xdr:nvSpPr>
      <xdr:spPr>
        <a:xfrm>
          <a:off x="7143750" y="1636394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0</xdr:colOff>
      <xdr:row>98</xdr:row>
      <xdr:rowOff>238124</xdr:rowOff>
    </xdr:from>
    <xdr:to>
      <xdr:col>17</xdr:col>
      <xdr:colOff>658091</xdr:colOff>
      <xdr:row>116</xdr:row>
      <xdr:rowOff>210416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3068EE9-A523-4883-B9DF-32294AA25691}"/>
            </a:ext>
          </a:extLst>
        </xdr:cNvPr>
        <xdr:cNvSpPr/>
      </xdr:nvSpPr>
      <xdr:spPr>
        <a:xfrm>
          <a:off x="7162800" y="2129789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</xdr:colOff>
      <xdr:row>122</xdr:row>
      <xdr:rowOff>47624</xdr:rowOff>
    </xdr:from>
    <xdr:to>
      <xdr:col>17</xdr:col>
      <xdr:colOff>677141</xdr:colOff>
      <xdr:row>140</xdr:row>
      <xdr:rowOff>67541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EA25D0B-E069-4716-9C44-116B00A0FBF2}"/>
            </a:ext>
          </a:extLst>
        </xdr:cNvPr>
        <xdr:cNvSpPr/>
      </xdr:nvSpPr>
      <xdr:spPr>
        <a:xfrm>
          <a:off x="7181850" y="26298524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647700</xdr:colOff>
      <xdr:row>144</xdr:row>
      <xdr:rowOff>257174</xdr:rowOff>
    </xdr:from>
    <xdr:to>
      <xdr:col>17</xdr:col>
      <xdr:colOff>619991</xdr:colOff>
      <xdr:row>163</xdr:row>
      <xdr:rowOff>10391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3FF9A97D-0EC2-4A3A-88DE-7E96C8051B55}"/>
            </a:ext>
          </a:extLst>
        </xdr:cNvPr>
        <xdr:cNvSpPr/>
      </xdr:nvSpPr>
      <xdr:spPr>
        <a:xfrm>
          <a:off x="7124700" y="31156274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</xdr:colOff>
      <xdr:row>168</xdr:row>
      <xdr:rowOff>38099</xdr:rowOff>
    </xdr:from>
    <xdr:to>
      <xdr:col>17</xdr:col>
      <xdr:colOff>677141</xdr:colOff>
      <xdr:row>185</xdr:row>
      <xdr:rowOff>200891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9AE75723-F7F1-4067-95CD-848000567474}"/>
            </a:ext>
          </a:extLst>
        </xdr:cNvPr>
        <xdr:cNvSpPr/>
      </xdr:nvSpPr>
      <xdr:spPr>
        <a:xfrm>
          <a:off x="7181850" y="3611879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19050</xdr:colOff>
      <xdr:row>214</xdr:row>
      <xdr:rowOff>47624</xdr:rowOff>
    </xdr:from>
    <xdr:to>
      <xdr:col>17</xdr:col>
      <xdr:colOff>677141</xdr:colOff>
      <xdr:row>232</xdr:row>
      <xdr:rowOff>67541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F01367E9-2F7C-4080-8C43-21BD43A8C292}"/>
            </a:ext>
          </a:extLst>
        </xdr:cNvPr>
        <xdr:cNvSpPr/>
      </xdr:nvSpPr>
      <xdr:spPr>
        <a:xfrm>
          <a:off x="7181850" y="4604384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657225</xdr:colOff>
      <xdr:row>190</xdr:row>
      <xdr:rowOff>209549</xdr:rowOff>
    </xdr:from>
    <xdr:to>
      <xdr:col>17</xdr:col>
      <xdr:colOff>629516</xdr:colOff>
      <xdr:row>208</xdr:row>
      <xdr:rowOff>172316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724EC4E-054E-4E7E-9B6F-E298C7983BA2}"/>
            </a:ext>
          </a:extLst>
        </xdr:cNvPr>
        <xdr:cNvSpPr/>
      </xdr:nvSpPr>
      <xdr:spPr>
        <a:xfrm>
          <a:off x="7134225" y="4101464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9525</xdr:colOff>
      <xdr:row>236</xdr:row>
      <xdr:rowOff>238124</xdr:rowOff>
    </xdr:from>
    <xdr:to>
      <xdr:col>17</xdr:col>
      <xdr:colOff>667616</xdr:colOff>
      <xdr:row>255</xdr:row>
      <xdr:rowOff>866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735E148-E173-424D-82AA-3F29684C3880}"/>
            </a:ext>
          </a:extLst>
        </xdr:cNvPr>
        <xdr:cNvSpPr/>
      </xdr:nvSpPr>
      <xdr:spPr>
        <a:xfrm>
          <a:off x="7172325" y="5088254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0</xdr:colOff>
      <xdr:row>259</xdr:row>
      <xdr:rowOff>247649</xdr:rowOff>
    </xdr:from>
    <xdr:to>
      <xdr:col>17</xdr:col>
      <xdr:colOff>658091</xdr:colOff>
      <xdr:row>278</xdr:row>
      <xdr:rowOff>10391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D73EEBE4-4837-461C-9417-FAEE1A990BBC}"/>
            </a:ext>
          </a:extLst>
        </xdr:cNvPr>
        <xdr:cNvSpPr/>
      </xdr:nvSpPr>
      <xdr:spPr>
        <a:xfrm>
          <a:off x="7162800" y="55797449"/>
          <a:ext cx="6144491" cy="3810867"/>
        </a:xfrm>
        <a:prstGeom prst="rect">
          <a:avLst/>
        </a:prstGeom>
        <a:solidFill>
          <a:schemeClr val="bg1">
            <a:lumMod val="6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1181660</xdr:colOff>
      <xdr:row>49</xdr:row>
      <xdr:rowOff>13447</xdr:rowOff>
    </xdr:from>
    <xdr:ext cx="4447327" cy="4784624"/>
    <xdr:pic>
      <xdr:nvPicPr>
        <xdr:cNvPr id="2" name="圖片 1">
          <a:extLst>
            <a:ext uri="{FF2B5EF4-FFF2-40B4-BE49-F238E27FC236}">
              <a16:creationId xmlns:a16="http://schemas.microsoft.com/office/drawing/2014/main" id="{A5E7E8DB-3860-4EAB-A4F0-13EFF5C6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8860" y="10471897"/>
          <a:ext cx="4447327" cy="4784624"/>
        </a:xfrm>
        <a:prstGeom prst="rect">
          <a:avLst/>
        </a:prstGeom>
      </xdr:spPr>
    </xdr:pic>
    <xdr:clientData/>
  </xdr:oneCellAnchor>
  <xdr:twoCellAnchor>
    <xdr:from>
      <xdr:col>16</xdr:col>
      <xdr:colOff>4885764</xdr:colOff>
      <xdr:row>48</xdr:row>
      <xdr:rowOff>115486</xdr:rowOff>
    </xdr:from>
    <xdr:to>
      <xdr:col>17</xdr:col>
      <xdr:colOff>67237</xdr:colOff>
      <xdr:row>59</xdr:row>
      <xdr:rowOff>112059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777A99E4-2445-4936-92BE-8B95FC0BAD67}"/>
            </a:ext>
          </a:extLst>
        </xdr:cNvPr>
        <xdr:cNvCxnSpPr/>
      </xdr:nvCxnSpPr>
      <xdr:spPr>
        <a:xfrm flipH="1">
          <a:off x="16772964" y="10373911"/>
          <a:ext cx="1325098" cy="219684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891057</xdr:colOff>
      <xdr:row>10</xdr:row>
      <xdr:rowOff>0</xdr:rowOff>
    </xdr:from>
    <xdr:to>
      <xdr:col>13</xdr:col>
      <xdr:colOff>67565</xdr:colOff>
      <xdr:row>20</xdr:row>
      <xdr:rowOff>82543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0DF151F-2F02-4D9D-8811-6721B6EBB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732" y="2028825"/>
          <a:ext cx="7796633" cy="225424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422662</xdr:colOff>
      <xdr:row>22</xdr:row>
      <xdr:rowOff>113293</xdr:rowOff>
    </xdr:from>
    <xdr:to>
      <xdr:col>13</xdr:col>
      <xdr:colOff>586603</xdr:colOff>
      <xdr:row>31</xdr:row>
      <xdr:rowOff>80877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F0D2E7B-5771-49FC-BC4E-C6E1F1A94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887" y="4713868"/>
          <a:ext cx="8574516" cy="18821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146517</xdr:colOff>
      <xdr:row>37</xdr:row>
      <xdr:rowOff>140805</xdr:rowOff>
    </xdr:from>
    <xdr:to>
      <xdr:col>14</xdr:col>
      <xdr:colOff>267479</xdr:colOff>
      <xdr:row>43</xdr:row>
      <xdr:rowOff>94126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07C8DE0-308F-400A-BF06-438C6221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5742" y="7856055"/>
          <a:ext cx="9217337" cy="138207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159319</xdr:colOff>
      <xdr:row>55</xdr:row>
      <xdr:rowOff>89646</xdr:rowOff>
    </xdr:from>
    <xdr:to>
      <xdr:col>11</xdr:col>
      <xdr:colOff>733340</xdr:colOff>
      <xdr:row>64</xdr:row>
      <xdr:rowOff>145322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8FFC01D-A159-4D5E-BCC1-8BB1B07BA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4344" y="11748246"/>
          <a:ext cx="6850996" cy="18559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173294</xdr:colOff>
      <xdr:row>47</xdr:row>
      <xdr:rowOff>127651</xdr:rowOff>
    </xdr:from>
    <xdr:to>
      <xdr:col>13</xdr:col>
      <xdr:colOff>653838</xdr:colOff>
      <xdr:row>52</xdr:row>
      <xdr:rowOff>171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7C2D46D2-BDBF-4C22-AA45-05A986FE8CEA}"/>
            </a:ext>
          </a:extLst>
        </xdr:cNvPr>
        <xdr:cNvGrpSpPr/>
      </xdr:nvGrpSpPr>
      <xdr:grpSpPr>
        <a:xfrm>
          <a:off x="2268794" y="10201739"/>
          <a:ext cx="8212603" cy="937079"/>
          <a:chOff x="1884384" y="13426110"/>
          <a:chExt cx="7359007" cy="1051891"/>
        </a:xfrm>
      </xdr:grpSpPr>
      <xdr:pic>
        <xdr:nvPicPr>
          <xdr:cNvPr id="9" name="圖片 8">
            <a:extLst>
              <a:ext uri="{FF2B5EF4-FFF2-40B4-BE49-F238E27FC236}">
                <a16:creationId xmlns:a16="http://schemas.microsoft.com/office/drawing/2014/main" id="{465EE696-0035-44EA-8A76-58DA35260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884384" y="13483781"/>
            <a:ext cx="7359007" cy="86169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CBEA1B63-A43F-4FFE-9BAA-C14A12A8A12E}"/>
              </a:ext>
            </a:extLst>
          </xdr:cNvPr>
          <xdr:cNvSpPr/>
        </xdr:nvSpPr>
        <xdr:spPr>
          <a:xfrm>
            <a:off x="8299174" y="13426110"/>
            <a:ext cx="223631" cy="10518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681756</xdr:colOff>
      <xdr:row>32</xdr:row>
      <xdr:rowOff>66260</xdr:rowOff>
    </xdr:from>
    <xdr:to>
      <xdr:col>13</xdr:col>
      <xdr:colOff>535884</xdr:colOff>
      <xdr:row>38</xdr:row>
      <xdr:rowOff>33131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AD8FDD18-3798-4B74-9374-A9961D61FB57}"/>
            </a:ext>
          </a:extLst>
        </xdr:cNvPr>
        <xdr:cNvGrpSpPr/>
      </xdr:nvGrpSpPr>
      <xdr:grpSpPr>
        <a:xfrm>
          <a:off x="2093697" y="6834613"/>
          <a:ext cx="8269746" cy="1233136"/>
          <a:chOff x="2056669" y="6783456"/>
          <a:chExt cx="7416150" cy="1333501"/>
        </a:xfrm>
      </xdr:grpSpPr>
      <xdr:pic>
        <xdr:nvPicPr>
          <xdr:cNvPr id="12" name="圖片 11">
            <a:extLst>
              <a:ext uri="{FF2B5EF4-FFF2-40B4-BE49-F238E27FC236}">
                <a16:creationId xmlns:a16="http://schemas.microsoft.com/office/drawing/2014/main" id="{4AADCE80-6569-4542-8ADE-AE6B366E60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056669" y="6973957"/>
            <a:ext cx="7416150" cy="95569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1646F09D-BD7D-4CFE-BD01-76B6AD6888C0}"/>
              </a:ext>
            </a:extLst>
          </xdr:cNvPr>
          <xdr:cNvSpPr/>
        </xdr:nvSpPr>
        <xdr:spPr>
          <a:xfrm>
            <a:off x="8456544" y="6783456"/>
            <a:ext cx="306457" cy="13335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16</xdr:col>
      <xdr:colOff>4312023</xdr:colOff>
      <xdr:row>60</xdr:row>
      <xdr:rowOff>3921</xdr:rowOff>
    </xdr:from>
    <xdr:to>
      <xdr:col>16</xdr:col>
      <xdr:colOff>4919382</xdr:colOff>
      <xdr:row>63</xdr:row>
      <xdr:rowOff>22971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512D4D62-1378-4A52-9108-EFC977010AEA}"/>
            </a:ext>
          </a:extLst>
        </xdr:cNvPr>
        <xdr:cNvSpPr/>
      </xdr:nvSpPr>
      <xdr:spPr>
        <a:xfrm>
          <a:off x="16199223" y="12662646"/>
          <a:ext cx="607359" cy="6191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200025</xdr:colOff>
      <xdr:row>9</xdr:row>
      <xdr:rowOff>1</xdr:rowOff>
    </xdr:from>
    <xdr:to>
      <xdr:col>35</xdr:col>
      <xdr:colOff>0</xdr:colOff>
      <xdr:row>13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783050" y="1962151"/>
          <a:ext cx="1857375" cy="838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注意，</a:t>
          </a:r>
          <a:r>
            <a:rPr lang="zh-TW" altLang="en-US" sz="1100" b="1">
              <a:solidFill>
                <a:srgbClr val="FF0000"/>
              </a:solidFill>
            </a:rPr>
            <a:t>柱有兩種寬度。</a:t>
          </a:r>
          <a:endParaRPr lang="zh-TW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3</xdr:row>
      <xdr:rowOff>38100</xdr:rowOff>
    </xdr:from>
    <xdr:to>
      <xdr:col>9</xdr:col>
      <xdr:colOff>38101</xdr:colOff>
      <xdr:row>8</xdr:row>
      <xdr:rowOff>95250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151DBED-DA90-481D-BB42-E00C764AF0BB}"/>
            </a:ext>
          </a:extLst>
        </xdr:cNvPr>
        <xdr:cNvSpPr/>
      </xdr:nvSpPr>
      <xdr:spPr>
        <a:xfrm>
          <a:off x="2771776" y="666750"/>
          <a:ext cx="5029200" cy="1123950"/>
        </a:xfrm>
        <a:prstGeom prst="rect">
          <a:avLst/>
        </a:prstGeom>
        <a:solidFill>
          <a:srgbClr val="FFFFFF">
            <a:alpha val="8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425822</xdr:colOff>
      <xdr:row>10</xdr:row>
      <xdr:rowOff>123264</xdr:rowOff>
    </xdr:from>
    <xdr:to>
      <xdr:col>15</xdr:col>
      <xdr:colOff>-1</xdr:colOff>
      <xdr:row>21</xdr:row>
      <xdr:rowOff>78441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502E5FD-5858-49DE-8911-45400E08760F}"/>
            </a:ext>
          </a:extLst>
        </xdr:cNvPr>
        <xdr:cNvSpPr/>
      </xdr:nvSpPr>
      <xdr:spPr>
        <a:xfrm>
          <a:off x="1109381" y="2241176"/>
          <a:ext cx="13122089" cy="2286000"/>
        </a:xfrm>
        <a:prstGeom prst="rect">
          <a:avLst/>
        </a:prstGeom>
        <a:solidFill>
          <a:srgbClr val="FFFFFF">
            <a:alpha val="8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6</xdr:row>
      <xdr:rowOff>257176</xdr:rowOff>
    </xdr:from>
    <xdr:to>
      <xdr:col>7</xdr:col>
      <xdr:colOff>19050</xdr:colOff>
      <xdr:row>8</xdr:row>
      <xdr:rowOff>28576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838700" y="1533526"/>
          <a:ext cx="101917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0</xdr:colOff>
      <xdr:row>7</xdr:row>
      <xdr:rowOff>180976</xdr:rowOff>
    </xdr:from>
    <xdr:to>
      <xdr:col>8</xdr:col>
      <xdr:colOff>28575</xdr:colOff>
      <xdr:row>9</xdr:row>
      <xdr:rowOff>9526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838825" y="1724026"/>
          <a:ext cx="101917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0</xdr:colOff>
      <xdr:row>8</xdr:row>
      <xdr:rowOff>180976</xdr:rowOff>
    </xdr:from>
    <xdr:to>
      <xdr:col>7</xdr:col>
      <xdr:colOff>28575</xdr:colOff>
      <xdr:row>10</xdr:row>
      <xdr:rowOff>9526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48225" y="1933576"/>
          <a:ext cx="101917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9526</xdr:colOff>
      <xdr:row>10</xdr:row>
      <xdr:rowOff>9524</xdr:rowOff>
    </xdr:from>
    <xdr:to>
      <xdr:col>7</xdr:col>
      <xdr:colOff>962026</xdr:colOff>
      <xdr:row>10</xdr:row>
      <xdr:rowOff>200025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848351" y="2181224"/>
          <a:ext cx="952500" cy="19050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19050</xdr:colOff>
      <xdr:row>11</xdr:row>
      <xdr:rowOff>1</xdr:rowOff>
    </xdr:from>
    <xdr:to>
      <xdr:col>7</xdr:col>
      <xdr:colOff>57150</xdr:colOff>
      <xdr:row>12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867275" y="2381251"/>
          <a:ext cx="1028700" cy="20954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28575</xdr:colOff>
      <xdr:row>11</xdr:row>
      <xdr:rowOff>171451</xdr:rowOff>
    </xdr:from>
    <xdr:to>
      <xdr:col>8</xdr:col>
      <xdr:colOff>0</xdr:colOff>
      <xdr:row>13</xdr:row>
      <xdr:rowOff>38100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67400" y="2552701"/>
          <a:ext cx="962025" cy="2952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352425</xdr:colOff>
      <xdr:row>4</xdr:row>
      <xdr:rowOff>200026</xdr:rowOff>
    </xdr:from>
    <xdr:to>
      <xdr:col>5</xdr:col>
      <xdr:colOff>381000</xdr:colOff>
      <xdr:row>6</xdr:row>
      <xdr:rowOff>19051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219450" y="1047751"/>
          <a:ext cx="101917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4</xdr:row>
      <xdr:rowOff>152400</xdr:rowOff>
    </xdr:from>
    <xdr:to>
      <xdr:col>4</xdr:col>
      <xdr:colOff>857251</xdr:colOff>
      <xdr:row>5</xdr:row>
      <xdr:rowOff>190500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867027" y="1000125"/>
          <a:ext cx="857249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790575</xdr:colOff>
      <xdr:row>15</xdr:row>
      <xdr:rowOff>152399</xdr:rowOff>
    </xdr:from>
    <xdr:to>
      <xdr:col>4</xdr:col>
      <xdr:colOff>866775</xdr:colOff>
      <xdr:row>16</xdr:row>
      <xdr:rowOff>190499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847975" y="3390899"/>
          <a:ext cx="885825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19052</xdr:colOff>
      <xdr:row>26</xdr:row>
      <xdr:rowOff>171450</xdr:rowOff>
    </xdr:from>
    <xdr:to>
      <xdr:col>4</xdr:col>
      <xdr:colOff>876301</xdr:colOff>
      <xdr:row>27</xdr:row>
      <xdr:rowOff>209550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886077" y="5800725"/>
          <a:ext cx="857249" cy="2476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47628</xdr:colOff>
      <xdr:row>16</xdr:row>
      <xdr:rowOff>219074</xdr:rowOff>
    </xdr:from>
    <xdr:to>
      <xdr:col>5</xdr:col>
      <xdr:colOff>1095376</xdr:colOff>
      <xdr:row>24</xdr:row>
      <xdr:rowOff>19049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038603" y="3667124"/>
          <a:ext cx="1047748" cy="15525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9526</xdr:colOff>
      <xdr:row>6</xdr:row>
      <xdr:rowOff>19049</xdr:rowOff>
    </xdr:from>
    <xdr:to>
      <xdr:col>6</xdr:col>
      <xdr:colOff>9525</xdr:colOff>
      <xdr:row>12</xdr:row>
      <xdr:rowOff>219074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000501" y="1295399"/>
          <a:ext cx="1123949" cy="15144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19052</xdr:colOff>
      <xdr:row>28</xdr:row>
      <xdr:rowOff>238124</xdr:rowOff>
    </xdr:from>
    <xdr:to>
      <xdr:col>6</xdr:col>
      <xdr:colOff>19051</xdr:colOff>
      <xdr:row>34</xdr:row>
      <xdr:rowOff>190499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0027" y="6296024"/>
          <a:ext cx="1123949" cy="1266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tabColor rgb="FFFFC000"/>
  </sheetPr>
  <dimension ref="A1:M17"/>
  <sheetViews>
    <sheetView topLeftCell="B1" zoomScaleNormal="100" workbookViewId="0">
      <selection activeCell="M14" sqref="M14"/>
    </sheetView>
  </sheetViews>
  <sheetFormatPr defaultRowHeight="16.5" x14ac:dyDescent="0.25"/>
  <cols>
    <col min="3" max="3" width="15.875" customWidth="1"/>
    <col min="4" max="4" width="9.75" bestFit="1" customWidth="1"/>
    <col min="5" max="5" width="7.75" customWidth="1"/>
    <col min="6" max="6" width="10.375" bestFit="1" customWidth="1"/>
    <col min="7" max="7" width="9.75" bestFit="1" customWidth="1"/>
    <col min="8" max="9" width="14.125" bestFit="1" customWidth="1"/>
    <col min="10" max="11" width="14.125" customWidth="1"/>
  </cols>
  <sheetData>
    <row r="1" spans="1:13" ht="16.5" customHeight="1" x14ac:dyDescent="0.25">
      <c r="A1" s="25"/>
      <c r="B1" s="25"/>
    </row>
    <row r="2" spans="1:13" x14ac:dyDescent="0.25">
      <c r="A2" s="25"/>
      <c r="B2" s="25"/>
    </row>
    <row r="3" spans="1:13" x14ac:dyDescent="0.25">
      <c r="A3" s="25"/>
      <c r="B3" s="25"/>
    </row>
    <row r="5" spans="1:13" ht="17.25" customHeight="1" thickBot="1" x14ac:dyDescent="0.3">
      <c r="C5" s="128" t="s">
        <v>67</v>
      </c>
      <c r="D5" s="124" t="s">
        <v>66</v>
      </c>
      <c r="E5" s="124"/>
      <c r="F5" s="124"/>
      <c r="G5" s="124"/>
      <c r="H5" s="124"/>
      <c r="I5" s="124"/>
      <c r="J5" s="125"/>
      <c r="K5" s="126" t="s">
        <v>113</v>
      </c>
    </row>
    <row r="6" spans="1:13" ht="17.25" customHeight="1" thickTop="1" x14ac:dyDescent="0.25">
      <c r="C6" s="129"/>
      <c r="D6" s="10" t="s">
        <v>17</v>
      </c>
      <c r="E6" s="10" t="s">
        <v>94</v>
      </c>
      <c r="F6" s="10" t="s">
        <v>19</v>
      </c>
      <c r="G6" s="10" t="s">
        <v>20</v>
      </c>
      <c r="H6" s="11" t="s">
        <v>93</v>
      </c>
      <c r="I6" s="28" t="s">
        <v>15</v>
      </c>
      <c r="J6" s="29" t="s">
        <v>16</v>
      </c>
      <c r="K6" s="126"/>
    </row>
    <row r="7" spans="1:13" ht="16.5" customHeight="1" x14ac:dyDescent="0.25">
      <c r="C7" s="129"/>
      <c r="D7" s="10" t="s">
        <v>22</v>
      </c>
      <c r="E7" s="10" t="s">
        <v>23</v>
      </c>
      <c r="F7" s="10" t="s">
        <v>24</v>
      </c>
      <c r="G7" s="10" t="s">
        <v>25</v>
      </c>
      <c r="H7" s="11" t="s">
        <v>26</v>
      </c>
      <c r="I7" s="9" t="s">
        <v>23</v>
      </c>
      <c r="J7" s="11" t="s">
        <v>23</v>
      </c>
      <c r="K7" s="126"/>
    </row>
    <row r="8" spans="1:13" ht="16.5" customHeight="1" x14ac:dyDescent="0.25">
      <c r="C8" s="129"/>
      <c r="D8" s="108">
        <v>25.4</v>
      </c>
      <c r="E8" s="112">
        <v>7.5</v>
      </c>
      <c r="F8" s="109">
        <v>420</v>
      </c>
      <c r="G8" s="109">
        <v>4200</v>
      </c>
      <c r="H8" s="110">
        <v>10</v>
      </c>
      <c r="I8" s="111">
        <v>126</v>
      </c>
      <c r="J8" s="55">
        <v>97</v>
      </c>
      <c r="K8" s="127"/>
    </row>
    <row r="9" spans="1:13" x14ac:dyDescent="0.25">
      <c r="C9" s="129"/>
      <c r="D9" s="56">
        <v>25.4</v>
      </c>
      <c r="E9" s="113">
        <v>7.5</v>
      </c>
      <c r="F9" s="52">
        <v>420</v>
      </c>
      <c r="G9" s="52">
        <v>4200</v>
      </c>
      <c r="H9" s="52">
        <v>15</v>
      </c>
      <c r="I9" s="107">
        <v>99</v>
      </c>
      <c r="J9" s="36">
        <v>76</v>
      </c>
      <c r="L9" s="25"/>
      <c r="M9" s="25"/>
    </row>
    <row r="10" spans="1:13" s="25" customFormat="1" x14ac:dyDescent="0.25">
      <c r="C10" s="129"/>
      <c r="D10" s="56">
        <v>25.4</v>
      </c>
      <c r="E10" s="113">
        <v>7.5</v>
      </c>
      <c r="F10" s="52">
        <v>420</v>
      </c>
      <c r="G10" s="52">
        <v>4200</v>
      </c>
      <c r="H10" s="52">
        <v>20</v>
      </c>
      <c r="I10" s="107">
        <v>99</v>
      </c>
      <c r="J10" s="36">
        <v>76</v>
      </c>
    </row>
    <row r="11" spans="1:13" x14ac:dyDescent="0.25">
      <c r="C11" s="129"/>
      <c r="D11" s="56">
        <v>32.26</v>
      </c>
      <c r="E11" s="113">
        <v>7.5</v>
      </c>
      <c r="F11" s="52">
        <v>420</v>
      </c>
      <c r="G11" s="52">
        <v>4200</v>
      </c>
      <c r="H11" s="52">
        <v>10</v>
      </c>
      <c r="I11" s="107">
        <v>202</v>
      </c>
      <c r="J11" s="36">
        <v>156</v>
      </c>
    </row>
    <row r="12" spans="1:13" x14ac:dyDescent="0.25">
      <c r="C12" s="129"/>
      <c r="D12" s="56">
        <v>32.26</v>
      </c>
      <c r="E12" s="113">
        <v>7.5</v>
      </c>
      <c r="F12" s="52">
        <v>420</v>
      </c>
      <c r="G12" s="52">
        <v>4200</v>
      </c>
      <c r="H12" s="52">
        <v>15</v>
      </c>
      <c r="I12" s="107">
        <v>135</v>
      </c>
      <c r="J12" s="36">
        <v>104</v>
      </c>
    </row>
    <row r="13" spans="1:13" x14ac:dyDescent="0.25">
      <c r="C13" s="130"/>
      <c r="D13" s="13">
        <v>32.26</v>
      </c>
      <c r="E13" s="114">
        <v>7.5</v>
      </c>
      <c r="F13" s="14">
        <v>420</v>
      </c>
      <c r="G13" s="14">
        <v>4200</v>
      </c>
      <c r="H13" s="14">
        <v>20</v>
      </c>
      <c r="I13" s="30">
        <v>126</v>
      </c>
      <c r="J13" s="31">
        <v>97</v>
      </c>
    </row>
    <row r="14" spans="1:13" x14ac:dyDescent="0.25">
      <c r="D14" s="51"/>
      <c r="E14" s="52"/>
      <c r="F14" s="52"/>
      <c r="G14" s="52"/>
      <c r="H14" s="52"/>
    </row>
    <row r="15" spans="1:13" x14ac:dyDescent="0.25">
      <c r="D15" s="51"/>
      <c r="E15" s="52"/>
      <c r="F15" s="52"/>
      <c r="G15" s="52"/>
      <c r="H15" s="52"/>
    </row>
    <row r="16" spans="1:13" x14ac:dyDescent="0.25">
      <c r="D16" s="51"/>
      <c r="E16" s="52"/>
      <c r="F16" s="52"/>
      <c r="G16" s="52"/>
      <c r="H16" s="52"/>
    </row>
    <row r="17" spans="4:8" x14ac:dyDescent="0.25">
      <c r="D17" s="51"/>
      <c r="E17" s="52"/>
      <c r="F17" s="52"/>
      <c r="G17" s="52"/>
      <c r="H17" s="52"/>
    </row>
  </sheetData>
  <mergeCells count="3">
    <mergeCell ref="D5:J5"/>
    <mergeCell ref="K5:K8"/>
    <mergeCell ref="C5:C13"/>
  </mergeCells>
  <phoneticPr fontId="2" type="noConversion"/>
  <pageMargins left="0.7" right="0.7" top="0.75" bottom="0.75" header="0.3" footer="0.3"/>
  <pageSetup paperSize="9"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C5:J8"/>
  <sheetViews>
    <sheetView workbookViewId="0">
      <selection activeCell="E25" sqref="E25"/>
    </sheetView>
  </sheetViews>
  <sheetFormatPr defaultRowHeight="16.5" x14ac:dyDescent="0.25"/>
  <cols>
    <col min="3" max="3" width="18" customWidth="1"/>
    <col min="4" max="4" width="9.75" customWidth="1"/>
    <col min="5" max="5" width="7.75" customWidth="1"/>
    <col min="6" max="6" width="10.375" customWidth="1"/>
    <col min="7" max="7" width="9.75" customWidth="1"/>
    <col min="8" max="10" width="14.125" customWidth="1"/>
  </cols>
  <sheetData>
    <row r="5" spans="3:10" ht="17.25" thickBot="1" x14ac:dyDescent="0.3">
      <c r="C5" s="128" t="s">
        <v>68</v>
      </c>
      <c r="D5" s="176" t="s">
        <v>69</v>
      </c>
      <c r="E5" s="124"/>
      <c r="F5" s="124"/>
      <c r="G5" s="124"/>
      <c r="H5" s="124"/>
      <c r="I5" s="124"/>
      <c r="J5" s="125"/>
    </row>
    <row r="6" spans="3:10" ht="17.25" thickTop="1" x14ac:dyDescent="0.25">
      <c r="C6" s="129"/>
      <c r="D6" s="9" t="s">
        <v>17</v>
      </c>
      <c r="E6" s="10" t="s">
        <v>18</v>
      </c>
      <c r="F6" s="10" t="s">
        <v>19</v>
      </c>
      <c r="G6" s="10" t="s">
        <v>20</v>
      </c>
      <c r="H6" s="11" t="s">
        <v>21</v>
      </c>
      <c r="I6" s="28" t="s">
        <v>15</v>
      </c>
      <c r="J6" s="29" t="s">
        <v>16</v>
      </c>
    </row>
    <row r="7" spans="3:10" x14ac:dyDescent="0.25">
      <c r="C7" s="129"/>
      <c r="D7" s="9" t="s">
        <v>22</v>
      </c>
      <c r="E7" s="10" t="s">
        <v>23</v>
      </c>
      <c r="F7" s="10" t="s">
        <v>24</v>
      </c>
      <c r="G7" s="10" t="s">
        <v>25</v>
      </c>
      <c r="H7" s="11" t="s">
        <v>26</v>
      </c>
      <c r="I7" s="9" t="s">
        <v>23</v>
      </c>
      <c r="J7" s="11" t="s">
        <v>23</v>
      </c>
    </row>
    <row r="8" spans="3:10" x14ac:dyDescent="0.25">
      <c r="C8" s="130"/>
      <c r="D8" s="13">
        <v>9.5250000000000004</v>
      </c>
      <c r="E8" s="14">
        <v>2</v>
      </c>
      <c r="F8" s="14">
        <v>280</v>
      </c>
      <c r="G8" s="14">
        <v>4200</v>
      </c>
      <c r="H8" s="15">
        <v>15</v>
      </c>
      <c r="I8" s="30">
        <v>35</v>
      </c>
      <c r="J8" s="31">
        <v>30</v>
      </c>
    </row>
  </sheetData>
  <mergeCells count="2">
    <mergeCell ref="C5:C8"/>
    <mergeCell ref="D5:J5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D4:N16"/>
  <sheetViews>
    <sheetView zoomScale="85" zoomScaleNormal="85" workbookViewId="0">
      <selection activeCell="D32" sqref="D32"/>
    </sheetView>
  </sheetViews>
  <sheetFormatPr defaultColWidth="9" defaultRowHeight="15.75" x14ac:dyDescent="0.25"/>
  <cols>
    <col min="1" max="3" width="9" style="1"/>
    <col min="4" max="4" width="24.375" style="1" customWidth="1"/>
    <col min="5" max="14" width="12.625" style="1" customWidth="1"/>
    <col min="15" max="16384" width="9" style="1"/>
  </cols>
  <sheetData>
    <row r="4" spans="4:14" ht="16.5" thickBot="1" x14ac:dyDescent="0.3"/>
    <row r="5" spans="4:14" ht="15.75" customHeight="1" x14ac:dyDescent="0.25">
      <c r="D5" s="136" t="s">
        <v>92</v>
      </c>
      <c r="E5" s="141" t="s">
        <v>0</v>
      </c>
      <c r="F5" s="142"/>
      <c r="G5" s="142"/>
      <c r="H5" s="142"/>
      <c r="I5" s="142"/>
      <c r="J5" s="142"/>
      <c r="K5" s="142"/>
      <c r="L5" s="142"/>
      <c r="M5" s="142"/>
      <c r="N5" s="143"/>
    </row>
    <row r="6" spans="4:14" ht="16.5" customHeight="1" thickBot="1" x14ac:dyDescent="0.3">
      <c r="D6" s="137"/>
      <c r="E6" s="144" t="s">
        <v>11</v>
      </c>
      <c r="F6" s="145"/>
      <c r="G6" s="145"/>
      <c r="H6" s="145"/>
      <c r="I6" s="145"/>
      <c r="J6" s="145"/>
      <c r="K6" s="145"/>
      <c r="L6" s="145"/>
      <c r="M6" s="145"/>
      <c r="N6" s="146"/>
    </row>
    <row r="7" spans="4:14" ht="21" customHeight="1" thickTop="1" x14ac:dyDescent="0.25">
      <c r="D7" s="137"/>
      <c r="E7" s="2" t="s">
        <v>2</v>
      </c>
      <c r="F7" s="3">
        <v>2</v>
      </c>
      <c r="G7" s="3">
        <v>3</v>
      </c>
      <c r="H7" s="3">
        <v>4</v>
      </c>
      <c r="I7" s="3">
        <v>5</v>
      </c>
      <c r="J7" s="3">
        <v>6</v>
      </c>
      <c r="K7" s="3">
        <v>7</v>
      </c>
      <c r="L7" s="3">
        <v>8</v>
      </c>
      <c r="M7" s="3">
        <v>9</v>
      </c>
      <c r="N7" s="4">
        <v>10</v>
      </c>
    </row>
    <row r="8" spans="4:14" ht="15.75" customHeight="1" x14ac:dyDescent="0.25">
      <c r="D8" s="137"/>
      <c r="E8" s="139">
        <v>80</v>
      </c>
      <c r="F8" s="5"/>
      <c r="G8" s="5"/>
      <c r="H8" s="5"/>
      <c r="I8" s="5"/>
      <c r="J8" s="5"/>
      <c r="K8" s="5"/>
      <c r="L8" s="5"/>
      <c r="M8" s="5"/>
      <c r="N8" s="6"/>
    </row>
    <row r="9" spans="4:14" ht="16.5" customHeight="1" thickBot="1" x14ac:dyDescent="0.3">
      <c r="D9" s="138"/>
      <c r="E9" s="140"/>
      <c r="F9" s="7">
        <v>122</v>
      </c>
      <c r="G9" s="7">
        <v>122</v>
      </c>
      <c r="H9" s="7">
        <v>122</v>
      </c>
      <c r="I9" s="7">
        <v>122</v>
      </c>
      <c r="J9" s="7">
        <v>122</v>
      </c>
      <c r="K9" s="7">
        <v>136</v>
      </c>
      <c r="L9" s="7">
        <v>160</v>
      </c>
      <c r="M9" s="7">
        <v>180</v>
      </c>
      <c r="N9" s="8">
        <v>204</v>
      </c>
    </row>
    <row r="10" spans="4:14" ht="15.75" customHeight="1" x14ac:dyDescent="0.25"/>
    <row r="11" spans="4:14" ht="16.5" customHeight="1" thickBot="1" x14ac:dyDescent="0.3"/>
    <row r="12" spans="4:14" ht="15.75" customHeight="1" x14ac:dyDescent="0.25">
      <c r="D12" s="136" t="s">
        <v>92</v>
      </c>
      <c r="E12" s="141" t="s">
        <v>3</v>
      </c>
      <c r="F12" s="142"/>
      <c r="G12" s="142"/>
      <c r="H12" s="142"/>
      <c r="I12" s="142"/>
      <c r="J12" s="142"/>
      <c r="K12" s="142"/>
      <c r="L12" s="142"/>
      <c r="M12" s="142"/>
      <c r="N12" s="143"/>
    </row>
    <row r="13" spans="4:14" ht="16.5" customHeight="1" thickBot="1" x14ac:dyDescent="0.3">
      <c r="D13" s="137"/>
      <c r="E13" s="144" t="s">
        <v>12</v>
      </c>
      <c r="F13" s="145"/>
      <c r="G13" s="145"/>
      <c r="H13" s="145"/>
      <c r="I13" s="145"/>
      <c r="J13" s="145"/>
      <c r="K13" s="145"/>
      <c r="L13" s="145"/>
      <c r="M13" s="145"/>
      <c r="N13" s="146"/>
    </row>
    <row r="14" spans="4:14" ht="21" customHeight="1" thickTop="1" x14ac:dyDescent="0.25">
      <c r="D14" s="137"/>
      <c r="E14" s="2" t="s">
        <v>2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4">
        <v>10</v>
      </c>
    </row>
    <row r="15" spans="4:14" ht="16.5" customHeight="1" x14ac:dyDescent="0.25">
      <c r="D15" s="137"/>
      <c r="E15" s="139">
        <v>80</v>
      </c>
      <c r="F15" s="5">
        <v>158</v>
      </c>
      <c r="G15" s="5">
        <v>158</v>
      </c>
      <c r="H15" s="5">
        <v>158</v>
      </c>
      <c r="I15" s="5">
        <v>158</v>
      </c>
      <c r="J15" s="5">
        <v>161</v>
      </c>
      <c r="K15" s="5">
        <v>192</v>
      </c>
      <c r="L15" s="5">
        <v>223</v>
      </c>
      <c r="M15" s="5">
        <v>253</v>
      </c>
      <c r="N15" s="6">
        <v>284</v>
      </c>
    </row>
    <row r="16" spans="4:14" ht="16.5" thickBot="1" x14ac:dyDescent="0.3">
      <c r="D16" s="138"/>
      <c r="E16" s="140"/>
      <c r="F16" s="7">
        <v>122</v>
      </c>
      <c r="G16" s="7">
        <v>122</v>
      </c>
      <c r="H16" s="7">
        <v>122</v>
      </c>
      <c r="I16" s="7">
        <v>122</v>
      </c>
      <c r="J16" s="7">
        <v>124</v>
      </c>
      <c r="K16" s="7">
        <v>148</v>
      </c>
      <c r="L16" s="7">
        <v>171</v>
      </c>
      <c r="M16" s="7">
        <v>195</v>
      </c>
      <c r="N16" s="8">
        <v>219</v>
      </c>
    </row>
  </sheetData>
  <mergeCells count="8">
    <mergeCell ref="D5:D9"/>
    <mergeCell ref="D12:D16"/>
    <mergeCell ref="E5:N5"/>
    <mergeCell ref="E6:N6"/>
    <mergeCell ref="E8:E9"/>
    <mergeCell ref="E12:N12"/>
    <mergeCell ref="E13:N13"/>
    <mergeCell ref="E15:E16"/>
  </mergeCells>
  <phoneticPr fontId="2" type="noConversion"/>
  <conditionalFormatting sqref="F8:N9">
    <cfRule type="colorScale" priority="2">
      <colorScale>
        <cfvo type="min"/>
        <cfvo type="max"/>
        <color rgb="FFFCFCFF"/>
        <color rgb="FFF8696B"/>
      </colorScale>
    </cfRule>
  </conditionalFormatting>
  <conditionalFormatting sqref="F15: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S24"/>
  <sheetViews>
    <sheetView view="pageBreakPreview" zoomScale="60" zoomScaleNormal="100" workbookViewId="0">
      <selection activeCell="I48" sqref="I48"/>
    </sheetView>
  </sheetViews>
  <sheetFormatPr defaultRowHeight="16.5" x14ac:dyDescent="0.25"/>
  <cols>
    <col min="3" max="3" width="19.625" customWidth="1"/>
    <col min="4" max="4" width="10.625" customWidth="1"/>
    <col min="5" max="12" width="13" customWidth="1"/>
  </cols>
  <sheetData>
    <row r="1" spans="1:19" ht="16.5" customHeight="1" x14ac:dyDescent="0.25">
      <c r="A1" s="177" t="s">
        <v>5</v>
      </c>
      <c r="B1" s="177"/>
    </row>
    <row r="2" spans="1:19" ht="16.5" customHeight="1" x14ac:dyDescent="0.25">
      <c r="A2" s="177"/>
      <c r="B2" s="177"/>
    </row>
    <row r="3" spans="1:19" ht="16.5" customHeight="1" x14ac:dyDescent="0.25">
      <c r="A3" s="177"/>
      <c r="B3" s="177"/>
    </row>
    <row r="4" spans="1:19" ht="17.2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x14ac:dyDescent="0.25">
      <c r="C5" s="178" t="s">
        <v>58</v>
      </c>
      <c r="D5" s="141" t="s">
        <v>0</v>
      </c>
      <c r="E5" s="142"/>
      <c r="F5" s="142"/>
      <c r="G5" s="142"/>
      <c r="H5" s="142"/>
      <c r="I5" s="142"/>
      <c r="J5" s="142"/>
      <c r="K5" s="142"/>
      <c r="L5" s="143"/>
    </row>
    <row r="6" spans="1:19" ht="17.25" thickBot="1" x14ac:dyDescent="0.3">
      <c r="C6" s="178"/>
      <c r="D6" s="144" t="s">
        <v>1</v>
      </c>
      <c r="E6" s="145"/>
      <c r="F6" s="145"/>
      <c r="G6" s="145"/>
      <c r="H6" s="145"/>
      <c r="I6" s="145"/>
      <c r="J6" s="145"/>
      <c r="K6" s="145"/>
      <c r="L6" s="146"/>
    </row>
    <row r="7" spans="1:19" ht="21" thickTop="1" x14ac:dyDescent="0.25">
      <c r="C7" s="178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4">
        <v>9</v>
      </c>
      <c r="N7" s="16" t="s">
        <v>27</v>
      </c>
      <c r="O7" s="16" t="s">
        <v>28</v>
      </c>
      <c r="P7" s="16" t="s">
        <v>29</v>
      </c>
    </row>
    <row r="8" spans="1:19" x14ac:dyDescent="0.25">
      <c r="C8" s="1"/>
      <c r="D8" s="139">
        <v>40</v>
      </c>
      <c r="E8" s="5">
        <v>125</v>
      </c>
      <c r="F8" s="5">
        <v>125</v>
      </c>
      <c r="G8" s="5">
        <v>125</v>
      </c>
      <c r="H8" s="5">
        <v>142</v>
      </c>
      <c r="I8" s="5">
        <v>175</v>
      </c>
      <c r="J8" s="5"/>
      <c r="K8" s="5"/>
      <c r="L8" s="6"/>
      <c r="N8" s="16">
        <v>202</v>
      </c>
      <c r="O8" s="16">
        <v>121</v>
      </c>
      <c r="P8" s="16">
        <v>226</v>
      </c>
      <c r="R8">
        <f>MAX(D8:L8)</f>
        <v>175</v>
      </c>
    </row>
    <row r="9" spans="1:19" x14ac:dyDescent="0.25">
      <c r="C9" s="1"/>
      <c r="D9" s="139"/>
      <c r="E9" s="3">
        <v>96</v>
      </c>
      <c r="F9" s="3">
        <v>96</v>
      </c>
      <c r="G9" s="3">
        <v>96</v>
      </c>
      <c r="H9" s="3">
        <v>110</v>
      </c>
      <c r="I9" s="3">
        <v>135</v>
      </c>
      <c r="J9" s="3"/>
      <c r="K9" s="3"/>
      <c r="L9" s="4"/>
      <c r="N9" s="16">
        <v>155</v>
      </c>
      <c r="O9" s="16">
        <v>93</v>
      </c>
      <c r="P9" s="16">
        <v>174</v>
      </c>
      <c r="S9">
        <f>MAX(D9:L9)</f>
        <v>135</v>
      </c>
    </row>
    <row r="10" spans="1:19" x14ac:dyDescent="0.25">
      <c r="C10" s="1"/>
      <c r="D10" s="139">
        <v>50</v>
      </c>
      <c r="E10" s="5">
        <v>125</v>
      </c>
      <c r="F10" s="5">
        <v>125</v>
      </c>
      <c r="G10" s="5">
        <v>125</v>
      </c>
      <c r="H10" s="5">
        <v>125</v>
      </c>
      <c r="I10" s="5">
        <v>142</v>
      </c>
      <c r="J10" s="5">
        <v>169</v>
      </c>
      <c r="K10" s="5">
        <v>196</v>
      </c>
      <c r="L10" s="6"/>
      <c r="R10">
        <f>MAX(D10:L10)</f>
        <v>196</v>
      </c>
    </row>
    <row r="11" spans="1:19" x14ac:dyDescent="0.25">
      <c r="C11" s="1"/>
      <c r="D11" s="139"/>
      <c r="E11" s="3">
        <v>96</v>
      </c>
      <c r="F11" s="3">
        <v>96</v>
      </c>
      <c r="G11" s="3">
        <v>96</v>
      </c>
      <c r="H11" s="3">
        <v>96</v>
      </c>
      <c r="I11" s="3">
        <v>110</v>
      </c>
      <c r="J11" s="3">
        <v>130</v>
      </c>
      <c r="K11" s="3">
        <v>151</v>
      </c>
      <c r="L11" s="4"/>
      <c r="N11" s="18">
        <f>N8/P8</f>
        <v>0.89380530973451322</v>
      </c>
      <c r="O11" s="18">
        <f>O8/P8</f>
        <v>0.53539823008849563</v>
      </c>
      <c r="P11" s="19">
        <v>1</v>
      </c>
      <c r="S11">
        <f>MAX(D11:L11)</f>
        <v>151</v>
      </c>
    </row>
    <row r="12" spans="1:19" x14ac:dyDescent="0.25">
      <c r="C12" s="1"/>
      <c r="D12" s="139">
        <v>55</v>
      </c>
      <c r="E12" s="5">
        <v>125</v>
      </c>
      <c r="F12" s="5">
        <v>125</v>
      </c>
      <c r="G12" s="5">
        <v>125</v>
      </c>
      <c r="H12" s="5">
        <v>125</v>
      </c>
      <c r="I12" s="5">
        <v>130</v>
      </c>
      <c r="J12" s="5">
        <v>154</v>
      </c>
      <c r="K12" s="5">
        <v>181</v>
      </c>
      <c r="L12" s="6">
        <v>206</v>
      </c>
      <c r="N12" s="18">
        <f>N9/P9</f>
        <v>0.89080459770114939</v>
      </c>
      <c r="O12" s="18">
        <f>O9/P9</f>
        <v>0.53448275862068961</v>
      </c>
      <c r="P12" s="19">
        <v>1</v>
      </c>
      <c r="R12">
        <f>MAX(D12:L12)</f>
        <v>206</v>
      </c>
    </row>
    <row r="13" spans="1:19" ht="17.25" thickBot="1" x14ac:dyDescent="0.3">
      <c r="C13" s="1"/>
      <c r="D13" s="140"/>
      <c r="E13" s="7">
        <v>96</v>
      </c>
      <c r="F13" s="7">
        <v>96</v>
      </c>
      <c r="G13" s="7">
        <v>96</v>
      </c>
      <c r="H13" s="7">
        <v>96</v>
      </c>
      <c r="I13" s="7">
        <v>100</v>
      </c>
      <c r="J13" s="7">
        <v>119</v>
      </c>
      <c r="K13" s="7">
        <v>140</v>
      </c>
      <c r="L13" s="8">
        <v>158</v>
      </c>
      <c r="P13" s="17"/>
      <c r="S13">
        <f>MAX(D13:L13)</f>
        <v>158</v>
      </c>
    </row>
    <row r="14" spans="1:19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9" ht="17.25" thickBot="1" x14ac:dyDescent="0.3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9" x14ac:dyDescent="0.25">
      <c r="C16" s="178" t="s">
        <v>59</v>
      </c>
      <c r="D16" s="141" t="s">
        <v>3</v>
      </c>
      <c r="E16" s="142"/>
      <c r="F16" s="142"/>
      <c r="G16" s="142"/>
      <c r="H16" s="142"/>
      <c r="I16" s="142"/>
      <c r="J16" s="142"/>
      <c r="K16" s="142"/>
      <c r="L16" s="143"/>
    </row>
    <row r="17" spans="3:19" ht="17.25" thickBot="1" x14ac:dyDescent="0.3">
      <c r="C17" s="178"/>
      <c r="D17" s="144" t="s">
        <v>4</v>
      </c>
      <c r="E17" s="145"/>
      <c r="F17" s="145"/>
      <c r="G17" s="145"/>
      <c r="H17" s="145"/>
      <c r="I17" s="145"/>
      <c r="J17" s="145"/>
      <c r="K17" s="145"/>
      <c r="L17" s="146"/>
    </row>
    <row r="18" spans="3:19" ht="21" thickTop="1" x14ac:dyDescent="0.25">
      <c r="C18" s="178"/>
      <c r="D18" s="2" t="s">
        <v>2</v>
      </c>
      <c r="E18" s="3">
        <v>2</v>
      </c>
      <c r="F18" s="3">
        <v>3</v>
      </c>
      <c r="G18" s="3">
        <v>4</v>
      </c>
      <c r="H18" s="3">
        <v>5</v>
      </c>
      <c r="I18" s="3">
        <v>6</v>
      </c>
      <c r="J18" s="3">
        <v>7</v>
      </c>
      <c r="K18" s="3">
        <v>8</v>
      </c>
      <c r="L18" s="4">
        <v>9</v>
      </c>
    </row>
    <row r="19" spans="3:19" x14ac:dyDescent="0.25">
      <c r="C19" s="1"/>
      <c r="D19" s="139">
        <v>40</v>
      </c>
      <c r="E19" s="5">
        <v>125</v>
      </c>
      <c r="F19" s="5">
        <v>125</v>
      </c>
      <c r="G19" s="5">
        <v>125</v>
      </c>
      <c r="H19" s="5">
        <v>142</v>
      </c>
      <c r="I19" s="5">
        <v>175</v>
      </c>
      <c r="J19" s="5"/>
      <c r="K19" s="5"/>
      <c r="L19" s="6"/>
      <c r="R19">
        <f>MAX(D19:L19)</f>
        <v>175</v>
      </c>
    </row>
    <row r="20" spans="3:19" x14ac:dyDescent="0.25">
      <c r="C20" s="1"/>
      <c r="D20" s="139"/>
      <c r="E20" s="3">
        <v>96</v>
      </c>
      <c r="F20" s="3">
        <v>96</v>
      </c>
      <c r="G20" s="3">
        <v>96</v>
      </c>
      <c r="H20" s="3">
        <v>110</v>
      </c>
      <c r="I20" s="3">
        <v>135</v>
      </c>
      <c r="J20" s="3"/>
      <c r="K20" s="3"/>
      <c r="L20" s="4"/>
      <c r="S20">
        <f>MAX(D20:L20)</f>
        <v>135</v>
      </c>
    </row>
    <row r="21" spans="3:19" x14ac:dyDescent="0.25">
      <c r="C21" s="1"/>
      <c r="D21" s="139">
        <v>50</v>
      </c>
      <c r="E21" s="5">
        <v>125</v>
      </c>
      <c r="F21" s="5">
        <v>125</v>
      </c>
      <c r="G21" s="5">
        <v>125</v>
      </c>
      <c r="H21" s="5">
        <v>125</v>
      </c>
      <c r="I21" s="5">
        <v>142</v>
      </c>
      <c r="J21" s="5">
        <v>169</v>
      </c>
      <c r="K21" s="5">
        <v>196</v>
      </c>
      <c r="L21" s="6"/>
      <c r="R21">
        <f>MAX(D21:L21)</f>
        <v>196</v>
      </c>
    </row>
    <row r="22" spans="3:19" x14ac:dyDescent="0.25">
      <c r="C22" s="1"/>
      <c r="D22" s="139"/>
      <c r="E22" s="3">
        <v>96</v>
      </c>
      <c r="F22" s="3">
        <v>96</v>
      </c>
      <c r="G22" s="3">
        <v>96</v>
      </c>
      <c r="H22" s="3">
        <v>96</v>
      </c>
      <c r="I22" s="3">
        <v>110</v>
      </c>
      <c r="J22" s="3">
        <v>130</v>
      </c>
      <c r="K22" s="3">
        <v>151</v>
      </c>
      <c r="L22" s="4"/>
      <c r="S22">
        <f>MAX(D22:L22)</f>
        <v>151</v>
      </c>
    </row>
    <row r="23" spans="3:19" x14ac:dyDescent="0.25">
      <c r="C23" s="1"/>
      <c r="D23" s="139">
        <v>55</v>
      </c>
      <c r="E23" s="5">
        <v>125</v>
      </c>
      <c r="F23" s="5">
        <v>125</v>
      </c>
      <c r="G23" s="5">
        <v>125</v>
      </c>
      <c r="H23" s="5">
        <v>125</v>
      </c>
      <c r="I23" s="5">
        <v>130</v>
      </c>
      <c r="J23" s="5">
        <v>154</v>
      </c>
      <c r="K23" s="5">
        <v>178</v>
      </c>
      <c r="L23" s="6">
        <v>206</v>
      </c>
      <c r="R23">
        <f>MAX(D23:L23)</f>
        <v>206</v>
      </c>
    </row>
    <row r="24" spans="3:19" ht="17.25" thickBot="1" x14ac:dyDescent="0.3">
      <c r="C24" s="1"/>
      <c r="D24" s="140"/>
      <c r="E24" s="7">
        <v>96</v>
      </c>
      <c r="F24" s="7">
        <v>96</v>
      </c>
      <c r="G24" s="7">
        <v>96</v>
      </c>
      <c r="H24" s="7">
        <v>96</v>
      </c>
      <c r="I24" s="7">
        <v>100</v>
      </c>
      <c r="J24" s="7">
        <v>119</v>
      </c>
      <c r="K24" s="7">
        <v>137</v>
      </c>
      <c r="L24" s="8">
        <v>158</v>
      </c>
      <c r="S24">
        <f>MAX(D24:L24)</f>
        <v>158</v>
      </c>
    </row>
  </sheetData>
  <mergeCells count="13">
    <mergeCell ref="A1:B3"/>
    <mergeCell ref="D17:L17"/>
    <mergeCell ref="D19:D20"/>
    <mergeCell ref="D21:D22"/>
    <mergeCell ref="D23:D24"/>
    <mergeCell ref="D5:L5"/>
    <mergeCell ref="D6:L6"/>
    <mergeCell ref="D8:D9"/>
    <mergeCell ref="D10:D11"/>
    <mergeCell ref="D12:D13"/>
    <mergeCell ref="D16:L16"/>
    <mergeCell ref="C5:C7"/>
    <mergeCell ref="C16:C18"/>
  </mergeCells>
  <phoneticPr fontId="2" type="noConversion"/>
  <conditionalFormatting sqref="E8:L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19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11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7" orientation="portrait" r:id="rId1"/>
  <colBreaks count="1" manualBreakCount="1">
    <brk id="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R35"/>
  <sheetViews>
    <sheetView view="pageBreakPreview" zoomScale="60" zoomScaleNormal="100" workbookViewId="0">
      <selection activeCell="A23" sqref="A23"/>
    </sheetView>
  </sheetViews>
  <sheetFormatPr defaultRowHeight="16.5" x14ac:dyDescent="0.25"/>
  <cols>
    <col min="3" max="3" width="15.875" customWidth="1"/>
    <col min="4" max="4" width="10.625" customWidth="1"/>
    <col min="5" max="11" width="14.75" customWidth="1"/>
  </cols>
  <sheetData>
    <row r="1" spans="1:18" ht="16.5" customHeight="1" x14ac:dyDescent="0.25">
      <c r="A1" s="177" t="s">
        <v>5</v>
      </c>
      <c r="B1" s="177"/>
    </row>
    <row r="2" spans="1:18" x14ac:dyDescent="0.25">
      <c r="A2" s="177"/>
      <c r="B2" s="177"/>
    </row>
    <row r="3" spans="1:18" x14ac:dyDescent="0.25">
      <c r="A3" s="177"/>
      <c r="B3" s="177"/>
    </row>
    <row r="4" spans="1:18" ht="17.2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8" ht="16.5" customHeight="1" x14ac:dyDescent="0.25">
      <c r="B5" s="1"/>
      <c r="C5" s="178" t="s">
        <v>60</v>
      </c>
      <c r="D5" s="141" t="s">
        <v>0</v>
      </c>
      <c r="E5" s="142"/>
      <c r="F5" s="142"/>
      <c r="G5" s="142"/>
      <c r="H5" s="142"/>
      <c r="I5" s="142"/>
      <c r="J5" s="142"/>
      <c r="K5" s="143"/>
    </row>
    <row r="6" spans="1:18" ht="17.25" customHeight="1" thickBot="1" x14ac:dyDescent="0.3">
      <c r="B6" s="1"/>
      <c r="C6" s="178"/>
      <c r="D6" s="144" t="s">
        <v>6</v>
      </c>
      <c r="E6" s="145"/>
      <c r="F6" s="145"/>
      <c r="G6" s="145"/>
      <c r="H6" s="145"/>
      <c r="I6" s="145"/>
      <c r="J6" s="145"/>
      <c r="K6" s="146"/>
    </row>
    <row r="7" spans="1:18" ht="21" customHeight="1" thickTop="1" x14ac:dyDescent="0.25">
      <c r="B7" s="1"/>
      <c r="C7" s="178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4">
        <v>8</v>
      </c>
      <c r="M7" s="16" t="s">
        <v>27</v>
      </c>
      <c r="N7" s="16" t="s">
        <v>28</v>
      </c>
      <c r="O7" s="16" t="s">
        <v>29</v>
      </c>
    </row>
    <row r="8" spans="1:18" x14ac:dyDescent="0.25">
      <c r="B8" s="1"/>
      <c r="C8" s="1"/>
      <c r="D8" s="139">
        <v>25</v>
      </c>
      <c r="E8" s="5">
        <v>61</v>
      </c>
      <c r="F8" s="5">
        <v>62</v>
      </c>
      <c r="G8" s="5">
        <v>91</v>
      </c>
      <c r="H8" s="5">
        <v>121</v>
      </c>
      <c r="I8" s="5"/>
      <c r="J8" s="5"/>
      <c r="K8" s="6"/>
      <c r="M8" s="16">
        <v>116</v>
      </c>
      <c r="N8" s="16">
        <v>66</v>
      </c>
      <c r="O8" s="16">
        <v>78</v>
      </c>
      <c r="Q8">
        <f>MAX(C8:K8)</f>
        <v>121</v>
      </c>
    </row>
    <row r="9" spans="1:18" x14ac:dyDescent="0.25">
      <c r="B9" s="1"/>
      <c r="C9" s="1"/>
      <c r="D9" s="139"/>
      <c r="E9" s="3">
        <v>47</v>
      </c>
      <c r="F9" s="3">
        <v>48</v>
      </c>
      <c r="G9" s="3">
        <v>70</v>
      </c>
      <c r="H9" s="3">
        <v>93</v>
      </c>
      <c r="I9" s="3"/>
      <c r="J9" s="3"/>
      <c r="K9" s="4"/>
      <c r="M9" s="16">
        <v>89</v>
      </c>
      <c r="N9" s="16">
        <v>51</v>
      </c>
      <c r="O9" s="16">
        <v>60</v>
      </c>
      <c r="R9">
        <f>MAX(C9:K9)</f>
        <v>93</v>
      </c>
    </row>
    <row r="10" spans="1:18" x14ac:dyDescent="0.25">
      <c r="B10" s="1"/>
      <c r="C10" s="1"/>
      <c r="D10" s="139">
        <v>30</v>
      </c>
      <c r="E10" s="5">
        <v>61</v>
      </c>
      <c r="F10" s="5">
        <v>61</v>
      </c>
      <c r="G10" s="5">
        <v>70</v>
      </c>
      <c r="H10" s="5">
        <v>93</v>
      </c>
      <c r="I10" s="5">
        <v>115</v>
      </c>
      <c r="J10" s="5"/>
      <c r="K10" s="6"/>
      <c r="Q10">
        <f>MAX(C10:K10)</f>
        <v>115</v>
      </c>
    </row>
    <row r="11" spans="1:18" x14ac:dyDescent="0.25">
      <c r="B11" s="1"/>
      <c r="C11" s="1"/>
      <c r="D11" s="139"/>
      <c r="E11" s="3">
        <v>47</v>
      </c>
      <c r="F11" s="3">
        <v>47</v>
      </c>
      <c r="G11" s="3">
        <v>54</v>
      </c>
      <c r="H11" s="3">
        <v>71</v>
      </c>
      <c r="I11" s="3">
        <v>89</v>
      </c>
      <c r="J11" s="3"/>
      <c r="K11" s="4"/>
      <c r="M11" s="18">
        <f>M8/O8</f>
        <v>1.4871794871794872</v>
      </c>
      <c r="N11" s="18">
        <f>N8/O8</f>
        <v>0.84615384615384615</v>
      </c>
      <c r="O11" s="19">
        <v>1</v>
      </c>
      <c r="R11">
        <f>MAX(C11:K11)</f>
        <v>89</v>
      </c>
    </row>
    <row r="12" spans="1:18" x14ac:dyDescent="0.25">
      <c r="B12" s="1"/>
      <c r="C12" s="1"/>
      <c r="D12" s="139">
        <v>35</v>
      </c>
      <c r="E12" s="5">
        <v>61</v>
      </c>
      <c r="F12" s="5">
        <v>61</v>
      </c>
      <c r="G12" s="5">
        <v>61</v>
      </c>
      <c r="H12" s="5">
        <v>74</v>
      </c>
      <c r="I12" s="5">
        <v>93</v>
      </c>
      <c r="J12" s="5">
        <v>111</v>
      </c>
      <c r="K12" s="6">
        <v>129</v>
      </c>
      <c r="M12" s="18">
        <f>M9/O9</f>
        <v>1.4833333333333334</v>
      </c>
      <c r="N12" s="18">
        <f>N9/O9</f>
        <v>0.85</v>
      </c>
      <c r="O12" s="19">
        <v>1</v>
      </c>
      <c r="Q12">
        <f>MAX(C12:K12)</f>
        <v>129</v>
      </c>
    </row>
    <row r="13" spans="1:18" ht="17.25" thickBot="1" x14ac:dyDescent="0.3">
      <c r="B13" s="1"/>
      <c r="C13" s="1"/>
      <c r="D13" s="140"/>
      <c r="E13" s="7">
        <v>47</v>
      </c>
      <c r="F13" s="7">
        <v>47</v>
      </c>
      <c r="G13" s="7">
        <v>47</v>
      </c>
      <c r="H13" s="7">
        <v>57</v>
      </c>
      <c r="I13" s="7">
        <v>71</v>
      </c>
      <c r="J13" s="7">
        <v>85</v>
      </c>
      <c r="K13" s="8">
        <v>99</v>
      </c>
      <c r="R13">
        <f>MAX(C13:K13)</f>
        <v>99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ht="17.25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8" x14ac:dyDescent="0.25">
      <c r="B16" s="1"/>
      <c r="C16" s="178" t="s">
        <v>60</v>
      </c>
      <c r="D16" s="141" t="s">
        <v>3</v>
      </c>
      <c r="E16" s="142"/>
      <c r="F16" s="142"/>
      <c r="G16" s="142"/>
      <c r="H16" s="142"/>
      <c r="I16" s="142"/>
      <c r="J16" s="142"/>
      <c r="K16" s="143"/>
    </row>
    <row r="17" spans="2:18" ht="17.25" thickBot="1" x14ac:dyDescent="0.3">
      <c r="B17" s="1"/>
      <c r="C17" s="178"/>
      <c r="D17" s="144" t="s">
        <v>7</v>
      </c>
      <c r="E17" s="145"/>
      <c r="F17" s="145"/>
      <c r="G17" s="145"/>
      <c r="H17" s="145"/>
      <c r="I17" s="145"/>
      <c r="J17" s="145"/>
      <c r="K17" s="146"/>
    </row>
    <row r="18" spans="2:18" ht="21" thickTop="1" x14ac:dyDescent="0.25">
      <c r="B18" s="1"/>
      <c r="C18" s="178"/>
      <c r="D18" s="2" t="s">
        <v>2</v>
      </c>
      <c r="E18" s="3">
        <v>2</v>
      </c>
      <c r="F18" s="3">
        <v>3</v>
      </c>
      <c r="G18" s="3">
        <v>4</v>
      </c>
      <c r="H18" s="3">
        <v>5</v>
      </c>
      <c r="I18" s="3">
        <v>6</v>
      </c>
      <c r="J18" s="3">
        <v>7</v>
      </c>
      <c r="K18" s="4">
        <v>8</v>
      </c>
      <c r="M18" s="16" t="s">
        <v>27</v>
      </c>
      <c r="N18" s="16" t="s">
        <v>28</v>
      </c>
      <c r="O18" s="16" t="s">
        <v>29</v>
      </c>
    </row>
    <row r="19" spans="2:18" x14ac:dyDescent="0.25">
      <c r="B19" s="1"/>
      <c r="C19" s="1"/>
      <c r="D19" s="139">
        <v>25</v>
      </c>
      <c r="E19" s="5">
        <v>73</v>
      </c>
      <c r="F19" s="5">
        <v>91</v>
      </c>
      <c r="G19" s="5">
        <v>134</v>
      </c>
      <c r="H19" s="5"/>
      <c r="I19" s="5"/>
      <c r="J19" s="5"/>
      <c r="K19" s="6"/>
      <c r="M19" s="16">
        <v>140</v>
      </c>
      <c r="N19" s="16">
        <v>80</v>
      </c>
      <c r="O19" s="16">
        <v>93</v>
      </c>
      <c r="Q19">
        <f>MAX(C19:K19)</f>
        <v>134</v>
      </c>
    </row>
    <row r="20" spans="2:18" x14ac:dyDescent="0.25">
      <c r="B20" s="1"/>
      <c r="C20" s="1"/>
      <c r="D20" s="139"/>
      <c r="E20" s="3">
        <v>56</v>
      </c>
      <c r="F20" s="3">
        <v>70</v>
      </c>
      <c r="G20" s="3">
        <v>104</v>
      </c>
      <c r="H20" s="3"/>
      <c r="I20" s="3"/>
      <c r="J20" s="3"/>
      <c r="K20" s="4"/>
      <c r="M20" s="16">
        <v>108</v>
      </c>
      <c r="N20" s="16">
        <v>61</v>
      </c>
      <c r="O20" s="16">
        <v>72</v>
      </c>
      <c r="R20">
        <f>MAX(C20:K20)</f>
        <v>104</v>
      </c>
    </row>
    <row r="21" spans="2:18" x14ac:dyDescent="0.25">
      <c r="B21" s="1"/>
      <c r="C21" s="1"/>
      <c r="D21" s="139">
        <v>30</v>
      </c>
      <c r="E21" s="5">
        <v>73</v>
      </c>
      <c r="F21" s="5">
        <v>73</v>
      </c>
      <c r="G21" s="5">
        <v>102</v>
      </c>
      <c r="H21" s="5">
        <v>134</v>
      </c>
      <c r="I21" s="5"/>
      <c r="J21" s="5"/>
      <c r="K21" s="6"/>
      <c r="Q21">
        <f>MAX(C21:K21)</f>
        <v>134</v>
      </c>
    </row>
    <row r="22" spans="2:18" x14ac:dyDescent="0.25">
      <c r="B22" s="1"/>
      <c r="C22" s="1"/>
      <c r="D22" s="139"/>
      <c r="E22" s="3">
        <v>56</v>
      </c>
      <c r="F22" s="3">
        <v>56</v>
      </c>
      <c r="G22" s="3">
        <v>78</v>
      </c>
      <c r="H22" s="3">
        <v>104</v>
      </c>
      <c r="I22" s="3"/>
      <c r="J22" s="3"/>
      <c r="K22" s="4"/>
      <c r="M22" s="18">
        <f>M19/O19</f>
        <v>1.5053763440860215</v>
      </c>
      <c r="N22" s="18">
        <f>N19/O19</f>
        <v>0.86021505376344087</v>
      </c>
      <c r="O22" s="19">
        <v>1</v>
      </c>
      <c r="R22">
        <f>MAX(C22:K22)</f>
        <v>104</v>
      </c>
    </row>
    <row r="23" spans="2:18" x14ac:dyDescent="0.25">
      <c r="B23" s="1"/>
      <c r="C23" s="1"/>
      <c r="D23" s="139">
        <v>35</v>
      </c>
      <c r="E23" s="5">
        <v>73</v>
      </c>
      <c r="F23" s="5">
        <v>73</v>
      </c>
      <c r="G23" s="5">
        <v>82</v>
      </c>
      <c r="H23" s="5">
        <v>109</v>
      </c>
      <c r="I23" s="5">
        <v>134</v>
      </c>
      <c r="J23" s="5">
        <v>162</v>
      </c>
      <c r="K23" s="6"/>
      <c r="M23" s="18">
        <f>M20/O20</f>
        <v>1.5</v>
      </c>
      <c r="N23" s="18">
        <f>N20/O20</f>
        <v>0.84722222222222221</v>
      </c>
      <c r="O23" s="19">
        <v>1</v>
      </c>
      <c r="Q23">
        <f>MAX(C23:K23)</f>
        <v>162</v>
      </c>
    </row>
    <row r="24" spans="2:18" ht="17.25" thickBot="1" x14ac:dyDescent="0.3">
      <c r="B24" s="1"/>
      <c r="C24" s="1"/>
      <c r="D24" s="140"/>
      <c r="E24" s="7">
        <v>56</v>
      </c>
      <c r="F24" s="7">
        <v>56</v>
      </c>
      <c r="G24" s="7">
        <v>63</v>
      </c>
      <c r="H24" s="7">
        <v>84</v>
      </c>
      <c r="I24" s="7">
        <v>104</v>
      </c>
      <c r="J24" s="7">
        <v>124</v>
      </c>
      <c r="K24" s="8"/>
      <c r="R24">
        <f>MAX(C24:K24)</f>
        <v>124</v>
      </c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8" ht="17.25" thickBot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8" x14ac:dyDescent="0.25">
      <c r="B27" s="1"/>
      <c r="C27" s="178" t="s">
        <v>60</v>
      </c>
      <c r="D27" s="141" t="s">
        <v>8</v>
      </c>
      <c r="E27" s="142"/>
      <c r="F27" s="142"/>
      <c r="G27" s="142"/>
      <c r="H27" s="142"/>
      <c r="I27" s="142"/>
      <c r="J27" s="142"/>
      <c r="K27" s="143"/>
    </row>
    <row r="28" spans="2:18" ht="17.25" thickBot="1" x14ac:dyDescent="0.3">
      <c r="B28" s="1"/>
      <c r="C28" s="178"/>
      <c r="D28" s="144" t="s">
        <v>9</v>
      </c>
      <c r="E28" s="145"/>
      <c r="F28" s="145"/>
      <c r="G28" s="145"/>
      <c r="H28" s="145"/>
      <c r="I28" s="145"/>
      <c r="J28" s="145"/>
      <c r="K28" s="146"/>
    </row>
    <row r="29" spans="2:18" ht="21" thickTop="1" x14ac:dyDescent="0.25">
      <c r="B29" s="1"/>
      <c r="C29" s="178"/>
      <c r="D29" s="2" t="s">
        <v>2</v>
      </c>
      <c r="E29" s="3">
        <v>2</v>
      </c>
      <c r="F29" s="3">
        <v>3</v>
      </c>
      <c r="G29" s="3">
        <v>4</v>
      </c>
      <c r="H29" s="3">
        <v>5</v>
      </c>
      <c r="I29" s="3">
        <v>6</v>
      </c>
      <c r="J29" s="3">
        <v>7</v>
      </c>
      <c r="K29" s="4">
        <v>8</v>
      </c>
      <c r="M29" s="16" t="s">
        <v>27</v>
      </c>
      <c r="N29" s="16" t="s">
        <v>28</v>
      </c>
      <c r="O29" s="16" t="s">
        <v>29</v>
      </c>
    </row>
    <row r="30" spans="2:18" x14ac:dyDescent="0.25">
      <c r="B30" s="1"/>
      <c r="C30" s="1"/>
      <c r="D30" s="139">
        <v>25</v>
      </c>
      <c r="E30" s="5">
        <v>106</v>
      </c>
      <c r="F30" s="5">
        <v>159</v>
      </c>
      <c r="G30" s="5"/>
      <c r="H30" s="5"/>
      <c r="I30" s="5"/>
      <c r="J30" s="5"/>
      <c r="K30" s="6"/>
      <c r="M30" s="16">
        <v>198</v>
      </c>
      <c r="N30" s="16">
        <v>113</v>
      </c>
      <c r="O30" s="16">
        <v>132</v>
      </c>
      <c r="Q30">
        <f>MAX(C30:K30)</f>
        <v>159</v>
      </c>
    </row>
    <row r="31" spans="2:18" x14ac:dyDescent="0.25">
      <c r="B31" s="1"/>
      <c r="C31" s="1"/>
      <c r="D31" s="139"/>
      <c r="E31" s="3">
        <v>82</v>
      </c>
      <c r="F31" s="3">
        <v>122</v>
      </c>
      <c r="G31" s="3"/>
      <c r="H31" s="3"/>
      <c r="I31" s="3"/>
      <c r="J31" s="3"/>
      <c r="K31" s="4"/>
      <c r="M31" s="16">
        <v>152</v>
      </c>
      <c r="N31" s="16">
        <v>87</v>
      </c>
      <c r="O31" s="16">
        <v>101</v>
      </c>
      <c r="R31">
        <f>MAX(C31:K31)</f>
        <v>122</v>
      </c>
    </row>
    <row r="32" spans="2:18" x14ac:dyDescent="0.25">
      <c r="B32" s="1"/>
      <c r="C32" s="1"/>
      <c r="D32" s="139">
        <v>30</v>
      </c>
      <c r="E32" s="5">
        <v>106</v>
      </c>
      <c r="F32" s="5">
        <v>119</v>
      </c>
      <c r="G32" s="5">
        <v>175</v>
      </c>
      <c r="H32" s="5">
        <v>233</v>
      </c>
      <c r="I32" s="5"/>
      <c r="J32" s="5"/>
      <c r="K32" s="6"/>
      <c r="Q32">
        <f>MAX(C32:K32)</f>
        <v>233</v>
      </c>
    </row>
    <row r="33" spans="2:18" x14ac:dyDescent="0.25">
      <c r="B33" s="1"/>
      <c r="C33" s="1"/>
      <c r="D33" s="139"/>
      <c r="E33" s="3">
        <v>82</v>
      </c>
      <c r="F33" s="3">
        <v>92</v>
      </c>
      <c r="G33" s="3">
        <v>134</v>
      </c>
      <c r="H33" s="3">
        <v>179</v>
      </c>
      <c r="I33" s="3"/>
      <c r="J33" s="3"/>
      <c r="K33" s="4"/>
      <c r="M33" s="18">
        <f>M30/O30</f>
        <v>1.5</v>
      </c>
      <c r="N33" s="18">
        <f>N30/O30</f>
        <v>0.85606060606060608</v>
      </c>
      <c r="O33" s="19">
        <v>1</v>
      </c>
      <c r="R33">
        <f>MAX(C33:K33)</f>
        <v>179</v>
      </c>
    </row>
    <row r="34" spans="2:18" x14ac:dyDescent="0.25">
      <c r="B34" s="1"/>
      <c r="C34" s="1"/>
      <c r="D34" s="139">
        <v>35</v>
      </c>
      <c r="E34" s="5">
        <v>106</v>
      </c>
      <c r="F34" s="5">
        <v>106</v>
      </c>
      <c r="G34" s="5">
        <v>140</v>
      </c>
      <c r="H34" s="5">
        <v>185</v>
      </c>
      <c r="I34" s="5">
        <v>233</v>
      </c>
      <c r="J34" s="5"/>
      <c r="K34" s="6"/>
      <c r="M34" s="18">
        <f>M31/O31</f>
        <v>1.504950495049505</v>
      </c>
      <c r="N34" s="18">
        <f>N31/O31</f>
        <v>0.86138613861386137</v>
      </c>
      <c r="O34" s="19">
        <v>1</v>
      </c>
      <c r="Q34">
        <f>MAX(C34:K34)</f>
        <v>233</v>
      </c>
    </row>
    <row r="35" spans="2:18" ht="17.25" thickBot="1" x14ac:dyDescent="0.3">
      <c r="B35" s="1"/>
      <c r="C35" s="1"/>
      <c r="D35" s="140"/>
      <c r="E35" s="7">
        <v>82</v>
      </c>
      <c r="F35" s="7">
        <v>82</v>
      </c>
      <c r="G35" s="7">
        <v>108</v>
      </c>
      <c r="H35" s="7">
        <v>143</v>
      </c>
      <c r="I35" s="7">
        <v>179</v>
      </c>
      <c r="J35" s="7"/>
      <c r="K35" s="8"/>
      <c r="R35">
        <f>MAX(C35:K35)</f>
        <v>179</v>
      </c>
    </row>
  </sheetData>
  <mergeCells count="19">
    <mergeCell ref="C27:C29"/>
    <mergeCell ref="D30:D31"/>
    <mergeCell ref="D32:D33"/>
    <mergeCell ref="D34:D35"/>
    <mergeCell ref="D27:K27"/>
    <mergeCell ref="D28:K28"/>
    <mergeCell ref="A1:B3"/>
    <mergeCell ref="D17:K17"/>
    <mergeCell ref="D19:D20"/>
    <mergeCell ref="D21:D22"/>
    <mergeCell ref="D23:D24"/>
    <mergeCell ref="D5:K5"/>
    <mergeCell ref="D6:K6"/>
    <mergeCell ref="D8:D9"/>
    <mergeCell ref="D10:D11"/>
    <mergeCell ref="D12:D13"/>
    <mergeCell ref="D16:K16"/>
    <mergeCell ref="C5:C7"/>
    <mergeCell ref="C16:C18"/>
  </mergeCells>
  <phoneticPr fontId="2" type="noConversion"/>
  <conditionalFormatting sqref="E8:K13">
    <cfRule type="colorScale" priority="6">
      <colorScale>
        <cfvo type="min"/>
        <cfvo type="max"/>
        <color rgb="FFFCFCFF"/>
        <color rgb="FFF8696B"/>
      </colorScale>
    </cfRule>
  </conditionalFormatting>
  <conditionalFormatting sqref="E19:K24">
    <cfRule type="colorScale" priority="5">
      <colorScale>
        <cfvo type="min"/>
        <cfvo type="max"/>
        <color rgb="FFFCFCFF"/>
        <color rgb="FFF8696B"/>
      </colorScale>
    </cfRule>
  </conditionalFormatting>
  <conditionalFormatting sqref="E30:K35">
    <cfRule type="colorScale" priority="4">
      <colorScale>
        <cfvo type="min"/>
        <cfvo type="max"/>
        <color rgb="FFFCFCFF"/>
        <color rgb="FFF8696B"/>
      </colorScale>
    </cfRule>
  </conditionalFormatting>
  <conditionalFormatting sqref="M11:O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O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O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9" orientation="portrait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U62"/>
  <sheetViews>
    <sheetView view="pageBreakPreview" zoomScale="60" zoomScaleNormal="100" workbookViewId="0">
      <selection activeCell="X22" sqref="X22"/>
    </sheetView>
  </sheetViews>
  <sheetFormatPr defaultRowHeight="16.5" x14ac:dyDescent="0.25"/>
  <cols>
    <col min="4" max="4" width="10.625" customWidth="1"/>
  </cols>
  <sheetData>
    <row r="1" spans="1:21" x14ac:dyDescent="0.25">
      <c r="A1" s="177" t="s">
        <v>5</v>
      </c>
      <c r="B1" s="179"/>
    </row>
    <row r="2" spans="1:21" x14ac:dyDescent="0.25">
      <c r="A2" s="179"/>
      <c r="B2" s="179"/>
    </row>
    <row r="3" spans="1:21" x14ac:dyDescent="0.25">
      <c r="A3" s="179"/>
      <c r="B3" s="179"/>
    </row>
    <row r="4" spans="1:21" ht="17.25" thickBot="1" x14ac:dyDescent="0.3"/>
    <row r="5" spans="1:21" x14ac:dyDescent="0.25">
      <c r="D5" s="141" t="s">
        <v>0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6" spans="1:21" ht="17.25" thickBot="1" x14ac:dyDescent="0.3">
      <c r="D6" s="144" t="s">
        <v>11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1:21" ht="21" thickTop="1" x14ac:dyDescent="0.25"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12</v>
      </c>
      <c r="O7" s="3">
        <v>14</v>
      </c>
      <c r="P7" s="3">
        <v>16</v>
      </c>
      <c r="Q7" s="4">
        <v>18</v>
      </c>
      <c r="S7" s="16" t="s">
        <v>27</v>
      </c>
      <c r="T7" s="16" t="s">
        <v>28</v>
      </c>
      <c r="U7" s="16" t="s">
        <v>29</v>
      </c>
    </row>
    <row r="8" spans="1:21" x14ac:dyDescent="0.25">
      <c r="D8" s="139">
        <v>65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S8" s="16">
        <v>197</v>
      </c>
      <c r="T8" s="16">
        <v>118</v>
      </c>
      <c r="U8" s="16">
        <v>221</v>
      </c>
    </row>
    <row r="9" spans="1:21" x14ac:dyDescent="0.25">
      <c r="D9" s="139"/>
      <c r="E9" s="3">
        <v>122</v>
      </c>
      <c r="F9" s="3">
        <v>122</v>
      </c>
      <c r="G9" s="3">
        <v>122</v>
      </c>
      <c r="H9" s="3">
        <v>122</v>
      </c>
      <c r="I9" s="3">
        <v>139</v>
      </c>
      <c r="J9" s="3">
        <v>166</v>
      </c>
      <c r="K9" s="3">
        <v>192</v>
      </c>
      <c r="L9" s="3"/>
      <c r="M9" s="3"/>
      <c r="N9" s="3"/>
      <c r="O9" s="3"/>
      <c r="P9" s="3"/>
      <c r="Q9" s="4"/>
    </row>
    <row r="10" spans="1:21" x14ac:dyDescent="0.25">
      <c r="D10" s="139">
        <v>85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S10" s="18"/>
      <c r="T10" s="18"/>
      <c r="U10" s="19"/>
    </row>
    <row r="11" spans="1:21" x14ac:dyDescent="0.25">
      <c r="D11" s="139"/>
      <c r="E11" s="3">
        <v>122</v>
      </c>
      <c r="F11" s="3">
        <v>122</v>
      </c>
      <c r="G11" s="3">
        <v>122</v>
      </c>
      <c r="H11" s="3">
        <v>122</v>
      </c>
      <c r="I11" s="3">
        <v>122</v>
      </c>
      <c r="J11" s="3">
        <v>130</v>
      </c>
      <c r="K11" s="3">
        <v>151</v>
      </c>
      <c r="L11" s="3">
        <v>171</v>
      </c>
      <c r="M11" s="3">
        <v>192</v>
      </c>
      <c r="N11" s="3">
        <v>233</v>
      </c>
      <c r="O11" s="3"/>
      <c r="P11" s="3"/>
      <c r="Q11" s="4"/>
      <c r="S11" s="18">
        <f>S8/U8</f>
        <v>0.89140271493212675</v>
      </c>
      <c r="T11" s="18">
        <f>T8/U8</f>
        <v>0.5339366515837104</v>
      </c>
      <c r="U11" s="19">
        <v>1</v>
      </c>
    </row>
    <row r="12" spans="1:21" x14ac:dyDescent="0.25">
      <c r="D12" s="139">
        <v>105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21" x14ac:dyDescent="0.25">
      <c r="D13" s="139"/>
      <c r="E13" s="3">
        <v>122</v>
      </c>
      <c r="F13" s="3">
        <v>122</v>
      </c>
      <c r="G13" s="3">
        <v>122</v>
      </c>
      <c r="H13" s="3">
        <v>122</v>
      </c>
      <c r="I13" s="3">
        <v>122</v>
      </c>
      <c r="J13" s="3">
        <v>122</v>
      </c>
      <c r="K13" s="3">
        <v>122</v>
      </c>
      <c r="L13" s="3">
        <v>139</v>
      </c>
      <c r="M13" s="3">
        <v>157</v>
      </c>
      <c r="N13" s="3">
        <v>192</v>
      </c>
      <c r="O13" s="3">
        <v>224</v>
      </c>
      <c r="P13" s="3"/>
      <c r="Q13" s="4"/>
    </row>
    <row r="14" spans="1:21" x14ac:dyDescent="0.25">
      <c r="D14" s="139">
        <v>110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21" x14ac:dyDescent="0.25">
      <c r="D15" s="139"/>
      <c r="E15" s="3">
        <v>122</v>
      </c>
      <c r="F15" s="3">
        <v>122</v>
      </c>
      <c r="G15" s="3">
        <v>122</v>
      </c>
      <c r="H15" s="3">
        <v>122</v>
      </c>
      <c r="I15" s="3">
        <v>122</v>
      </c>
      <c r="J15" s="3">
        <v>122</v>
      </c>
      <c r="K15" s="3">
        <v>122</v>
      </c>
      <c r="L15" s="3">
        <v>133</v>
      </c>
      <c r="M15" s="3">
        <v>151</v>
      </c>
      <c r="N15" s="3">
        <v>183</v>
      </c>
      <c r="O15" s="3">
        <v>216</v>
      </c>
      <c r="P15" s="3"/>
      <c r="Q15" s="4"/>
    </row>
    <row r="16" spans="1:21" x14ac:dyDescent="0.25">
      <c r="D16" s="139">
        <v>135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4:21" ht="17.25" thickBot="1" x14ac:dyDescent="0.3">
      <c r="D17" s="140"/>
      <c r="E17" s="7">
        <v>122</v>
      </c>
      <c r="F17" s="7">
        <v>122</v>
      </c>
      <c r="G17" s="7">
        <v>122</v>
      </c>
      <c r="H17" s="7">
        <v>122</v>
      </c>
      <c r="I17" s="7">
        <v>122</v>
      </c>
      <c r="J17" s="7">
        <v>122</v>
      </c>
      <c r="K17" s="7">
        <v>122</v>
      </c>
      <c r="L17" s="7">
        <v>122</v>
      </c>
      <c r="M17" s="7">
        <v>124</v>
      </c>
      <c r="N17" s="7">
        <v>151</v>
      </c>
      <c r="O17" s="7">
        <v>177</v>
      </c>
      <c r="P17" s="7">
        <v>204</v>
      </c>
      <c r="Q17" s="8">
        <v>230</v>
      </c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21" ht="17.25" thickBot="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21" x14ac:dyDescent="0.25">
      <c r="D20" s="141" t="s">
        <v>3</v>
      </c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3"/>
    </row>
    <row r="21" spans="4:21" ht="17.25" thickBot="1" x14ac:dyDescent="0.3">
      <c r="D21" s="144" t="s">
        <v>12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6"/>
    </row>
    <row r="22" spans="4:21" ht="21" thickTop="1" x14ac:dyDescent="0.25">
      <c r="D22" s="2" t="s">
        <v>2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12</v>
      </c>
      <c r="O22" s="3">
        <v>14</v>
      </c>
      <c r="P22" s="3">
        <v>16</v>
      </c>
      <c r="Q22" s="4">
        <v>18</v>
      </c>
      <c r="S22" s="16" t="s">
        <v>27</v>
      </c>
      <c r="T22" s="16" t="s">
        <v>28</v>
      </c>
      <c r="U22" s="16" t="s">
        <v>29</v>
      </c>
    </row>
    <row r="23" spans="4:21" x14ac:dyDescent="0.25">
      <c r="D23" s="139">
        <v>65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S23" s="16">
        <v>197</v>
      </c>
      <c r="T23" s="16">
        <v>118</v>
      </c>
      <c r="U23" s="16">
        <v>221</v>
      </c>
    </row>
    <row r="24" spans="4:21" x14ac:dyDescent="0.25">
      <c r="D24" s="139"/>
      <c r="E24" s="3">
        <v>122</v>
      </c>
      <c r="F24" s="3">
        <v>122</v>
      </c>
      <c r="G24" s="3">
        <v>122</v>
      </c>
      <c r="H24" s="3">
        <v>124</v>
      </c>
      <c r="I24" s="3">
        <v>154</v>
      </c>
      <c r="J24" s="3">
        <v>183</v>
      </c>
      <c r="K24" s="3">
        <v>213</v>
      </c>
      <c r="L24" s="3"/>
      <c r="M24" s="3"/>
      <c r="N24" s="3"/>
      <c r="O24" s="3"/>
      <c r="P24" s="3"/>
      <c r="Q24" s="4"/>
    </row>
    <row r="25" spans="4:21" x14ac:dyDescent="0.25">
      <c r="D25" s="139">
        <v>85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S25" s="18"/>
      <c r="T25" s="18"/>
      <c r="U25" s="19"/>
    </row>
    <row r="26" spans="4:21" x14ac:dyDescent="0.25">
      <c r="D26" s="139"/>
      <c r="E26" s="3">
        <v>122</v>
      </c>
      <c r="F26" s="3">
        <v>122</v>
      </c>
      <c r="G26" s="3">
        <v>122</v>
      </c>
      <c r="H26" s="3">
        <v>122</v>
      </c>
      <c r="I26" s="3">
        <v>122</v>
      </c>
      <c r="J26" s="3">
        <v>139</v>
      </c>
      <c r="K26" s="3">
        <v>160</v>
      </c>
      <c r="L26" s="3">
        <v>183</v>
      </c>
      <c r="M26" s="3">
        <v>207</v>
      </c>
      <c r="N26" s="3">
        <v>251</v>
      </c>
      <c r="O26" s="3"/>
      <c r="P26" s="3"/>
      <c r="Q26" s="4"/>
      <c r="S26" s="18">
        <f>S23/U23</f>
        <v>0.89140271493212675</v>
      </c>
      <c r="T26" s="18">
        <f>T23/U23</f>
        <v>0.5339366515837104</v>
      </c>
      <c r="U26" s="19">
        <v>1</v>
      </c>
    </row>
    <row r="27" spans="4:21" x14ac:dyDescent="0.25">
      <c r="D27" s="139">
        <v>105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4:21" x14ac:dyDescent="0.25">
      <c r="D28" s="139"/>
      <c r="E28" s="3">
        <v>122</v>
      </c>
      <c r="F28" s="3">
        <v>122</v>
      </c>
      <c r="G28" s="3">
        <v>122</v>
      </c>
      <c r="H28" s="3">
        <v>122</v>
      </c>
      <c r="I28" s="3">
        <v>122</v>
      </c>
      <c r="J28" s="3">
        <v>122</v>
      </c>
      <c r="K28" s="3">
        <v>130</v>
      </c>
      <c r="L28" s="3">
        <v>148</v>
      </c>
      <c r="M28" s="3">
        <v>166</v>
      </c>
      <c r="N28" s="3">
        <v>204</v>
      </c>
      <c r="O28" s="3">
        <v>239</v>
      </c>
      <c r="P28" s="3"/>
      <c r="Q28" s="4"/>
    </row>
    <row r="29" spans="4:21" x14ac:dyDescent="0.25">
      <c r="D29" s="139">
        <v>110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4:21" x14ac:dyDescent="0.25">
      <c r="D30" s="139"/>
      <c r="E30" s="3">
        <v>122</v>
      </c>
      <c r="F30" s="3">
        <v>122</v>
      </c>
      <c r="G30" s="3">
        <v>122</v>
      </c>
      <c r="H30" s="3">
        <v>122</v>
      </c>
      <c r="I30" s="3">
        <v>122</v>
      </c>
      <c r="J30" s="3">
        <v>122</v>
      </c>
      <c r="K30" s="3">
        <v>124</v>
      </c>
      <c r="L30" s="3">
        <v>142</v>
      </c>
      <c r="M30" s="3">
        <v>160</v>
      </c>
      <c r="N30" s="3">
        <v>192</v>
      </c>
      <c r="O30" s="3">
        <v>227</v>
      </c>
      <c r="P30" s="3"/>
      <c r="Q30" s="4"/>
    </row>
    <row r="31" spans="4:21" x14ac:dyDescent="0.25">
      <c r="D31" s="139">
        <v>135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4:21" ht="17.25" thickBot="1" x14ac:dyDescent="0.3">
      <c r="D32" s="140"/>
      <c r="E32" s="7">
        <v>122</v>
      </c>
      <c r="F32" s="7">
        <v>122</v>
      </c>
      <c r="G32" s="7">
        <v>122</v>
      </c>
      <c r="H32" s="7">
        <v>122</v>
      </c>
      <c r="I32" s="7">
        <v>122</v>
      </c>
      <c r="J32" s="7">
        <v>122</v>
      </c>
      <c r="K32" s="7">
        <v>122</v>
      </c>
      <c r="L32" s="7">
        <v>122</v>
      </c>
      <c r="M32" s="7">
        <v>130</v>
      </c>
      <c r="N32" s="7">
        <v>157</v>
      </c>
      <c r="O32" s="7">
        <v>186</v>
      </c>
      <c r="P32" s="7">
        <v>213</v>
      </c>
      <c r="Q32" s="8">
        <v>242</v>
      </c>
    </row>
    <row r="33" spans="4:2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4:21" ht="17.25" thickBot="1" x14ac:dyDescent="0.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4:21" x14ac:dyDescent="0.25">
      <c r="D35" s="141" t="s">
        <v>8</v>
      </c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3"/>
    </row>
    <row r="36" spans="4:21" ht="17.25" thickBot="1" x14ac:dyDescent="0.3">
      <c r="D36" s="144" t="s">
        <v>13</v>
      </c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6"/>
    </row>
    <row r="37" spans="4:21" ht="21" thickTop="1" x14ac:dyDescent="0.25">
      <c r="D37" s="2" t="s">
        <v>2</v>
      </c>
      <c r="E37" s="3">
        <v>2</v>
      </c>
      <c r="F37" s="3">
        <v>3</v>
      </c>
      <c r="G37" s="3">
        <v>4</v>
      </c>
      <c r="H37" s="3">
        <v>5</v>
      </c>
      <c r="I37" s="3">
        <v>6</v>
      </c>
      <c r="J37" s="3">
        <v>7</v>
      </c>
      <c r="K37" s="3">
        <v>8</v>
      </c>
      <c r="L37" s="3">
        <v>9</v>
      </c>
      <c r="M37" s="3">
        <v>10</v>
      </c>
      <c r="N37" s="3">
        <v>12</v>
      </c>
      <c r="O37" s="3">
        <v>14</v>
      </c>
      <c r="P37" s="3">
        <v>16</v>
      </c>
      <c r="Q37" s="4">
        <v>18</v>
      </c>
      <c r="S37" s="16" t="s">
        <v>27</v>
      </c>
      <c r="T37" s="16" t="s">
        <v>28</v>
      </c>
      <c r="U37" s="16" t="s">
        <v>29</v>
      </c>
    </row>
    <row r="38" spans="4:21" x14ac:dyDescent="0.25">
      <c r="D38" s="139">
        <v>65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  <c r="S38" s="16">
        <v>219</v>
      </c>
      <c r="T38" s="16">
        <v>131</v>
      </c>
      <c r="U38" s="16">
        <v>245</v>
      </c>
    </row>
    <row r="39" spans="4:21" x14ac:dyDescent="0.25">
      <c r="D39" s="139"/>
      <c r="E39" s="3">
        <v>135</v>
      </c>
      <c r="F39" s="3">
        <v>135</v>
      </c>
      <c r="G39" s="3">
        <v>135</v>
      </c>
      <c r="H39" s="3">
        <v>141</v>
      </c>
      <c r="I39" s="3">
        <v>174</v>
      </c>
      <c r="J39" s="3">
        <v>207</v>
      </c>
      <c r="K39" s="3">
        <v>239</v>
      </c>
      <c r="L39" s="3"/>
      <c r="M39" s="3"/>
      <c r="N39" s="3"/>
      <c r="O39" s="3"/>
      <c r="P39" s="3"/>
      <c r="Q39" s="4"/>
    </row>
    <row r="40" spans="4:21" x14ac:dyDescent="0.25">
      <c r="D40" s="139">
        <v>85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4:21" x14ac:dyDescent="0.25">
      <c r="D41" s="139"/>
      <c r="E41" s="3">
        <v>135</v>
      </c>
      <c r="F41" s="3">
        <v>135</v>
      </c>
      <c r="G41" s="3">
        <v>135</v>
      </c>
      <c r="H41" s="3">
        <v>135</v>
      </c>
      <c r="I41" s="3">
        <v>135</v>
      </c>
      <c r="J41" s="3">
        <v>161</v>
      </c>
      <c r="K41" s="3">
        <v>187</v>
      </c>
      <c r="L41" s="3">
        <v>210</v>
      </c>
      <c r="M41" s="3">
        <v>236</v>
      </c>
      <c r="N41" s="3"/>
      <c r="O41" s="3"/>
      <c r="P41" s="3"/>
      <c r="Q41" s="4"/>
    </row>
    <row r="42" spans="4:21" x14ac:dyDescent="0.25">
      <c r="D42" s="139">
        <v>105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</row>
    <row r="43" spans="4:21" x14ac:dyDescent="0.25">
      <c r="D43" s="139"/>
      <c r="E43" s="3">
        <v>135</v>
      </c>
      <c r="F43" s="3">
        <v>135</v>
      </c>
      <c r="G43" s="3">
        <v>135</v>
      </c>
      <c r="H43" s="3">
        <v>135</v>
      </c>
      <c r="I43" s="3">
        <v>135</v>
      </c>
      <c r="J43" s="3">
        <v>135</v>
      </c>
      <c r="K43" s="3">
        <v>151</v>
      </c>
      <c r="L43" s="3">
        <v>174</v>
      </c>
      <c r="M43" s="3">
        <v>194</v>
      </c>
      <c r="N43" s="3">
        <v>236</v>
      </c>
      <c r="O43" s="3"/>
      <c r="P43" s="3"/>
      <c r="Q43" s="4"/>
    </row>
    <row r="44" spans="4:21" x14ac:dyDescent="0.25">
      <c r="D44" s="139">
        <v>110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</row>
    <row r="45" spans="4:21" x14ac:dyDescent="0.25">
      <c r="D45" s="139"/>
      <c r="E45" s="3">
        <v>135</v>
      </c>
      <c r="F45" s="3">
        <v>135</v>
      </c>
      <c r="G45" s="3">
        <v>135</v>
      </c>
      <c r="H45" s="3">
        <v>135</v>
      </c>
      <c r="I45" s="3">
        <v>135</v>
      </c>
      <c r="J45" s="3">
        <v>135</v>
      </c>
      <c r="K45" s="3">
        <v>144</v>
      </c>
      <c r="L45" s="3">
        <v>164</v>
      </c>
      <c r="M45" s="3">
        <v>184</v>
      </c>
      <c r="N45" s="3">
        <v>226</v>
      </c>
      <c r="O45" s="3">
        <v>266</v>
      </c>
      <c r="P45" s="3"/>
      <c r="Q45" s="4"/>
    </row>
    <row r="46" spans="4:21" x14ac:dyDescent="0.25">
      <c r="D46" s="139">
        <v>135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</row>
    <row r="47" spans="4:21" ht="17.25" thickBot="1" x14ac:dyDescent="0.3">
      <c r="D47" s="140"/>
      <c r="E47" s="7">
        <v>135</v>
      </c>
      <c r="F47" s="7">
        <v>135</v>
      </c>
      <c r="G47" s="7">
        <v>135</v>
      </c>
      <c r="H47" s="7">
        <v>135</v>
      </c>
      <c r="I47" s="7">
        <v>135</v>
      </c>
      <c r="J47" s="7">
        <v>135</v>
      </c>
      <c r="K47" s="7">
        <v>135</v>
      </c>
      <c r="L47" s="7">
        <v>135</v>
      </c>
      <c r="M47" s="7">
        <v>151</v>
      </c>
      <c r="N47" s="7">
        <v>187</v>
      </c>
      <c r="O47" s="7">
        <v>220</v>
      </c>
      <c r="P47" s="7">
        <v>252</v>
      </c>
      <c r="Q47" s="8"/>
    </row>
    <row r="48" spans="4:2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4:21" ht="17.25" thickBo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4:21" x14ac:dyDescent="0.25">
      <c r="D50" s="141" t="s">
        <v>10</v>
      </c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</row>
    <row r="51" spans="4:21" ht="17.25" thickBot="1" x14ac:dyDescent="0.3">
      <c r="D51" s="144" t="s">
        <v>14</v>
      </c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</row>
    <row r="52" spans="4:21" ht="21" thickTop="1" x14ac:dyDescent="0.25">
      <c r="D52" s="2" t="s">
        <v>2</v>
      </c>
      <c r="E52" s="3">
        <v>2</v>
      </c>
      <c r="F52" s="3">
        <v>3</v>
      </c>
      <c r="G52" s="3">
        <v>4</v>
      </c>
      <c r="H52" s="3">
        <v>5</v>
      </c>
      <c r="I52" s="3">
        <v>6</v>
      </c>
      <c r="J52" s="3">
        <v>7</v>
      </c>
      <c r="K52" s="3">
        <v>8</v>
      </c>
      <c r="L52" s="3">
        <v>9</v>
      </c>
      <c r="M52" s="3">
        <v>10</v>
      </c>
      <c r="N52" s="3">
        <v>12</v>
      </c>
      <c r="O52" s="3">
        <v>14</v>
      </c>
      <c r="P52" s="3">
        <v>16</v>
      </c>
      <c r="Q52" s="4">
        <v>18</v>
      </c>
      <c r="S52" s="16" t="s">
        <v>27</v>
      </c>
      <c r="T52" s="16" t="s">
        <v>28</v>
      </c>
      <c r="U52" s="16" t="s">
        <v>29</v>
      </c>
    </row>
    <row r="53" spans="4:21" x14ac:dyDescent="0.25">
      <c r="D53" s="139">
        <v>65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S53" s="16">
        <v>219</v>
      </c>
      <c r="T53" s="16">
        <v>131</v>
      </c>
      <c r="U53" s="16">
        <v>245</v>
      </c>
    </row>
    <row r="54" spans="4:21" x14ac:dyDescent="0.25">
      <c r="D54" s="139"/>
      <c r="E54" s="3">
        <v>135</v>
      </c>
      <c r="F54" s="3">
        <v>135</v>
      </c>
      <c r="G54" s="3">
        <v>135</v>
      </c>
      <c r="H54" s="3">
        <v>151</v>
      </c>
      <c r="I54" s="3">
        <v>190</v>
      </c>
      <c r="J54" s="3">
        <v>226</v>
      </c>
      <c r="K54" s="3">
        <v>262</v>
      </c>
      <c r="L54" s="3"/>
      <c r="M54" s="3"/>
      <c r="N54" s="3"/>
      <c r="O54" s="3"/>
      <c r="P54" s="3"/>
      <c r="Q54" s="4"/>
    </row>
    <row r="55" spans="4:21" x14ac:dyDescent="0.25">
      <c r="D55" s="139">
        <v>85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</row>
    <row r="56" spans="4:21" x14ac:dyDescent="0.25">
      <c r="D56" s="139"/>
      <c r="E56" s="3">
        <v>135</v>
      </c>
      <c r="F56" s="3">
        <v>135</v>
      </c>
      <c r="G56" s="3">
        <v>135</v>
      </c>
      <c r="H56" s="3">
        <v>135</v>
      </c>
      <c r="I56" s="3">
        <v>135</v>
      </c>
      <c r="J56" s="3">
        <v>171</v>
      </c>
      <c r="K56" s="3">
        <v>200</v>
      </c>
      <c r="L56" s="3">
        <v>226</v>
      </c>
      <c r="M56" s="3">
        <v>256</v>
      </c>
      <c r="N56" s="3"/>
      <c r="O56" s="3"/>
      <c r="P56" s="3"/>
      <c r="Q56" s="4"/>
    </row>
    <row r="57" spans="4:21" x14ac:dyDescent="0.25">
      <c r="D57" s="139">
        <v>105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</row>
    <row r="58" spans="4:21" x14ac:dyDescent="0.25">
      <c r="D58" s="139"/>
      <c r="E58" s="3">
        <v>135</v>
      </c>
      <c r="F58" s="3">
        <v>135</v>
      </c>
      <c r="G58" s="3">
        <v>135</v>
      </c>
      <c r="H58" s="3">
        <v>135</v>
      </c>
      <c r="I58" s="3">
        <v>135</v>
      </c>
      <c r="J58" s="3">
        <v>135</v>
      </c>
      <c r="K58" s="3">
        <v>161</v>
      </c>
      <c r="L58" s="3">
        <v>184</v>
      </c>
      <c r="M58" s="3">
        <v>203</v>
      </c>
      <c r="N58" s="3">
        <v>249</v>
      </c>
      <c r="O58" s="3"/>
      <c r="P58" s="3"/>
      <c r="Q58" s="4"/>
    </row>
    <row r="59" spans="4:21" x14ac:dyDescent="0.25">
      <c r="D59" s="139">
        <v>110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</row>
    <row r="60" spans="4:21" x14ac:dyDescent="0.25">
      <c r="D60" s="139"/>
      <c r="E60" s="3">
        <v>135</v>
      </c>
      <c r="F60" s="3">
        <v>135</v>
      </c>
      <c r="G60" s="3">
        <v>135</v>
      </c>
      <c r="H60" s="3">
        <v>135</v>
      </c>
      <c r="I60" s="3">
        <v>135</v>
      </c>
      <c r="J60" s="3">
        <v>135</v>
      </c>
      <c r="K60" s="3">
        <v>154</v>
      </c>
      <c r="L60" s="3">
        <v>174</v>
      </c>
      <c r="M60" s="3">
        <v>197</v>
      </c>
      <c r="N60" s="3">
        <v>239</v>
      </c>
      <c r="O60" s="3">
        <v>282</v>
      </c>
      <c r="P60" s="3"/>
      <c r="Q60" s="4"/>
    </row>
    <row r="61" spans="4:21" x14ac:dyDescent="0.25">
      <c r="D61" s="139">
        <v>135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</row>
    <row r="62" spans="4:21" ht="17.25" thickBot="1" x14ac:dyDescent="0.3">
      <c r="D62" s="140"/>
      <c r="E62" s="7">
        <v>135</v>
      </c>
      <c r="F62" s="7">
        <v>135</v>
      </c>
      <c r="G62" s="7">
        <v>135</v>
      </c>
      <c r="H62" s="7">
        <v>135</v>
      </c>
      <c r="I62" s="7">
        <v>135</v>
      </c>
      <c r="J62" s="7">
        <v>135</v>
      </c>
      <c r="K62" s="7">
        <v>135</v>
      </c>
      <c r="L62" s="7">
        <v>135</v>
      </c>
      <c r="M62" s="7">
        <v>157</v>
      </c>
      <c r="N62" s="7">
        <v>194</v>
      </c>
      <c r="O62" s="7">
        <v>230</v>
      </c>
      <c r="P62" s="7">
        <v>262</v>
      </c>
      <c r="Q62" s="8"/>
    </row>
  </sheetData>
  <mergeCells count="29">
    <mergeCell ref="D53:D54"/>
    <mergeCell ref="D55:D56"/>
    <mergeCell ref="D57:D58"/>
    <mergeCell ref="D59:D60"/>
    <mergeCell ref="D61:D62"/>
    <mergeCell ref="D51:Q51"/>
    <mergeCell ref="D27:D28"/>
    <mergeCell ref="D29:D30"/>
    <mergeCell ref="D31:D32"/>
    <mergeCell ref="D35:Q35"/>
    <mergeCell ref="D36:Q36"/>
    <mergeCell ref="D38:D39"/>
    <mergeCell ref="D40:D41"/>
    <mergeCell ref="D42:D43"/>
    <mergeCell ref="D44:D45"/>
    <mergeCell ref="D46:D47"/>
    <mergeCell ref="D50:Q50"/>
    <mergeCell ref="D25:D26"/>
    <mergeCell ref="A1:B3"/>
    <mergeCell ref="D5:Q5"/>
    <mergeCell ref="D6:Q6"/>
    <mergeCell ref="D8:D9"/>
    <mergeCell ref="D10:D11"/>
    <mergeCell ref="D12:D13"/>
    <mergeCell ref="D14:D15"/>
    <mergeCell ref="D16:D17"/>
    <mergeCell ref="D20:Q20"/>
    <mergeCell ref="D21:Q21"/>
    <mergeCell ref="D23:D24"/>
  </mergeCells>
  <phoneticPr fontId="2" type="noConversion"/>
  <conditionalFormatting sqref="E8:Q17">
    <cfRule type="colorScale" priority="6">
      <colorScale>
        <cfvo type="min"/>
        <cfvo type="max"/>
        <color rgb="FFFCFCFF"/>
        <color rgb="FFF8696B"/>
      </colorScale>
    </cfRule>
  </conditionalFormatting>
  <conditionalFormatting sqref="E23:Q32">
    <cfRule type="colorScale" priority="5">
      <colorScale>
        <cfvo type="min"/>
        <cfvo type="max"/>
        <color rgb="FFFCFCFF"/>
        <color rgb="FFF8696B"/>
      </colorScale>
    </cfRule>
  </conditionalFormatting>
  <conditionalFormatting sqref="E38:Q47">
    <cfRule type="colorScale" priority="4">
      <colorScale>
        <cfvo type="min"/>
        <cfvo type="max"/>
        <color rgb="FFFCFCFF"/>
        <color rgb="FFF8696B"/>
      </colorScale>
    </cfRule>
  </conditionalFormatting>
  <conditionalFormatting sqref="E53:Q62">
    <cfRule type="colorScale" priority="3">
      <colorScale>
        <cfvo type="min"/>
        <cfvo type="max"/>
        <color rgb="FFFCFCFF"/>
        <color rgb="FFF8696B"/>
      </colorScale>
    </cfRule>
  </conditionalFormatting>
  <conditionalFormatting sqref="S11:U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U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X36"/>
  <sheetViews>
    <sheetView workbookViewId="0">
      <selection activeCell="B12" sqref="B12"/>
    </sheetView>
  </sheetViews>
  <sheetFormatPr defaultColWidth="9" defaultRowHeight="15.75" x14ac:dyDescent="0.25"/>
  <cols>
    <col min="1" max="1" width="9" style="1"/>
    <col min="2" max="2" width="17.625" style="1" customWidth="1"/>
    <col min="3" max="5" width="9" style="1"/>
    <col min="6" max="7" width="9" style="38"/>
    <col min="8" max="12" width="9" style="1"/>
    <col min="13" max="14" width="9" style="38"/>
    <col min="15" max="19" width="9" style="1"/>
    <col min="20" max="21" width="9" style="38"/>
    <col min="22" max="16384" width="9" style="1"/>
  </cols>
  <sheetData>
    <row r="1" spans="1:24" x14ac:dyDescent="0.25">
      <c r="A1" s="1" t="s">
        <v>78</v>
      </c>
      <c r="B1" s="21">
        <f ca="1">NOW()</f>
        <v>42831.760623726848</v>
      </c>
    </row>
    <row r="2" spans="1:24" x14ac:dyDescent="0.25">
      <c r="A2" s="1" t="s">
        <v>79</v>
      </c>
      <c r="B2" s="1" t="s">
        <v>80</v>
      </c>
    </row>
    <row r="3" spans="1:24" x14ac:dyDescent="0.25">
      <c r="A3" s="1" t="s">
        <v>81</v>
      </c>
      <c r="B3" s="1" t="s">
        <v>82</v>
      </c>
    </row>
    <row r="4" spans="1:24" x14ac:dyDescent="0.25">
      <c r="D4" s="167" t="s">
        <v>83</v>
      </c>
      <c r="E4" s="170" t="s">
        <v>84</v>
      </c>
      <c r="F4" s="172" t="s">
        <v>72</v>
      </c>
      <c r="G4" s="172" t="s">
        <v>85</v>
      </c>
      <c r="H4" s="166" t="s">
        <v>86</v>
      </c>
      <c r="I4" s="166" t="s">
        <v>87</v>
      </c>
      <c r="J4" s="174" t="s">
        <v>88</v>
      </c>
      <c r="K4" s="167" t="s">
        <v>89</v>
      </c>
      <c r="L4" s="170" t="s">
        <v>90</v>
      </c>
      <c r="M4" s="172" t="s">
        <v>72</v>
      </c>
      <c r="N4" s="172" t="s">
        <v>85</v>
      </c>
      <c r="O4" s="166" t="s">
        <v>86</v>
      </c>
      <c r="P4" s="166" t="s">
        <v>87</v>
      </c>
      <c r="Q4" s="174" t="s">
        <v>88</v>
      </c>
      <c r="R4" s="167" t="s">
        <v>91</v>
      </c>
      <c r="S4" s="170" t="s">
        <v>90</v>
      </c>
      <c r="T4" s="172" t="s">
        <v>72</v>
      </c>
      <c r="U4" s="172" t="s">
        <v>85</v>
      </c>
      <c r="V4" s="166" t="s">
        <v>86</v>
      </c>
      <c r="W4" s="166" t="s">
        <v>87</v>
      </c>
      <c r="X4" s="174" t="s">
        <v>88</v>
      </c>
    </row>
    <row r="5" spans="1:24" ht="16.5" thickBot="1" x14ac:dyDescent="0.3">
      <c r="D5" s="168"/>
      <c r="E5" s="171"/>
      <c r="F5" s="173"/>
      <c r="G5" s="173"/>
      <c r="H5" s="145"/>
      <c r="I5" s="145"/>
      <c r="J5" s="175"/>
      <c r="K5" s="168"/>
      <c r="L5" s="171"/>
      <c r="M5" s="173"/>
      <c r="N5" s="173"/>
      <c r="O5" s="145"/>
      <c r="P5" s="145"/>
      <c r="Q5" s="175"/>
      <c r="R5" s="168"/>
      <c r="S5" s="171"/>
      <c r="T5" s="173"/>
      <c r="U5" s="173"/>
      <c r="V5" s="145"/>
      <c r="W5" s="145"/>
      <c r="X5" s="175"/>
    </row>
    <row r="6" spans="1:24" ht="16.5" thickTop="1" x14ac:dyDescent="0.25">
      <c r="D6" s="168"/>
      <c r="E6" s="39">
        <v>30</v>
      </c>
      <c r="F6" s="40">
        <v>25.4</v>
      </c>
      <c r="G6" s="40">
        <v>12.7</v>
      </c>
      <c r="H6" s="41">
        <v>4200</v>
      </c>
      <c r="I6" s="41">
        <v>280</v>
      </c>
      <c r="J6" s="42">
        <v>10</v>
      </c>
      <c r="K6" s="168"/>
      <c r="L6" s="41">
        <v>40</v>
      </c>
      <c r="M6" s="40">
        <v>25.4</v>
      </c>
      <c r="N6" s="40">
        <v>12.7</v>
      </c>
      <c r="O6" s="41">
        <v>4200</v>
      </c>
      <c r="P6" s="41">
        <v>280</v>
      </c>
      <c r="Q6" s="42">
        <v>15</v>
      </c>
      <c r="R6" s="168"/>
      <c r="S6" s="39">
        <v>30</v>
      </c>
      <c r="T6" s="40">
        <v>19.05</v>
      </c>
      <c r="U6" s="40">
        <v>9.5250000000000004</v>
      </c>
      <c r="V6" s="41">
        <v>4200</v>
      </c>
      <c r="W6" s="41">
        <v>280</v>
      </c>
      <c r="X6" s="42">
        <v>10</v>
      </c>
    </row>
    <row r="7" spans="1:24" x14ac:dyDescent="0.25">
      <c r="D7" s="168"/>
      <c r="E7" s="39">
        <v>40</v>
      </c>
      <c r="F7" s="40"/>
      <c r="G7" s="40"/>
      <c r="H7" s="41"/>
      <c r="I7" s="41"/>
      <c r="J7" s="42">
        <v>12</v>
      </c>
      <c r="K7" s="168"/>
      <c r="L7" s="41">
        <v>60</v>
      </c>
      <c r="M7" s="40"/>
      <c r="N7" s="40"/>
      <c r="P7" s="41"/>
      <c r="Q7" s="42">
        <v>25</v>
      </c>
      <c r="R7" s="168"/>
      <c r="S7" s="39">
        <v>40</v>
      </c>
      <c r="T7" s="40">
        <v>22.225000000000001</v>
      </c>
      <c r="U7" s="40"/>
      <c r="V7" s="43"/>
      <c r="W7" s="41"/>
      <c r="X7" s="42">
        <v>15</v>
      </c>
    </row>
    <row r="8" spans="1:24" x14ac:dyDescent="0.25">
      <c r="D8" s="168"/>
      <c r="E8" s="39">
        <v>50</v>
      </c>
      <c r="F8" s="40"/>
      <c r="G8" s="40"/>
      <c r="H8" s="41"/>
      <c r="I8" s="41"/>
      <c r="J8" s="42">
        <v>15</v>
      </c>
      <c r="K8" s="168"/>
      <c r="L8" s="41"/>
      <c r="M8" s="40"/>
      <c r="N8" s="40"/>
      <c r="P8" s="41"/>
      <c r="R8" s="168"/>
      <c r="S8" s="39"/>
      <c r="T8" s="40"/>
      <c r="U8" s="40"/>
      <c r="V8" s="43"/>
      <c r="W8" s="41"/>
      <c r="X8" s="42">
        <v>18</v>
      </c>
    </row>
    <row r="9" spans="1:24" x14ac:dyDescent="0.25">
      <c r="D9" s="168"/>
      <c r="E9" s="39">
        <v>60</v>
      </c>
      <c r="F9" s="40"/>
      <c r="G9" s="40"/>
      <c r="H9" s="43"/>
      <c r="I9" s="41"/>
      <c r="J9" s="42">
        <v>18</v>
      </c>
      <c r="K9" s="168"/>
      <c r="L9" s="41"/>
      <c r="M9" s="40"/>
      <c r="N9" s="40"/>
      <c r="O9" s="41"/>
      <c r="P9" s="41"/>
      <c r="Q9" s="42"/>
      <c r="R9" s="168"/>
      <c r="S9" s="39"/>
      <c r="T9" s="40"/>
      <c r="U9" s="40"/>
      <c r="V9" s="41"/>
      <c r="W9" s="41"/>
      <c r="X9" s="42">
        <v>20</v>
      </c>
    </row>
    <row r="10" spans="1:24" x14ac:dyDescent="0.25">
      <c r="D10" s="168"/>
      <c r="E10" s="39">
        <v>70</v>
      </c>
      <c r="F10" s="40"/>
      <c r="G10" s="40"/>
      <c r="H10" s="43"/>
      <c r="I10" s="41"/>
      <c r="J10" s="42">
        <v>20</v>
      </c>
      <c r="K10" s="168"/>
      <c r="L10" s="41"/>
      <c r="M10" s="40"/>
      <c r="N10" s="40"/>
      <c r="O10" s="41"/>
      <c r="P10" s="41"/>
      <c r="Q10" s="42"/>
      <c r="R10" s="168"/>
      <c r="S10" s="39"/>
      <c r="T10" s="40"/>
      <c r="U10" s="40"/>
      <c r="V10" s="41"/>
      <c r="W10" s="41"/>
      <c r="X10" s="42">
        <v>25</v>
      </c>
    </row>
    <row r="11" spans="1:24" x14ac:dyDescent="0.25">
      <c r="D11" s="168"/>
      <c r="E11" s="39"/>
      <c r="F11" s="40"/>
      <c r="G11" s="40"/>
      <c r="H11" s="41"/>
      <c r="I11" s="41"/>
      <c r="J11" s="42">
        <v>25</v>
      </c>
      <c r="K11" s="168"/>
      <c r="L11" s="41"/>
      <c r="M11" s="40"/>
      <c r="N11" s="40"/>
      <c r="O11" s="41"/>
      <c r="P11" s="41"/>
      <c r="Q11" s="42"/>
      <c r="R11" s="168"/>
      <c r="S11" s="39"/>
      <c r="T11" s="40"/>
      <c r="U11" s="40"/>
      <c r="V11" s="41"/>
      <c r="W11" s="41"/>
      <c r="X11" s="42"/>
    </row>
    <row r="12" spans="1:24" x14ac:dyDescent="0.25">
      <c r="D12" s="168"/>
      <c r="E12" s="44"/>
      <c r="F12" s="40"/>
      <c r="G12" s="40"/>
      <c r="H12" s="41"/>
      <c r="I12" s="41"/>
      <c r="J12" s="42"/>
      <c r="K12" s="168"/>
      <c r="L12" s="41"/>
      <c r="M12" s="40"/>
      <c r="N12" s="40"/>
      <c r="O12" s="41"/>
      <c r="P12" s="41"/>
      <c r="Q12" s="42"/>
      <c r="R12" s="168"/>
      <c r="S12" s="44"/>
      <c r="T12" s="40"/>
      <c r="U12" s="40"/>
      <c r="V12" s="41"/>
      <c r="W12" s="41"/>
      <c r="X12" s="42"/>
    </row>
    <row r="13" spans="1:24" x14ac:dyDescent="0.25">
      <c r="D13" s="168"/>
      <c r="E13" s="39"/>
      <c r="F13" s="40"/>
      <c r="G13" s="40"/>
      <c r="H13" s="41"/>
      <c r="I13" s="41"/>
      <c r="J13" s="42"/>
      <c r="K13" s="168"/>
      <c r="L13" s="41"/>
      <c r="M13" s="40"/>
      <c r="N13" s="40"/>
      <c r="O13" s="41"/>
      <c r="P13" s="41"/>
      <c r="Q13" s="42"/>
      <c r="R13" s="168"/>
      <c r="S13" s="39"/>
      <c r="T13" s="40"/>
      <c r="U13" s="40"/>
      <c r="V13" s="41"/>
      <c r="W13" s="41"/>
      <c r="X13" s="42"/>
    </row>
    <row r="14" spans="1:24" x14ac:dyDescent="0.25">
      <c r="D14" s="168"/>
      <c r="E14" s="39"/>
      <c r="F14" s="40"/>
      <c r="G14" s="40"/>
      <c r="H14" s="41"/>
      <c r="I14" s="41"/>
      <c r="J14" s="42"/>
      <c r="K14" s="168"/>
      <c r="L14" s="41"/>
      <c r="M14" s="40"/>
      <c r="N14" s="40"/>
      <c r="O14" s="41"/>
      <c r="P14" s="41"/>
      <c r="Q14" s="42"/>
      <c r="R14" s="168"/>
      <c r="S14" s="39"/>
      <c r="T14" s="40"/>
      <c r="U14" s="40"/>
      <c r="V14" s="41"/>
      <c r="W14" s="41"/>
      <c r="X14" s="42"/>
    </row>
    <row r="15" spans="1:24" x14ac:dyDescent="0.25">
      <c r="D15" s="168"/>
      <c r="E15" s="39"/>
      <c r="F15" s="40"/>
      <c r="G15" s="40"/>
      <c r="H15" s="41"/>
      <c r="I15" s="41"/>
      <c r="J15" s="42"/>
      <c r="K15" s="168"/>
      <c r="L15" s="41"/>
      <c r="M15" s="40"/>
      <c r="N15" s="40"/>
      <c r="O15" s="41"/>
      <c r="P15" s="41"/>
      <c r="Q15" s="42"/>
      <c r="R15" s="168"/>
      <c r="S15" s="39"/>
      <c r="T15" s="40"/>
      <c r="U15" s="40"/>
      <c r="V15" s="41"/>
      <c r="W15" s="41"/>
      <c r="X15" s="42"/>
    </row>
    <row r="16" spans="1:24" x14ac:dyDescent="0.25">
      <c r="D16" s="168"/>
      <c r="E16" s="39"/>
      <c r="F16" s="40"/>
      <c r="G16" s="40"/>
      <c r="H16" s="41"/>
      <c r="I16" s="41"/>
      <c r="J16" s="42"/>
      <c r="K16" s="168"/>
      <c r="L16" s="41"/>
      <c r="M16" s="40"/>
      <c r="N16" s="40"/>
      <c r="O16" s="41"/>
      <c r="P16" s="41"/>
      <c r="Q16" s="42"/>
      <c r="R16" s="168"/>
      <c r="S16" s="39"/>
      <c r="T16" s="40"/>
      <c r="U16" s="40"/>
      <c r="V16" s="41"/>
      <c r="W16" s="41"/>
      <c r="X16" s="42"/>
    </row>
    <row r="17" spans="4:24" x14ac:dyDescent="0.25">
      <c r="D17" s="168"/>
      <c r="E17" s="39"/>
      <c r="F17" s="40"/>
      <c r="G17" s="40"/>
      <c r="H17" s="41"/>
      <c r="I17" s="41"/>
      <c r="J17" s="42"/>
      <c r="K17" s="168"/>
      <c r="L17" s="41"/>
      <c r="M17" s="40"/>
      <c r="N17" s="40"/>
      <c r="O17" s="41"/>
      <c r="P17" s="41"/>
      <c r="Q17" s="42"/>
      <c r="R17" s="168"/>
      <c r="S17" s="39"/>
      <c r="T17" s="40"/>
      <c r="U17" s="40"/>
      <c r="V17" s="41"/>
      <c r="W17" s="41"/>
      <c r="X17" s="42"/>
    </row>
    <row r="18" spans="4:24" x14ac:dyDescent="0.25">
      <c r="D18" s="168"/>
      <c r="E18" s="39"/>
      <c r="F18" s="40"/>
      <c r="G18" s="40"/>
      <c r="H18" s="41"/>
      <c r="I18" s="41"/>
      <c r="J18" s="42"/>
      <c r="K18" s="168"/>
      <c r="L18" s="41"/>
      <c r="M18" s="40"/>
      <c r="N18" s="40"/>
      <c r="O18" s="41"/>
      <c r="P18" s="41"/>
      <c r="Q18" s="42"/>
      <c r="R18" s="168"/>
      <c r="S18" s="39"/>
      <c r="T18" s="40"/>
      <c r="U18" s="40"/>
      <c r="V18" s="41"/>
      <c r="W18" s="41"/>
      <c r="X18" s="42"/>
    </row>
    <row r="19" spans="4:24" x14ac:dyDescent="0.25">
      <c r="D19" s="168"/>
      <c r="E19" s="39"/>
      <c r="F19" s="40"/>
      <c r="G19" s="40"/>
      <c r="H19" s="41"/>
      <c r="I19" s="41"/>
      <c r="J19" s="42"/>
      <c r="K19" s="168"/>
      <c r="L19" s="41"/>
      <c r="M19" s="40"/>
      <c r="N19" s="40"/>
      <c r="O19" s="41"/>
      <c r="P19" s="41"/>
      <c r="Q19" s="42"/>
      <c r="R19" s="168"/>
      <c r="S19" s="39"/>
      <c r="T19" s="40"/>
      <c r="U19" s="40"/>
      <c r="V19" s="41"/>
      <c r="W19" s="41"/>
      <c r="X19" s="42"/>
    </row>
    <row r="20" spans="4:24" x14ac:dyDescent="0.25">
      <c r="D20" s="168"/>
      <c r="E20" s="39"/>
      <c r="F20" s="40"/>
      <c r="G20" s="40"/>
      <c r="H20" s="41"/>
      <c r="I20" s="41"/>
      <c r="J20" s="42"/>
      <c r="K20" s="168"/>
      <c r="L20" s="41"/>
      <c r="M20" s="40"/>
      <c r="N20" s="40"/>
      <c r="O20" s="41"/>
      <c r="P20" s="41"/>
      <c r="Q20" s="42"/>
      <c r="R20" s="168"/>
      <c r="S20" s="39"/>
      <c r="T20" s="40"/>
      <c r="U20" s="40"/>
      <c r="V20" s="41"/>
      <c r="W20" s="41"/>
      <c r="X20" s="42"/>
    </row>
    <row r="21" spans="4:24" x14ac:dyDescent="0.25">
      <c r="D21" s="168"/>
      <c r="E21" s="39"/>
      <c r="F21" s="40"/>
      <c r="G21" s="40"/>
      <c r="H21" s="41"/>
      <c r="I21" s="41"/>
      <c r="J21" s="42"/>
      <c r="K21" s="168"/>
      <c r="L21" s="41"/>
      <c r="M21" s="40"/>
      <c r="N21" s="40"/>
      <c r="O21" s="41"/>
      <c r="P21" s="41"/>
      <c r="Q21" s="42"/>
      <c r="R21" s="168"/>
      <c r="S21" s="39"/>
      <c r="T21" s="40"/>
      <c r="U21" s="40"/>
      <c r="V21" s="41"/>
      <c r="W21" s="41"/>
      <c r="X21" s="42"/>
    </row>
    <row r="22" spans="4:24" x14ac:dyDescent="0.25">
      <c r="D22" s="168"/>
      <c r="E22" s="39"/>
      <c r="F22" s="40"/>
      <c r="G22" s="40"/>
      <c r="H22" s="41"/>
      <c r="I22" s="41"/>
      <c r="J22" s="42"/>
      <c r="K22" s="168"/>
      <c r="L22" s="41"/>
      <c r="M22" s="40"/>
      <c r="N22" s="40"/>
      <c r="O22" s="41"/>
      <c r="P22" s="41"/>
      <c r="Q22" s="42"/>
      <c r="R22" s="168"/>
      <c r="S22" s="39"/>
      <c r="T22" s="40"/>
      <c r="U22" s="40"/>
      <c r="V22" s="41"/>
      <c r="W22" s="41"/>
      <c r="X22" s="42"/>
    </row>
    <row r="23" spans="4:24" x14ac:dyDescent="0.25">
      <c r="D23" s="168"/>
      <c r="E23" s="39"/>
      <c r="F23" s="40"/>
      <c r="G23" s="40"/>
      <c r="H23" s="41"/>
      <c r="I23" s="41"/>
      <c r="J23" s="42"/>
      <c r="K23" s="168"/>
      <c r="L23" s="41"/>
      <c r="M23" s="40"/>
      <c r="N23" s="40"/>
      <c r="O23" s="41"/>
      <c r="P23" s="41"/>
      <c r="Q23" s="42"/>
      <c r="R23" s="168"/>
      <c r="S23" s="39"/>
      <c r="T23" s="40"/>
      <c r="U23" s="40"/>
      <c r="V23" s="41"/>
      <c r="W23" s="41"/>
      <c r="X23" s="42"/>
    </row>
    <row r="24" spans="4:24" x14ac:dyDescent="0.25">
      <c r="D24" s="168"/>
      <c r="E24" s="39"/>
      <c r="F24" s="40"/>
      <c r="G24" s="40"/>
      <c r="H24" s="41"/>
      <c r="I24" s="41"/>
      <c r="J24" s="42"/>
      <c r="K24" s="168"/>
      <c r="L24" s="41"/>
      <c r="M24" s="40"/>
      <c r="N24" s="40"/>
      <c r="O24" s="41"/>
      <c r="P24" s="41"/>
      <c r="Q24" s="42"/>
      <c r="R24" s="168"/>
      <c r="S24" s="39"/>
      <c r="T24" s="40"/>
      <c r="U24" s="40"/>
      <c r="V24" s="41"/>
      <c r="W24" s="41"/>
      <c r="X24" s="42"/>
    </row>
    <row r="25" spans="4:24" x14ac:dyDescent="0.25">
      <c r="D25" s="168"/>
      <c r="E25" s="39"/>
      <c r="F25" s="40"/>
      <c r="G25" s="40"/>
      <c r="H25" s="41"/>
      <c r="I25" s="41"/>
      <c r="J25" s="42"/>
      <c r="K25" s="168"/>
      <c r="L25" s="41"/>
      <c r="M25" s="40"/>
      <c r="N25" s="40"/>
      <c r="O25" s="41"/>
      <c r="P25" s="41"/>
      <c r="Q25" s="42"/>
      <c r="R25" s="168"/>
      <c r="S25" s="39"/>
      <c r="T25" s="40"/>
      <c r="U25" s="40"/>
      <c r="V25" s="41"/>
      <c r="W25" s="41"/>
      <c r="X25" s="42"/>
    </row>
    <row r="26" spans="4:24" x14ac:dyDescent="0.25">
      <c r="D26" s="168"/>
      <c r="E26" s="39"/>
      <c r="F26" s="40"/>
      <c r="G26" s="40"/>
      <c r="H26" s="41"/>
      <c r="I26" s="41"/>
      <c r="J26" s="42"/>
      <c r="K26" s="168"/>
      <c r="L26" s="41"/>
      <c r="M26" s="40"/>
      <c r="N26" s="40"/>
      <c r="O26" s="41"/>
      <c r="P26" s="41"/>
      <c r="Q26" s="42"/>
      <c r="R26" s="168"/>
      <c r="S26" s="39"/>
      <c r="T26" s="40"/>
      <c r="U26" s="40"/>
      <c r="V26" s="41"/>
      <c r="W26" s="41"/>
      <c r="X26" s="42"/>
    </row>
    <row r="27" spans="4:24" x14ac:dyDescent="0.25">
      <c r="D27" s="168"/>
      <c r="E27" s="39"/>
      <c r="F27" s="40"/>
      <c r="G27" s="40"/>
      <c r="H27" s="41"/>
      <c r="I27" s="41"/>
      <c r="J27" s="42"/>
      <c r="K27" s="168"/>
      <c r="L27" s="41"/>
      <c r="M27" s="40"/>
      <c r="N27" s="40"/>
      <c r="O27" s="41"/>
      <c r="P27" s="41"/>
      <c r="Q27" s="42"/>
      <c r="R27" s="168"/>
      <c r="S27" s="39"/>
      <c r="T27" s="40"/>
      <c r="U27" s="40"/>
      <c r="V27" s="41"/>
      <c r="W27" s="41"/>
      <c r="X27" s="42"/>
    </row>
    <row r="28" spans="4:24" x14ac:dyDescent="0.25">
      <c r="D28" s="169"/>
      <c r="E28" s="45"/>
      <c r="F28" s="46"/>
      <c r="G28" s="46"/>
      <c r="H28" s="47"/>
      <c r="I28" s="47"/>
      <c r="J28" s="37"/>
      <c r="K28" s="169"/>
      <c r="L28" s="47"/>
      <c r="M28" s="46"/>
      <c r="N28" s="46"/>
      <c r="O28" s="47"/>
      <c r="P28" s="47"/>
      <c r="Q28" s="37"/>
      <c r="R28" s="169"/>
      <c r="S28" s="45"/>
      <c r="T28" s="46"/>
      <c r="U28" s="46"/>
      <c r="V28" s="47"/>
      <c r="W28" s="47"/>
      <c r="X28" s="37"/>
    </row>
    <row r="29" spans="4:24" s="48" customFormat="1" x14ac:dyDescent="0.25"/>
    <row r="30" spans="4:24" x14ac:dyDescent="0.25">
      <c r="D30" s="1">
        <v>1</v>
      </c>
      <c r="F30" s="38">
        <v>25.4</v>
      </c>
      <c r="G30" s="38">
        <v>12.7</v>
      </c>
      <c r="H30" s="1">
        <v>4200</v>
      </c>
      <c r="I30" s="1">
        <v>280</v>
      </c>
      <c r="J30" s="1">
        <v>10</v>
      </c>
      <c r="K30" s="1">
        <v>1</v>
      </c>
      <c r="M30" s="38">
        <v>25.4</v>
      </c>
      <c r="N30" s="38">
        <v>12.7</v>
      </c>
      <c r="O30" s="1">
        <v>4200</v>
      </c>
      <c r="P30" s="1">
        <v>280</v>
      </c>
      <c r="Q30" s="1">
        <v>15</v>
      </c>
      <c r="R30" s="1">
        <v>4</v>
      </c>
      <c r="T30" s="38">
        <v>19.05</v>
      </c>
      <c r="U30" s="38">
        <v>9.5250000000000004</v>
      </c>
      <c r="V30" s="1">
        <v>4200</v>
      </c>
      <c r="W30" s="1">
        <v>280</v>
      </c>
      <c r="X30" s="1">
        <v>20</v>
      </c>
    </row>
    <row r="31" spans="4:24" x14ac:dyDescent="0.25">
      <c r="D31" s="1">
        <v>2</v>
      </c>
      <c r="F31" s="38">
        <v>25.4</v>
      </c>
      <c r="G31" s="38">
        <v>12.7</v>
      </c>
      <c r="H31" s="1">
        <v>4200</v>
      </c>
      <c r="I31" s="1">
        <v>280</v>
      </c>
      <c r="J31" s="1">
        <v>12</v>
      </c>
      <c r="K31" s="1">
        <v>2</v>
      </c>
      <c r="M31" s="38">
        <v>25.4</v>
      </c>
      <c r="N31" s="38">
        <v>12.7</v>
      </c>
      <c r="O31" s="1">
        <v>4200</v>
      </c>
      <c r="P31" s="1">
        <v>280</v>
      </c>
      <c r="Q31" s="1">
        <v>25</v>
      </c>
      <c r="R31" s="1">
        <v>5</v>
      </c>
      <c r="T31" s="38">
        <v>19.05</v>
      </c>
      <c r="U31" s="38">
        <v>9.5250000000000004</v>
      </c>
      <c r="V31" s="1">
        <v>4200</v>
      </c>
      <c r="W31" s="1">
        <v>280</v>
      </c>
      <c r="X31" s="1">
        <v>25</v>
      </c>
    </row>
    <row r="32" spans="4:24" x14ac:dyDescent="0.25">
      <c r="D32" s="1">
        <v>3</v>
      </c>
      <c r="F32" s="38">
        <v>25.4</v>
      </c>
      <c r="G32" s="38">
        <v>12.7</v>
      </c>
      <c r="H32" s="1">
        <v>4200</v>
      </c>
      <c r="I32" s="1">
        <v>280</v>
      </c>
      <c r="J32" s="1">
        <v>15</v>
      </c>
      <c r="R32" s="1">
        <v>6</v>
      </c>
      <c r="T32" s="38">
        <v>22.225000000000001</v>
      </c>
      <c r="U32" s="38">
        <v>9.5250000000000004</v>
      </c>
      <c r="V32" s="1">
        <v>4200</v>
      </c>
      <c r="W32" s="1">
        <v>280</v>
      </c>
      <c r="X32" s="1">
        <v>10</v>
      </c>
    </row>
    <row r="33" spans="4:24" x14ac:dyDescent="0.25">
      <c r="D33" s="1">
        <v>4</v>
      </c>
      <c r="F33" s="38">
        <v>25.4</v>
      </c>
      <c r="G33" s="38">
        <v>12.7</v>
      </c>
      <c r="H33" s="1">
        <v>4200</v>
      </c>
      <c r="I33" s="1">
        <v>280</v>
      </c>
      <c r="J33" s="1">
        <v>18</v>
      </c>
      <c r="R33" s="1">
        <v>7</v>
      </c>
      <c r="T33" s="38">
        <v>22.225000000000001</v>
      </c>
      <c r="U33" s="38">
        <v>9.5250000000000004</v>
      </c>
      <c r="V33" s="1">
        <v>4200</v>
      </c>
      <c r="W33" s="1">
        <v>280</v>
      </c>
      <c r="X33" s="1">
        <v>15</v>
      </c>
    </row>
    <row r="34" spans="4:24" x14ac:dyDescent="0.25">
      <c r="D34" s="1">
        <v>5</v>
      </c>
      <c r="F34" s="38">
        <v>25.4</v>
      </c>
      <c r="G34" s="38">
        <v>12.7</v>
      </c>
      <c r="H34" s="1">
        <v>4200</v>
      </c>
      <c r="I34" s="1">
        <v>280</v>
      </c>
      <c r="J34" s="1">
        <v>20</v>
      </c>
      <c r="R34" s="1">
        <v>8</v>
      </c>
      <c r="T34" s="38">
        <v>22.225000000000001</v>
      </c>
      <c r="U34" s="38">
        <v>9.5250000000000004</v>
      </c>
      <c r="V34" s="1">
        <v>4200</v>
      </c>
      <c r="W34" s="1">
        <v>280</v>
      </c>
      <c r="X34" s="1">
        <v>18</v>
      </c>
    </row>
    <row r="35" spans="4:24" x14ac:dyDescent="0.25">
      <c r="D35" s="1">
        <v>6</v>
      </c>
      <c r="F35" s="38">
        <v>25.4</v>
      </c>
      <c r="G35" s="38">
        <v>12.7</v>
      </c>
      <c r="H35" s="1">
        <v>4200</v>
      </c>
      <c r="I35" s="1">
        <v>280</v>
      </c>
      <c r="J35" s="1">
        <v>25</v>
      </c>
      <c r="R35" s="1">
        <v>9</v>
      </c>
      <c r="T35" s="38">
        <v>22.225000000000001</v>
      </c>
      <c r="U35" s="38">
        <v>9.5250000000000004</v>
      </c>
      <c r="V35" s="1">
        <v>4200</v>
      </c>
      <c r="W35" s="1">
        <v>280</v>
      </c>
      <c r="X35" s="1">
        <v>20</v>
      </c>
    </row>
    <row r="36" spans="4:24" x14ac:dyDescent="0.25">
      <c r="R36" s="1">
        <v>10</v>
      </c>
      <c r="T36" s="38">
        <v>22.225000000000001</v>
      </c>
      <c r="U36" s="38">
        <v>9.5250000000000004</v>
      </c>
      <c r="V36" s="1">
        <v>4200</v>
      </c>
      <c r="W36" s="1">
        <v>280</v>
      </c>
      <c r="X36" s="1">
        <v>25</v>
      </c>
    </row>
  </sheetData>
  <protectedRanges>
    <protectedRange sqref="R1:X5 Q1:Q7 D1:O5 O7:O12 J6:J7 I6:I13 H7:H12 S10:S13 W6:W13 V7:V12 E6 D6:D1048576 E8:E1048576 R6:R13 S6:S8 F6:G28 H28:L28 R14:S27 V20:X27 T6:U27 P1:P1048576 O14:O1048576 M6:N1048576 Q9:Q1048576 F29:L1048576 V14:W19 X6:X19 H14:I27 K6:L27 J9:J27 R28:X1048576" name="輸入數值"/>
  </protectedRanges>
  <mergeCells count="21">
    <mergeCell ref="V4:V5"/>
    <mergeCell ref="W4:W5"/>
    <mergeCell ref="X4:X5"/>
    <mergeCell ref="P4:P5"/>
    <mergeCell ref="Q4:Q5"/>
    <mergeCell ref="R4:R28"/>
    <mergeCell ref="S4:S5"/>
    <mergeCell ref="T4:T5"/>
    <mergeCell ref="U4:U5"/>
    <mergeCell ref="O4:O5"/>
    <mergeCell ref="D4:D28"/>
    <mergeCell ref="E4:E5"/>
    <mergeCell ref="F4:F5"/>
    <mergeCell ref="G4:G5"/>
    <mergeCell ref="H4:H5"/>
    <mergeCell ref="I4:I5"/>
    <mergeCell ref="J4:J5"/>
    <mergeCell ref="K4:K28"/>
    <mergeCell ref="L4:L5"/>
    <mergeCell ref="M4:M5"/>
    <mergeCell ref="N4:N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C5:L31"/>
  <sheetViews>
    <sheetView view="pageBreakPreview" zoomScale="60" zoomScaleNormal="100" workbookViewId="0">
      <selection activeCell="I9" sqref="I9"/>
    </sheetView>
  </sheetViews>
  <sheetFormatPr defaultRowHeight="16.5" x14ac:dyDescent="0.25"/>
  <sheetData>
    <row r="5" spans="3:12" x14ac:dyDescent="0.25">
      <c r="C5" s="22" t="s">
        <v>46</v>
      </c>
      <c r="E5" s="25"/>
      <c r="F5" s="25"/>
      <c r="G5" s="25"/>
      <c r="H5" s="25"/>
      <c r="I5" s="25"/>
      <c r="J5" s="25"/>
      <c r="K5" s="25"/>
    </row>
    <row r="8" spans="3:12" x14ac:dyDescent="0.25">
      <c r="F8" s="23"/>
      <c r="G8" s="23"/>
      <c r="H8" s="23"/>
      <c r="I8" s="23"/>
      <c r="J8" s="23"/>
      <c r="K8" s="23" t="s">
        <v>65</v>
      </c>
      <c r="L8" s="23"/>
    </row>
    <row r="9" spans="3:12" x14ac:dyDescent="0.25">
      <c r="E9" s="25" t="s">
        <v>47</v>
      </c>
      <c r="F9" s="25"/>
      <c r="G9" s="25" t="s">
        <v>48</v>
      </c>
      <c r="H9" s="25"/>
      <c r="I9" s="25">
        <v>98</v>
      </c>
      <c r="J9" s="26">
        <f>I9/K9</f>
        <v>0.57309941520467833</v>
      </c>
      <c r="K9" s="25">
        <v>171</v>
      </c>
    </row>
    <row r="10" spans="3:12" x14ac:dyDescent="0.25">
      <c r="E10" s="25"/>
      <c r="F10" s="25"/>
      <c r="G10" s="25" t="s">
        <v>49</v>
      </c>
      <c r="H10" s="25"/>
      <c r="I10" s="25">
        <v>76</v>
      </c>
      <c r="J10" s="26">
        <f t="shared" ref="J10:J28" si="0">I10/K10</f>
        <v>0.5757575757575758</v>
      </c>
      <c r="K10" s="25">
        <v>132</v>
      </c>
    </row>
    <row r="12" spans="3:12" x14ac:dyDescent="0.25">
      <c r="E12" s="25" t="s">
        <v>50</v>
      </c>
      <c r="F12" s="25"/>
      <c r="G12" s="25" t="s">
        <v>48</v>
      </c>
      <c r="H12" s="25"/>
      <c r="I12" s="25">
        <v>103</v>
      </c>
      <c r="J12" s="26">
        <f t="shared" si="0"/>
        <v>0.60233918128654973</v>
      </c>
      <c r="K12" s="25">
        <v>171</v>
      </c>
      <c r="L12" s="23"/>
    </row>
    <row r="13" spans="3:12" x14ac:dyDescent="0.25">
      <c r="E13" s="25"/>
      <c r="F13" s="25"/>
      <c r="G13" s="25" t="s">
        <v>49</v>
      </c>
      <c r="H13" s="25"/>
      <c r="I13" s="25">
        <v>79</v>
      </c>
      <c r="J13" s="26">
        <f t="shared" si="0"/>
        <v>0.59848484848484851</v>
      </c>
      <c r="K13" s="25">
        <v>132</v>
      </c>
      <c r="L13" s="23"/>
    </row>
    <row r="15" spans="3:12" s="25" customFormat="1" x14ac:dyDescent="0.25">
      <c r="D15" s="25" t="s">
        <v>62</v>
      </c>
      <c r="E15" s="25" t="s">
        <v>52</v>
      </c>
      <c r="F15" s="25" t="s">
        <v>63</v>
      </c>
      <c r="G15" s="25" t="s">
        <v>48</v>
      </c>
      <c r="I15" s="25">
        <v>154</v>
      </c>
      <c r="J15" s="26">
        <f t="shared" si="0"/>
        <v>0.65811965811965811</v>
      </c>
      <c r="K15" s="25">
        <v>234</v>
      </c>
    </row>
    <row r="16" spans="3:12" s="25" customFormat="1" x14ac:dyDescent="0.25">
      <c r="G16" s="25" t="s">
        <v>49</v>
      </c>
      <c r="I16" s="25">
        <v>118</v>
      </c>
      <c r="J16" s="26">
        <f t="shared" si="0"/>
        <v>0.65555555555555556</v>
      </c>
      <c r="K16" s="25">
        <v>180</v>
      </c>
    </row>
    <row r="17" spans="4:12" s="25" customFormat="1" x14ac:dyDescent="0.25"/>
    <row r="18" spans="4:12" x14ac:dyDescent="0.25">
      <c r="D18" s="25" t="s">
        <v>51</v>
      </c>
      <c r="E18" s="25" t="s">
        <v>52</v>
      </c>
      <c r="F18" s="25" t="s">
        <v>64</v>
      </c>
      <c r="G18" s="25" t="s">
        <v>48</v>
      </c>
      <c r="H18" s="25"/>
      <c r="I18" s="25">
        <v>125</v>
      </c>
      <c r="J18" s="26">
        <f t="shared" si="0"/>
        <v>0.55309734513274333</v>
      </c>
      <c r="K18" s="25">
        <v>226</v>
      </c>
      <c r="L18" s="23"/>
    </row>
    <row r="19" spans="4:12" x14ac:dyDescent="0.25">
      <c r="D19" s="25"/>
      <c r="E19" s="25"/>
      <c r="F19" s="25"/>
      <c r="G19" s="25" t="s">
        <v>49</v>
      </c>
      <c r="H19" s="25"/>
      <c r="I19" s="25">
        <v>110</v>
      </c>
      <c r="J19" s="26">
        <f t="shared" si="0"/>
        <v>0.63218390804597702</v>
      </c>
      <c r="K19" s="25">
        <v>174</v>
      </c>
      <c r="L19" s="23"/>
    </row>
    <row r="21" spans="4:12" x14ac:dyDescent="0.25">
      <c r="D21" s="25" t="s">
        <v>53</v>
      </c>
      <c r="E21" s="25" t="s">
        <v>54</v>
      </c>
      <c r="F21" s="25" t="s">
        <v>55</v>
      </c>
      <c r="G21" s="25" t="s">
        <v>48</v>
      </c>
      <c r="H21" s="25"/>
      <c r="I21" s="25">
        <v>47</v>
      </c>
      <c r="J21" s="26">
        <f t="shared" si="0"/>
        <v>0.79661016949152541</v>
      </c>
      <c r="K21" s="25">
        <v>59</v>
      </c>
      <c r="L21" s="23"/>
    </row>
    <row r="22" spans="4:12" x14ac:dyDescent="0.25">
      <c r="D22" s="25"/>
      <c r="E22" s="25"/>
      <c r="F22" s="25"/>
      <c r="G22" s="25" t="s">
        <v>49</v>
      </c>
      <c r="H22" s="25"/>
      <c r="I22" s="25">
        <v>36</v>
      </c>
      <c r="J22" s="26">
        <f t="shared" si="0"/>
        <v>0.8</v>
      </c>
      <c r="K22" s="25">
        <v>45</v>
      </c>
      <c r="L22" s="23"/>
    </row>
    <row r="24" spans="4:12" x14ac:dyDescent="0.25">
      <c r="D24" s="25" t="s">
        <v>53</v>
      </c>
      <c r="E24" s="25" t="s">
        <v>54</v>
      </c>
      <c r="F24" s="25" t="s">
        <v>56</v>
      </c>
      <c r="G24" s="25" t="s">
        <v>48</v>
      </c>
      <c r="H24" s="25"/>
      <c r="I24" s="25">
        <v>69</v>
      </c>
      <c r="J24" s="26">
        <f t="shared" si="0"/>
        <v>0.98571428571428577</v>
      </c>
      <c r="K24" s="25">
        <v>70</v>
      </c>
      <c r="L24" s="23"/>
    </row>
    <row r="25" spans="4:12" x14ac:dyDescent="0.25">
      <c r="D25" s="25"/>
      <c r="E25" s="25"/>
      <c r="F25" s="25"/>
      <c r="G25" s="25" t="s">
        <v>49</v>
      </c>
      <c r="H25" s="25"/>
      <c r="I25" s="25">
        <v>53</v>
      </c>
      <c r="J25" s="26">
        <f t="shared" si="0"/>
        <v>0.98148148148148151</v>
      </c>
      <c r="K25" s="25">
        <v>54</v>
      </c>
      <c r="L25" s="23"/>
    </row>
    <row r="27" spans="4:12" x14ac:dyDescent="0.25">
      <c r="D27" s="25" t="s">
        <v>53</v>
      </c>
      <c r="E27" s="25" t="s">
        <v>54</v>
      </c>
      <c r="F27" s="25" t="s">
        <v>57</v>
      </c>
      <c r="G27" s="25" t="s">
        <v>48</v>
      </c>
      <c r="H27" s="25"/>
      <c r="I27" s="25">
        <v>90</v>
      </c>
      <c r="J27" s="26">
        <f t="shared" si="0"/>
        <v>0.9</v>
      </c>
      <c r="K27" s="25">
        <v>100</v>
      </c>
      <c r="L27" s="23"/>
    </row>
    <row r="28" spans="4:12" x14ac:dyDescent="0.25">
      <c r="D28" s="25"/>
      <c r="E28" s="25"/>
      <c r="F28" s="25"/>
      <c r="G28" s="25" t="s">
        <v>49</v>
      </c>
      <c r="H28" s="25"/>
      <c r="I28" s="25">
        <v>69</v>
      </c>
      <c r="J28" s="26">
        <f t="shared" si="0"/>
        <v>0.89610389610389607</v>
      </c>
      <c r="K28" s="25">
        <v>77</v>
      </c>
      <c r="L28" s="23"/>
    </row>
    <row r="30" spans="4:12" x14ac:dyDescent="0.25">
      <c r="E30" s="23"/>
      <c r="F30" s="23"/>
      <c r="G30" s="23"/>
      <c r="H30" s="23"/>
      <c r="I30" s="23"/>
      <c r="J30" s="23"/>
      <c r="K30" s="24"/>
      <c r="L30" s="23"/>
    </row>
    <row r="31" spans="4:12" x14ac:dyDescent="0.25">
      <c r="E31" s="23"/>
      <c r="F31" s="23"/>
      <c r="G31" s="23"/>
      <c r="H31" s="23"/>
      <c r="I31" s="23"/>
      <c r="J31" s="23"/>
      <c r="K31" s="24"/>
      <c r="L31" s="23"/>
    </row>
  </sheetData>
  <phoneticPr fontId="2" type="noConversion"/>
  <conditionalFormatting sqref="J9:J14 J18:J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tabColor rgb="FFFFC000"/>
  </sheetPr>
  <dimension ref="C5:J25"/>
  <sheetViews>
    <sheetView tabSelected="1" zoomScaleNormal="100" workbookViewId="0">
      <selection activeCell="V15" sqref="V15"/>
    </sheetView>
  </sheetViews>
  <sheetFormatPr defaultRowHeight="15.75" x14ac:dyDescent="0.25"/>
  <cols>
    <col min="1" max="2" width="9" style="32"/>
    <col min="3" max="3" width="15.875" style="32" customWidth="1"/>
    <col min="4" max="4" width="9.75" style="32" customWidth="1"/>
    <col min="5" max="5" width="7.75" style="32" customWidth="1"/>
    <col min="6" max="6" width="10.375" style="32" customWidth="1"/>
    <col min="7" max="7" width="9.75" style="32" customWidth="1"/>
    <col min="8" max="10" width="14.125" style="32" customWidth="1"/>
    <col min="11" max="16384" width="9" style="32"/>
  </cols>
  <sheetData>
    <row r="5" spans="3:10" ht="16.5" customHeight="1" thickBot="1" x14ac:dyDescent="0.3">
      <c r="C5" s="133" t="s">
        <v>70</v>
      </c>
      <c r="D5" s="131" t="s">
        <v>71</v>
      </c>
      <c r="E5" s="131"/>
      <c r="F5" s="131"/>
      <c r="G5" s="131"/>
      <c r="H5" s="131"/>
      <c r="I5" s="131"/>
      <c r="J5" s="132"/>
    </row>
    <row r="6" spans="3:10" ht="16.5" customHeight="1" thickTop="1" x14ac:dyDescent="0.25">
      <c r="C6" s="134"/>
      <c r="D6" s="34" t="s">
        <v>17</v>
      </c>
      <c r="E6" s="34" t="s">
        <v>18</v>
      </c>
      <c r="F6" s="34" t="s">
        <v>19</v>
      </c>
      <c r="G6" s="34" t="s">
        <v>20</v>
      </c>
      <c r="H6" s="29" t="s">
        <v>21</v>
      </c>
      <c r="I6" s="28"/>
      <c r="J6" s="29"/>
    </row>
    <row r="7" spans="3:10" ht="15.75" customHeight="1" x14ac:dyDescent="0.25">
      <c r="C7" s="134"/>
      <c r="D7" s="35" t="s">
        <v>22</v>
      </c>
      <c r="E7" s="35" t="s">
        <v>23</v>
      </c>
      <c r="F7" s="35" t="s">
        <v>24</v>
      </c>
      <c r="G7" s="35" t="s">
        <v>25</v>
      </c>
      <c r="H7" s="27" t="s">
        <v>26</v>
      </c>
      <c r="I7" s="12"/>
      <c r="J7" s="27"/>
    </row>
    <row r="8" spans="3:10" ht="15.75" customHeight="1" x14ac:dyDescent="0.25">
      <c r="C8" s="134"/>
      <c r="D8" s="103">
        <v>12.7</v>
      </c>
      <c r="E8" s="104">
        <v>2</v>
      </c>
      <c r="F8" s="105">
        <v>280</v>
      </c>
      <c r="G8" s="105">
        <v>4200</v>
      </c>
      <c r="H8" s="109">
        <v>15</v>
      </c>
      <c r="I8" s="58" t="s">
        <v>73</v>
      </c>
      <c r="J8" s="55">
        <v>45</v>
      </c>
    </row>
    <row r="9" spans="3:10" ht="15.75" customHeight="1" x14ac:dyDescent="0.25">
      <c r="C9" s="134"/>
      <c r="D9" s="56">
        <v>12.7</v>
      </c>
      <c r="E9" s="102">
        <v>2</v>
      </c>
      <c r="F9" s="52">
        <v>280</v>
      </c>
      <c r="G9" s="52">
        <v>4200</v>
      </c>
      <c r="H9" s="57">
        <v>20</v>
      </c>
      <c r="I9" s="44" t="s">
        <v>73</v>
      </c>
      <c r="J9" s="42">
        <v>45</v>
      </c>
    </row>
    <row r="10" spans="3:10" ht="15.75" customHeight="1" x14ac:dyDescent="0.25">
      <c r="C10" s="134"/>
      <c r="D10" s="61">
        <v>12.7</v>
      </c>
      <c r="E10" s="102">
        <v>2</v>
      </c>
      <c r="F10" s="53">
        <v>280</v>
      </c>
      <c r="G10" s="53">
        <v>4200</v>
      </c>
      <c r="H10" s="52">
        <v>30</v>
      </c>
      <c r="I10" s="44" t="s">
        <v>73</v>
      </c>
      <c r="J10" s="36">
        <v>45</v>
      </c>
    </row>
    <row r="11" spans="3:10" ht="15.75" customHeight="1" x14ac:dyDescent="0.25">
      <c r="C11" s="134"/>
      <c r="D11" s="61">
        <v>12.7</v>
      </c>
      <c r="E11" s="102">
        <v>2</v>
      </c>
      <c r="F11" s="53">
        <v>350</v>
      </c>
      <c r="G11" s="53">
        <v>4200</v>
      </c>
      <c r="H11" s="57">
        <v>15</v>
      </c>
      <c r="I11" s="44" t="s">
        <v>73</v>
      </c>
      <c r="J11" s="36">
        <v>41</v>
      </c>
    </row>
    <row r="12" spans="3:10" ht="15.75" customHeight="1" x14ac:dyDescent="0.25">
      <c r="C12" s="134"/>
      <c r="D12" s="61">
        <v>12.7</v>
      </c>
      <c r="E12" s="102">
        <v>2</v>
      </c>
      <c r="F12" s="53">
        <v>350</v>
      </c>
      <c r="G12" s="53">
        <v>4200</v>
      </c>
      <c r="H12" s="57">
        <v>20</v>
      </c>
      <c r="I12" s="44" t="s">
        <v>73</v>
      </c>
      <c r="J12" s="36">
        <v>41</v>
      </c>
    </row>
    <row r="13" spans="3:10" ht="15.75" customHeight="1" x14ac:dyDescent="0.25">
      <c r="C13" s="134"/>
      <c r="D13" s="56">
        <v>12.7</v>
      </c>
      <c r="E13" s="102">
        <v>2</v>
      </c>
      <c r="F13" s="53">
        <v>350</v>
      </c>
      <c r="G13" s="52">
        <v>4200</v>
      </c>
      <c r="H13" s="57">
        <v>30</v>
      </c>
      <c r="I13" s="44" t="s">
        <v>73</v>
      </c>
      <c r="J13" s="36">
        <v>41</v>
      </c>
    </row>
    <row r="14" spans="3:10" ht="15.75" customHeight="1" x14ac:dyDescent="0.25">
      <c r="C14" s="134"/>
      <c r="D14" s="61">
        <v>12.7</v>
      </c>
      <c r="E14" s="102">
        <v>2</v>
      </c>
      <c r="F14" s="53">
        <v>420</v>
      </c>
      <c r="G14" s="53">
        <v>4200</v>
      </c>
      <c r="H14" s="57">
        <v>15</v>
      </c>
      <c r="I14" s="44" t="s">
        <v>73</v>
      </c>
      <c r="J14" s="36">
        <v>37</v>
      </c>
    </row>
    <row r="15" spans="3:10" ht="15.75" customHeight="1" x14ac:dyDescent="0.25">
      <c r="C15" s="134"/>
      <c r="D15" s="61">
        <v>12.7</v>
      </c>
      <c r="E15" s="102">
        <v>2</v>
      </c>
      <c r="F15" s="53">
        <v>420</v>
      </c>
      <c r="G15" s="53">
        <v>4200</v>
      </c>
      <c r="H15" s="57">
        <v>20</v>
      </c>
      <c r="I15" s="44" t="s">
        <v>73</v>
      </c>
      <c r="J15" s="36">
        <v>37</v>
      </c>
    </row>
    <row r="16" spans="3:10" x14ac:dyDescent="0.25">
      <c r="C16" s="134"/>
      <c r="D16" s="56">
        <v>12.7</v>
      </c>
      <c r="E16" s="102">
        <v>2</v>
      </c>
      <c r="F16" s="53">
        <v>420</v>
      </c>
      <c r="G16" s="52">
        <v>4200</v>
      </c>
      <c r="H16" s="57">
        <v>30</v>
      </c>
      <c r="I16" s="44" t="s">
        <v>73</v>
      </c>
      <c r="J16" s="36">
        <v>37</v>
      </c>
    </row>
    <row r="17" spans="3:10" x14ac:dyDescent="0.25">
      <c r="C17" s="134"/>
      <c r="D17" s="56">
        <v>15.875</v>
      </c>
      <c r="E17" s="102">
        <v>2</v>
      </c>
      <c r="F17" s="53">
        <v>280</v>
      </c>
      <c r="G17" s="52">
        <v>4200</v>
      </c>
      <c r="H17" s="57">
        <v>15</v>
      </c>
      <c r="I17" s="44" t="s">
        <v>73</v>
      </c>
      <c r="J17" s="36">
        <v>66</v>
      </c>
    </row>
    <row r="18" spans="3:10" x14ac:dyDescent="0.25">
      <c r="C18" s="134"/>
      <c r="D18" s="56">
        <v>15.875</v>
      </c>
      <c r="E18" s="102">
        <v>2</v>
      </c>
      <c r="F18" s="53">
        <v>280</v>
      </c>
      <c r="G18" s="52">
        <v>4200</v>
      </c>
      <c r="H18" s="57">
        <v>20</v>
      </c>
      <c r="I18" s="44" t="s">
        <v>73</v>
      </c>
      <c r="J18" s="36">
        <v>66</v>
      </c>
    </row>
    <row r="19" spans="3:10" x14ac:dyDescent="0.25">
      <c r="C19" s="134"/>
      <c r="D19" s="56">
        <v>15.875</v>
      </c>
      <c r="E19" s="102">
        <v>2</v>
      </c>
      <c r="F19" s="53">
        <v>280</v>
      </c>
      <c r="G19" s="52">
        <v>4200</v>
      </c>
      <c r="H19" s="57">
        <v>30</v>
      </c>
      <c r="I19" s="44" t="s">
        <v>73</v>
      </c>
      <c r="J19" s="36">
        <v>66</v>
      </c>
    </row>
    <row r="20" spans="3:10" x14ac:dyDescent="0.25">
      <c r="C20" s="134"/>
      <c r="D20" s="56">
        <v>15.875</v>
      </c>
      <c r="E20" s="102">
        <v>2</v>
      </c>
      <c r="F20" s="53">
        <v>350</v>
      </c>
      <c r="G20" s="52">
        <v>4200</v>
      </c>
      <c r="H20" s="57">
        <v>15</v>
      </c>
      <c r="I20" s="44" t="s">
        <v>73</v>
      </c>
      <c r="J20" s="36">
        <v>59</v>
      </c>
    </row>
    <row r="21" spans="3:10" x14ac:dyDescent="0.25">
      <c r="C21" s="134"/>
      <c r="D21" s="56">
        <v>15.875</v>
      </c>
      <c r="E21" s="102">
        <v>2</v>
      </c>
      <c r="F21" s="53">
        <v>350</v>
      </c>
      <c r="G21" s="52">
        <v>4200</v>
      </c>
      <c r="H21" s="57">
        <v>20</v>
      </c>
      <c r="I21" s="44" t="s">
        <v>73</v>
      </c>
      <c r="J21" s="36">
        <v>59</v>
      </c>
    </row>
    <row r="22" spans="3:10" x14ac:dyDescent="0.25">
      <c r="C22" s="134"/>
      <c r="D22" s="56">
        <v>15.875</v>
      </c>
      <c r="E22" s="102">
        <v>2</v>
      </c>
      <c r="F22" s="53">
        <v>350</v>
      </c>
      <c r="G22" s="52">
        <v>4200</v>
      </c>
      <c r="H22" s="57">
        <v>30</v>
      </c>
      <c r="I22" s="44" t="s">
        <v>73</v>
      </c>
      <c r="J22" s="36">
        <v>59</v>
      </c>
    </row>
    <row r="23" spans="3:10" x14ac:dyDescent="0.25">
      <c r="C23" s="134"/>
      <c r="D23" s="56">
        <v>15.875</v>
      </c>
      <c r="E23" s="102">
        <v>2</v>
      </c>
      <c r="F23" s="53">
        <v>420</v>
      </c>
      <c r="G23" s="52">
        <v>4200</v>
      </c>
      <c r="H23" s="57">
        <v>15</v>
      </c>
      <c r="I23" s="44" t="s">
        <v>73</v>
      </c>
      <c r="J23" s="36">
        <v>54</v>
      </c>
    </row>
    <row r="24" spans="3:10" x14ac:dyDescent="0.25">
      <c r="C24" s="134"/>
      <c r="D24" s="56">
        <v>15.875</v>
      </c>
      <c r="E24" s="102">
        <v>2</v>
      </c>
      <c r="F24" s="53">
        <v>420</v>
      </c>
      <c r="G24" s="52">
        <v>4200</v>
      </c>
      <c r="H24" s="57">
        <v>20</v>
      </c>
      <c r="I24" s="44" t="s">
        <v>73</v>
      </c>
      <c r="J24" s="36">
        <v>54</v>
      </c>
    </row>
    <row r="25" spans="3:10" x14ac:dyDescent="0.25">
      <c r="C25" s="135"/>
      <c r="D25" s="13">
        <v>15.875</v>
      </c>
      <c r="E25" s="106">
        <v>2</v>
      </c>
      <c r="F25" s="54">
        <v>420</v>
      </c>
      <c r="G25" s="14">
        <v>4200</v>
      </c>
      <c r="H25" s="15">
        <v>30</v>
      </c>
      <c r="I25" s="33" t="s">
        <v>73</v>
      </c>
      <c r="J25" s="31">
        <v>54</v>
      </c>
    </row>
  </sheetData>
  <mergeCells count="2">
    <mergeCell ref="D5:J5"/>
    <mergeCell ref="C5:C25"/>
  </mergeCells>
  <phoneticPr fontId="2" type="noConversion"/>
  <conditionalFormatting sqref="F8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D3:R16"/>
  <sheetViews>
    <sheetView workbookViewId="0">
      <selection activeCell="G30" sqref="G30"/>
    </sheetView>
  </sheetViews>
  <sheetFormatPr defaultRowHeight="16.5" x14ac:dyDescent="0.25"/>
  <sheetData>
    <row r="3" spans="4:18" x14ac:dyDescent="0.25"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4:18" x14ac:dyDescent="0.25">
      <c r="D4" s="25"/>
      <c r="E4" s="25"/>
      <c r="F4" s="25"/>
      <c r="G4" s="25"/>
      <c r="H4" s="25" t="s">
        <v>122</v>
      </c>
      <c r="I4" s="25" t="s">
        <v>123</v>
      </c>
      <c r="J4" s="25"/>
      <c r="K4" s="25"/>
      <c r="L4" s="25"/>
      <c r="M4" s="25"/>
      <c r="N4" s="25"/>
      <c r="O4" s="25"/>
      <c r="P4" s="25"/>
      <c r="Q4" s="25"/>
      <c r="R4" s="25"/>
    </row>
    <row r="5" spans="4:18" x14ac:dyDescent="0.25">
      <c r="D5" s="25"/>
      <c r="E5" s="25">
        <v>2</v>
      </c>
      <c r="F5" s="25">
        <v>12.7</v>
      </c>
      <c r="G5" s="25">
        <v>280</v>
      </c>
      <c r="H5" s="25">
        <f>MAX(0.075*4200/SQRT(280)*1.27,0.0043*4200*1.27,20)</f>
        <v>23.907560258211209</v>
      </c>
      <c r="I5" s="62">
        <f>H5*1.3</f>
        <v>31.079828335674573</v>
      </c>
      <c r="J5" s="25"/>
      <c r="K5" s="25"/>
      <c r="L5" s="25"/>
      <c r="M5" s="25"/>
      <c r="N5" s="25"/>
      <c r="O5" s="25"/>
      <c r="P5" s="25"/>
      <c r="Q5" s="25"/>
      <c r="R5" s="25"/>
    </row>
    <row r="6" spans="4:18" x14ac:dyDescent="0.25">
      <c r="D6" s="25"/>
      <c r="E6" s="25"/>
      <c r="F6" s="63">
        <f>F5/10</f>
        <v>1.27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4:18" x14ac:dyDescent="0.25"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4:18" x14ac:dyDescent="0.25"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4:18" x14ac:dyDescent="0.25"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4:18" x14ac:dyDescent="0.25"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4:18" x14ac:dyDescent="0.25"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4:18" x14ac:dyDescent="0.25"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4:18" x14ac:dyDescent="0.2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4:18" x14ac:dyDescent="0.2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4:18" x14ac:dyDescent="0.2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4:18" x14ac:dyDescent="0.2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C000"/>
  </sheetPr>
  <dimension ref="A1:AI82"/>
  <sheetViews>
    <sheetView zoomScale="70" zoomScaleNormal="70" zoomScaleSheetLayoutView="85" workbookViewId="0">
      <selection activeCell="T18" sqref="T18"/>
    </sheetView>
  </sheetViews>
  <sheetFormatPr defaultRowHeight="16.5" x14ac:dyDescent="0.25"/>
  <cols>
    <col min="2" max="2" width="18.25" customWidth="1"/>
    <col min="3" max="3" width="15.375" customWidth="1"/>
    <col min="4" max="4" width="10.625" style="1" customWidth="1"/>
    <col min="5" max="5" width="9" style="1" customWidth="1"/>
    <col min="6" max="19" width="9" style="1"/>
    <col min="20" max="21" width="12.375" style="1" customWidth="1"/>
    <col min="22" max="22" width="32" style="25" customWidth="1"/>
    <col min="23" max="35" width="9" style="25"/>
  </cols>
  <sheetData>
    <row r="1" spans="1:35" ht="30" customHeight="1" x14ac:dyDescent="0.25">
      <c r="A1" s="1" t="s">
        <v>42</v>
      </c>
      <c r="B1" s="21">
        <f ca="1">NOW()</f>
        <v>42831.760623726848</v>
      </c>
      <c r="C1" s="1"/>
    </row>
    <row r="2" spans="1:35" ht="16.5" customHeight="1" x14ac:dyDescent="0.25">
      <c r="A2" s="1" t="s">
        <v>43</v>
      </c>
      <c r="B2" s="1" t="s">
        <v>44</v>
      </c>
      <c r="C2" s="1"/>
    </row>
    <row r="3" spans="1:35" ht="36.75" customHeight="1" x14ac:dyDescent="0.25">
      <c r="A3" s="1" t="s">
        <v>45</v>
      </c>
      <c r="B3" s="119" t="s">
        <v>208</v>
      </c>
      <c r="C3" s="1"/>
    </row>
    <row r="4" spans="1:35" ht="17.25" thickBot="1" x14ac:dyDescent="0.3">
      <c r="C4" s="1"/>
      <c r="V4" s="1"/>
      <c r="W4" s="1"/>
      <c r="X4" s="1"/>
      <c r="Y4" s="1"/>
    </row>
    <row r="5" spans="1:35" ht="16.5" customHeight="1" x14ac:dyDescent="0.25">
      <c r="C5" s="136" t="s">
        <v>74</v>
      </c>
      <c r="D5" s="141" t="s">
        <v>0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3"/>
      <c r="T5" s="66" t="s">
        <v>111</v>
      </c>
      <c r="U5" s="43"/>
      <c r="AD5" s="1">
        <v>80</v>
      </c>
      <c r="AE5" s="38">
        <v>32.26</v>
      </c>
      <c r="AF5" s="38">
        <v>15.875</v>
      </c>
      <c r="AG5" s="49">
        <v>4200</v>
      </c>
      <c r="AH5" s="49">
        <v>350</v>
      </c>
      <c r="AI5" s="1">
        <v>10</v>
      </c>
    </row>
    <row r="6" spans="1:35" ht="17.25" customHeight="1" thickBot="1" x14ac:dyDescent="0.3">
      <c r="C6" s="137"/>
      <c r="D6" s="144" t="s">
        <v>133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  <c r="T6" s="67"/>
      <c r="U6" s="43"/>
      <c r="AD6" s="1">
        <v>120</v>
      </c>
      <c r="AE6" s="38">
        <v>32.26</v>
      </c>
      <c r="AF6" s="38">
        <v>15.875</v>
      </c>
      <c r="AG6" s="49">
        <v>4200</v>
      </c>
      <c r="AH6" s="49">
        <v>350</v>
      </c>
      <c r="AI6" s="1">
        <v>15</v>
      </c>
    </row>
    <row r="7" spans="1:35" ht="21" customHeight="1" thickTop="1" x14ac:dyDescent="0.25">
      <c r="C7" s="137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12</v>
      </c>
      <c r="O7" s="3">
        <v>14</v>
      </c>
      <c r="P7" s="3">
        <v>16</v>
      </c>
      <c r="Q7" s="3">
        <v>18</v>
      </c>
      <c r="R7" s="3">
        <v>20</v>
      </c>
      <c r="S7" s="4">
        <v>22</v>
      </c>
      <c r="T7" s="67"/>
      <c r="U7" s="43"/>
      <c r="W7" s="16" t="s">
        <v>27</v>
      </c>
      <c r="X7" s="16" t="s">
        <v>28</v>
      </c>
      <c r="Y7" s="16" t="s">
        <v>29</v>
      </c>
      <c r="AD7" s="1">
        <v>120</v>
      </c>
      <c r="AE7" s="38">
        <v>32.26</v>
      </c>
      <c r="AF7" s="38">
        <v>15.875</v>
      </c>
      <c r="AG7" s="49">
        <v>4200</v>
      </c>
      <c r="AH7" s="49">
        <v>350</v>
      </c>
      <c r="AI7" s="1">
        <v>10</v>
      </c>
    </row>
    <row r="8" spans="1:35" ht="16.5" customHeight="1" x14ac:dyDescent="0.25">
      <c r="C8" s="137"/>
      <c r="D8" s="139">
        <v>50</v>
      </c>
      <c r="E8" s="5">
        <v>99</v>
      </c>
      <c r="F8" s="5">
        <v>99</v>
      </c>
      <c r="G8" s="5">
        <v>99</v>
      </c>
      <c r="H8" s="5">
        <v>111</v>
      </c>
      <c r="I8" s="5">
        <v>138</v>
      </c>
      <c r="J8" s="5">
        <v>166</v>
      </c>
      <c r="K8" s="5">
        <v>193</v>
      </c>
      <c r="L8" s="5"/>
      <c r="M8" s="5"/>
      <c r="N8" s="5"/>
      <c r="O8" s="5"/>
      <c r="P8" s="5"/>
      <c r="Q8" s="5"/>
      <c r="R8" s="5"/>
      <c r="S8" s="6"/>
      <c r="T8" s="67"/>
      <c r="U8" s="43"/>
      <c r="W8" s="20">
        <v>152.760316462471</v>
      </c>
      <c r="X8" s="20">
        <v>91.656189877482589</v>
      </c>
      <c r="Y8" s="16">
        <v>171</v>
      </c>
      <c r="AA8" s="25" t="e">
        <f>MAX(#REF!)</f>
        <v>#REF!</v>
      </c>
      <c r="AD8" s="1">
        <v>120</v>
      </c>
      <c r="AE8" s="38">
        <v>32.26</v>
      </c>
      <c r="AF8" s="38">
        <v>12.7</v>
      </c>
      <c r="AG8" s="49">
        <v>4200</v>
      </c>
      <c r="AH8" s="49">
        <v>350</v>
      </c>
      <c r="AI8" s="1">
        <v>15</v>
      </c>
    </row>
    <row r="9" spans="1:35" ht="16.5" customHeight="1" x14ac:dyDescent="0.25">
      <c r="C9" s="137"/>
      <c r="D9" s="139"/>
      <c r="E9" s="3">
        <v>76</v>
      </c>
      <c r="F9" s="3">
        <v>76</v>
      </c>
      <c r="G9" s="3">
        <v>76</v>
      </c>
      <c r="H9" s="3">
        <v>86</v>
      </c>
      <c r="I9" s="3">
        <v>107</v>
      </c>
      <c r="J9" s="3">
        <v>127</v>
      </c>
      <c r="K9" s="3">
        <v>148</v>
      </c>
      <c r="L9" s="3"/>
      <c r="M9" s="3"/>
      <c r="N9" s="3"/>
      <c r="O9" s="3"/>
      <c r="P9" s="3"/>
      <c r="Q9" s="3"/>
      <c r="R9" s="3"/>
      <c r="S9" s="4"/>
      <c r="T9" s="67"/>
      <c r="U9" s="43"/>
      <c r="W9" s="20">
        <v>117.57915267111403</v>
      </c>
      <c r="X9" s="20">
        <v>70.362327582713917</v>
      </c>
      <c r="Y9" s="16">
        <v>132</v>
      </c>
      <c r="AB9" s="25" t="e">
        <f>MAX(#REF!)</f>
        <v>#REF!</v>
      </c>
      <c r="AD9" s="1">
        <v>120</v>
      </c>
      <c r="AE9" s="38">
        <v>32.26</v>
      </c>
      <c r="AF9" s="38">
        <v>12.7</v>
      </c>
      <c r="AG9" s="49">
        <v>4200</v>
      </c>
      <c r="AH9" s="49">
        <v>350</v>
      </c>
      <c r="AI9" s="1">
        <v>10</v>
      </c>
    </row>
    <row r="10" spans="1:35" ht="16.5" customHeight="1" x14ac:dyDescent="0.25">
      <c r="C10" s="137"/>
      <c r="D10" s="139">
        <v>60</v>
      </c>
      <c r="E10" s="5">
        <v>99</v>
      </c>
      <c r="F10" s="5">
        <v>99</v>
      </c>
      <c r="G10" s="5">
        <v>99</v>
      </c>
      <c r="H10" s="5">
        <v>99</v>
      </c>
      <c r="I10" s="5">
        <v>114</v>
      </c>
      <c r="J10" s="5">
        <v>136</v>
      </c>
      <c r="K10" s="5">
        <v>158</v>
      </c>
      <c r="L10" s="5">
        <v>180</v>
      </c>
      <c r="M10" s="5">
        <v>200</v>
      </c>
      <c r="N10" s="5"/>
      <c r="O10" s="5"/>
      <c r="P10" s="5"/>
      <c r="Q10" s="5"/>
      <c r="R10" s="5"/>
      <c r="S10" s="6"/>
      <c r="T10" s="67"/>
      <c r="U10" s="43"/>
      <c r="AA10" s="25" t="e">
        <f>MAX(#REF!)</f>
        <v>#REF!</v>
      </c>
      <c r="AD10" s="1"/>
      <c r="AE10" s="38"/>
      <c r="AF10" s="38"/>
      <c r="AG10" s="1"/>
      <c r="AH10" s="1"/>
      <c r="AI10" s="1"/>
    </row>
    <row r="11" spans="1:35" ht="17.25" customHeight="1" x14ac:dyDescent="0.25">
      <c r="C11" s="137"/>
      <c r="D11" s="139"/>
      <c r="E11" s="3">
        <v>76</v>
      </c>
      <c r="F11" s="3">
        <v>76</v>
      </c>
      <c r="G11" s="3">
        <v>76</v>
      </c>
      <c r="H11" s="3">
        <v>76</v>
      </c>
      <c r="I11" s="3">
        <v>88</v>
      </c>
      <c r="J11" s="3">
        <v>105</v>
      </c>
      <c r="K11" s="3">
        <v>122</v>
      </c>
      <c r="L11" s="3">
        <v>139</v>
      </c>
      <c r="M11" s="3">
        <v>154</v>
      </c>
      <c r="N11" s="3"/>
      <c r="O11" s="3"/>
      <c r="P11" s="3"/>
      <c r="Q11" s="3"/>
      <c r="R11" s="3"/>
      <c r="S11" s="4"/>
      <c r="T11" s="67"/>
      <c r="U11" s="43"/>
      <c r="W11" s="18">
        <f>W8/Y8</f>
        <v>0.89333518399105849</v>
      </c>
      <c r="X11" s="18">
        <f>X8/Y8</f>
        <v>0.53600111039463505</v>
      </c>
      <c r="Y11" s="19">
        <v>1</v>
      </c>
      <c r="AB11" s="25" t="e">
        <f>MAX(#REF!)</f>
        <v>#REF!</v>
      </c>
      <c r="AD11" s="1">
        <v>80</v>
      </c>
      <c r="AE11" s="38">
        <v>32.26</v>
      </c>
      <c r="AF11" s="38">
        <v>15.875</v>
      </c>
      <c r="AG11" s="49">
        <v>4200</v>
      </c>
      <c r="AH11" s="49">
        <v>350</v>
      </c>
      <c r="AI11" s="1">
        <v>15</v>
      </c>
    </row>
    <row r="12" spans="1:35" x14ac:dyDescent="0.25">
      <c r="C12" s="137"/>
      <c r="D12" s="139">
        <v>80</v>
      </c>
      <c r="E12" s="5">
        <v>99</v>
      </c>
      <c r="F12" s="5">
        <v>99</v>
      </c>
      <c r="G12" s="5">
        <v>99</v>
      </c>
      <c r="H12" s="5">
        <v>99</v>
      </c>
      <c r="I12" s="5">
        <v>99</v>
      </c>
      <c r="J12" s="5">
        <v>99</v>
      </c>
      <c r="K12" s="5">
        <v>116</v>
      </c>
      <c r="L12" s="5">
        <v>131</v>
      </c>
      <c r="M12" s="5">
        <v>148</v>
      </c>
      <c r="N12" s="5">
        <v>180</v>
      </c>
      <c r="O12" s="5">
        <v>212</v>
      </c>
      <c r="P12" s="5"/>
      <c r="Q12" s="5"/>
      <c r="R12" s="5"/>
      <c r="S12" s="6"/>
      <c r="T12" s="67"/>
      <c r="W12" s="18">
        <f>W9/Y9</f>
        <v>0.89075115659934867</v>
      </c>
      <c r="X12" s="18">
        <f>X9/Y9</f>
        <v>0.53304793623268121</v>
      </c>
      <c r="Y12" s="19">
        <v>1</v>
      </c>
      <c r="AA12" s="25" t="e">
        <f>MAX(#REF!)</f>
        <v>#REF!</v>
      </c>
      <c r="AD12" s="1">
        <v>120</v>
      </c>
      <c r="AE12" s="38">
        <v>32.26</v>
      </c>
      <c r="AF12" s="38">
        <v>15.875</v>
      </c>
      <c r="AG12" s="49">
        <v>4200</v>
      </c>
      <c r="AH12" s="49">
        <v>350</v>
      </c>
      <c r="AI12" s="1">
        <v>10</v>
      </c>
    </row>
    <row r="13" spans="1:35" x14ac:dyDescent="0.25">
      <c r="C13" s="137"/>
      <c r="D13" s="139"/>
      <c r="E13" s="3">
        <v>76</v>
      </c>
      <c r="F13" s="3">
        <v>76</v>
      </c>
      <c r="G13" s="3">
        <v>76</v>
      </c>
      <c r="H13" s="3">
        <v>76</v>
      </c>
      <c r="I13" s="3">
        <v>76</v>
      </c>
      <c r="J13" s="3">
        <v>76</v>
      </c>
      <c r="K13" s="3">
        <v>90</v>
      </c>
      <c r="L13" s="3">
        <v>101</v>
      </c>
      <c r="M13" s="3">
        <v>114</v>
      </c>
      <c r="N13" s="3">
        <v>139</v>
      </c>
      <c r="O13" s="3">
        <v>163</v>
      </c>
      <c r="P13" s="3"/>
      <c r="Q13" s="3"/>
      <c r="R13" s="3"/>
      <c r="S13" s="4"/>
      <c r="T13" s="67"/>
      <c r="AB13" s="25" t="e">
        <f>MAX(#REF!)</f>
        <v>#REF!</v>
      </c>
    </row>
    <row r="14" spans="1:35" ht="16.5" customHeight="1" x14ac:dyDescent="0.25">
      <c r="C14" s="137"/>
      <c r="D14" s="139">
        <v>120</v>
      </c>
      <c r="E14" s="5">
        <v>99</v>
      </c>
      <c r="F14" s="5">
        <v>99</v>
      </c>
      <c r="G14" s="5">
        <v>99</v>
      </c>
      <c r="H14" s="5">
        <v>99</v>
      </c>
      <c r="I14" s="5">
        <v>99</v>
      </c>
      <c r="J14" s="5">
        <v>99</v>
      </c>
      <c r="K14" s="5">
        <v>99</v>
      </c>
      <c r="L14" s="5">
        <v>99</v>
      </c>
      <c r="M14" s="5">
        <v>99</v>
      </c>
      <c r="N14" s="5">
        <v>119</v>
      </c>
      <c r="O14" s="5">
        <v>141</v>
      </c>
      <c r="P14" s="5">
        <v>161</v>
      </c>
      <c r="Q14" s="5">
        <v>183</v>
      </c>
      <c r="R14" s="5">
        <v>205</v>
      </c>
      <c r="S14" s="6">
        <v>225</v>
      </c>
      <c r="T14" s="67"/>
      <c r="U14" s="43" t="s">
        <v>112</v>
      </c>
    </row>
    <row r="15" spans="1:35" ht="17.25" customHeight="1" thickBot="1" x14ac:dyDescent="0.3">
      <c r="C15" s="138"/>
      <c r="D15" s="140"/>
      <c r="E15" s="7">
        <v>76</v>
      </c>
      <c r="F15" s="7">
        <v>76</v>
      </c>
      <c r="G15" s="7">
        <v>76</v>
      </c>
      <c r="H15" s="7">
        <v>76</v>
      </c>
      <c r="I15" s="7">
        <v>76</v>
      </c>
      <c r="J15" s="7">
        <v>76</v>
      </c>
      <c r="K15" s="7">
        <v>76</v>
      </c>
      <c r="L15" s="7">
        <v>76</v>
      </c>
      <c r="M15" s="7">
        <v>76</v>
      </c>
      <c r="N15" s="7">
        <v>91</v>
      </c>
      <c r="O15" s="7">
        <v>108</v>
      </c>
      <c r="P15" s="7">
        <v>124</v>
      </c>
      <c r="Q15" s="7">
        <v>141</v>
      </c>
      <c r="R15" s="7">
        <v>158</v>
      </c>
      <c r="S15" s="8">
        <v>173</v>
      </c>
      <c r="T15" s="67"/>
      <c r="U15" s="43">
        <v>350</v>
      </c>
    </row>
    <row r="16" spans="1:35" ht="21" customHeight="1" x14ac:dyDescent="0.25">
      <c r="B16" s="25"/>
      <c r="C16" s="25"/>
      <c r="T16" s="25"/>
      <c r="U16" s="43"/>
    </row>
    <row r="17" spans="2:28" ht="16.5" customHeight="1" thickBot="1" x14ac:dyDescent="0.3">
      <c r="C17" s="25"/>
      <c r="T17" s="25"/>
      <c r="U17" s="43"/>
    </row>
    <row r="18" spans="2:28" ht="16.5" customHeight="1" x14ac:dyDescent="0.25">
      <c r="C18" s="136" t="s">
        <v>207</v>
      </c>
      <c r="D18" s="141" t="s">
        <v>3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3"/>
      <c r="T18" s="64" t="s">
        <v>110</v>
      </c>
      <c r="U18" s="43"/>
    </row>
    <row r="19" spans="2:28" ht="16.5" customHeight="1" thickBot="1" x14ac:dyDescent="0.3">
      <c r="B19" s="25"/>
      <c r="C19" s="137"/>
      <c r="D19" s="144" t="s">
        <v>134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6"/>
      <c r="T19" s="65"/>
      <c r="U19" s="43"/>
      <c r="AA19" s="25" t="e">
        <f>MAX(#REF!)</f>
        <v>#REF!</v>
      </c>
    </row>
    <row r="20" spans="2:28" ht="17.25" customHeight="1" thickTop="1" x14ac:dyDescent="0.25">
      <c r="C20" s="137"/>
      <c r="D20" s="2" t="s">
        <v>2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3">
        <v>10</v>
      </c>
      <c r="N20" s="3">
        <v>12</v>
      </c>
      <c r="O20" s="3">
        <v>14</v>
      </c>
      <c r="P20" s="3">
        <v>16</v>
      </c>
      <c r="Q20" s="3">
        <v>18</v>
      </c>
      <c r="R20" s="3">
        <v>20</v>
      </c>
      <c r="S20" s="4">
        <v>22</v>
      </c>
      <c r="T20" s="65"/>
      <c r="U20" s="43"/>
      <c r="AB20" s="25" t="e">
        <f>MAX(#REF!)</f>
        <v>#REF!</v>
      </c>
    </row>
    <row r="21" spans="2:28" x14ac:dyDescent="0.25">
      <c r="C21" s="137"/>
      <c r="D21" s="139">
        <v>50</v>
      </c>
      <c r="E21" s="5">
        <v>99</v>
      </c>
      <c r="F21" s="5">
        <v>99</v>
      </c>
      <c r="G21" s="5">
        <v>99</v>
      </c>
      <c r="H21" s="5">
        <v>116</v>
      </c>
      <c r="I21" s="5">
        <v>143</v>
      </c>
      <c r="J21" s="5">
        <v>170</v>
      </c>
      <c r="K21" s="5">
        <v>198</v>
      </c>
      <c r="L21" s="5"/>
      <c r="M21" s="5"/>
      <c r="N21" s="5"/>
      <c r="O21" s="5"/>
      <c r="P21" s="5"/>
      <c r="Q21" s="5"/>
      <c r="R21" s="5"/>
      <c r="S21" s="6"/>
      <c r="T21" s="65"/>
      <c r="AA21" s="25" t="e">
        <f>MAX(#REF!)</f>
        <v>#REF!</v>
      </c>
    </row>
    <row r="22" spans="2:28" x14ac:dyDescent="0.25">
      <c r="C22" s="137"/>
      <c r="D22" s="139"/>
      <c r="E22" s="3">
        <v>76</v>
      </c>
      <c r="F22" s="3">
        <v>76</v>
      </c>
      <c r="G22" s="3">
        <v>76</v>
      </c>
      <c r="H22" s="3">
        <v>90</v>
      </c>
      <c r="I22" s="3">
        <v>110</v>
      </c>
      <c r="J22" s="3">
        <v>131</v>
      </c>
      <c r="K22" s="3">
        <v>152</v>
      </c>
      <c r="L22" s="3"/>
      <c r="M22" s="3"/>
      <c r="N22" s="3"/>
      <c r="O22" s="3"/>
      <c r="P22" s="3"/>
      <c r="Q22" s="3"/>
      <c r="R22" s="3"/>
      <c r="S22" s="4"/>
      <c r="T22" s="65"/>
      <c r="AB22" s="25" t="e">
        <f>MAX(#REF!)</f>
        <v>#REF!</v>
      </c>
    </row>
    <row r="23" spans="2:28" ht="16.5" customHeight="1" x14ac:dyDescent="0.25">
      <c r="C23" s="137"/>
      <c r="D23" s="139">
        <v>60</v>
      </c>
      <c r="E23" s="5">
        <v>99</v>
      </c>
      <c r="F23" s="5">
        <v>99</v>
      </c>
      <c r="G23" s="5">
        <v>99</v>
      </c>
      <c r="H23" s="5">
        <v>99</v>
      </c>
      <c r="I23" s="5">
        <v>116</v>
      </c>
      <c r="J23" s="5">
        <v>138</v>
      </c>
      <c r="K23" s="5">
        <v>161</v>
      </c>
      <c r="L23" s="5">
        <v>185</v>
      </c>
      <c r="M23" s="5">
        <v>207</v>
      </c>
      <c r="N23" s="5"/>
      <c r="O23" s="5"/>
      <c r="P23" s="5"/>
      <c r="Q23" s="5"/>
      <c r="R23" s="5"/>
      <c r="S23" s="6"/>
      <c r="T23" s="65"/>
      <c r="AA23" s="25" t="e">
        <f>MAX(#REF!)</f>
        <v>#REF!</v>
      </c>
    </row>
    <row r="24" spans="2:28" ht="16.5" customHeight="1" x14ac:dyDescent="0.25">
      <c r="C24" s="137"/>
      <c r="D24" s="139"/>
      <c r="E24" s="3">
        <v>76</v>
      </c>
      <c r="F24" s="3">
        <v>76</v>
      </c>
      <c r="G24" s="3">
        <v>76</v>
      </c>
      <c r="H24" s="3">
        <v>76</v>
      </c>
      <c r="I24" s="3">
        <v>90</v>
      </c>
      <c r="J24" s="3">
        <v>107</v>
      </c>
      <c r="K24" s="3">
        <v>124</v>
      </c>
      <c r="L24" s="3">
        <v>143</v>
      </c>
      <c r="M24" s="3">
        <v>160</v>
      </c>
      <c r="N24" s="3"/>
      <c r="O24" s="3"/>
      <c r="P24" s="3"/>
      <c r="Q24" s="3"/>
      <c r="R24" s="3"/>
      <c r="S24" s="4"/>
      <c r="T24" s="65"/>
      <c r="AB24" s="25" t="e">
        <f>MAX(#REF!)</f>
        <v>#REF!</v>
      </c>
    </row>
    <row r="25" spans="2:28" ht="16.5" customHeight="1" x14ac:dyDescent="0.25">
      <c r="C25" s="137"/>
      <c r="D25" s="139">
        <v>80</v>
      </c>
      <c r="E25" s="5">
        <v>99</v>
      </c>
      <c r="F25" s="5">
        <v>99</v>
      </c>
      <c r="G25" s="5">
        <v>99</v>
      </c>
      <c r="H25" s="5">
        <v>99</v>
      </c>
      <c r="I25" s="5">
        <v>99</v>
      </c>
      <c r="J25" s="5">
        <v>102</v>
      </c>
      <c r="K25" s="5">
        <v>119</v>
      </c>
      <c r="L25" s="5">
        <v>136</v>
      </c>
      <c r="M25" s="5">
        <v>153</v>
      </c>
      <c r="N25" s="5">
        <v>185</v>
      </c>
      <c r="O25" s="5">
        <v>220</v>
      </c>
      <c r="P25" s="5"/>
      <c r="Q25" s="5"/>
      <c r="R25" s="5"/>
      <c r="S25" s="6"/>
      <c r="T25" s="65"/>
    </row>
    <row r="26" spans="2:28" ht="16.5" customHeight="1" x14ac:dyDescent="0.25">
      <c r="C26" s="137"/>
      <c r="D26" s="139"/>
      <c r="E26" s="3">
        <v>76</v>
      </c>
      <c r="F26" s="3">
        <v>76</v>
      </c>
      <c r="G26" s="3">
        <v>76</v>
      </c>
      <c r="H26" s="3">
        <v>76</v>
      </c>
      <c r="I26" s="3">
        <v>76</v>
      </c>
      <c r="J26" s="3">
        <v>78</v>
      </c>
      <c r="K26" s="3">
        <v>91</v>
      </c>
      <c r="L26" s="3">
        <v>105</v>
      </c>
      <c r="M26" s="3">
        <v>118</v>
      </c>
      <c r="N26" s="3">
        <v>143</v>
      </c>
      <c r="O26" s="3">
        <v>169</v>
      </c>
      <c r="P26" s="3"/>
      <c r="Q26" s="3"/>
      <c r="R26" s="3"/>
      <c r="S26" s="4"/>
      <c r="T26" s="65"/>
    </row>
    <row r="27" spans="2:28" ht="16.5" customHeight="1" x14ac:dyDescent="0.25">
      <c r="C27" s="137"/>
      <c r="D27" s="139">
        <v>120</v>
      </c>
      <c r="E27" s="5">
        <v>99</v>
      </c>
      <c r="F27" s="5">
        <v>99</v>
      </c>
      <c r="G27" s="5">
        <v>99</v>
      </c>
      <c r="H27" s="5">
        <v>99</v>
      </c>
      <c r="I27" s="5">
        <v>99</v>
      </c>
      <c r="J27" s="5">
        <v>99</v>
      </c>
      <c r="K27" s="5">
        <v>99</v>
      </c>
      <c r="L27" s="5">
        <v>99</v>
      </c>
      <c r="M27" s="5">
        <v>99</v>
      </c>
      <c r="N27" s="5">
        <v>121</v>
      </c>
      <c r="O27" s="5">
        <v>143</v>
      </c>
      <c r="P27" s="5">
        <v>163</v>
      </c>
      <c r="Q27" s="5">
        <v>185</v>
      </c>
      <c r="R27" s="5">
        <v>207</v>
      </c>
      <c r="S27" s="6">
        <v>230</v>
      </c>
      <c r="T27" s="65"/>
    </row>
    <row r="28" spans="2:28" ht="17.25" customHeight="1" thickBot="1" x14ac:dyDescent="0.3">
      <c r="C28" s="138"/>
      <c r="D28" s="140"/>
      <c r="E28" s="7">
        <v>76</v>
      </c>
      <c r="F28" s="7">
        <v>76</v>
      </c>
      <c r="G28" s="7">
        <v>76</v>
      </c>
      <c r="H28" s="7">
        <v>76</v>
      </c>
      <c r="I28" s="7">
        <v>76</v>
      </c>
      <c r="J28" s="7">
        <v>76</v>
      </c>
      <c r="K28" s="7">
        <v>76</v>
      </c>
      <c r="L28" s="7">
        <v>76</v>
      </c>
      <c r="M28" s="7">
        <v>76</v>
      </c>
      <c r="N28" s="7">
        <v>93</v>
      </c>
      <c r="O28" s="7">
        <v>110</v>
      </c>
      <c r="P28" s="7">
        <v>126</v>
      </c>
      <c r="Q28" s="7">
        <v>143</v>
      </c>
      <c r="R28" s="7">
        <v>160</v>
      </c>
      <c r="S28" s="8">
        <v>177</v>
      </c>
      <c r="T28" s="65"/>
    </row>
    <row r="29" spans="2:28" ht="17.25" customHeight="1" x14ac:dyDescent="0.25">
      <c r="C29" s="25"/>
      <c r="T29" s="25"/>
    </row>
    <row r="30" spans="2:28" ht="17.25" thickBot="1" x14ac:dyDescent="0.3">
      <c r="C30" s="25"/>
      <c r="T30" s="25"/>
    </row>
    <row r="31" spans="2:28" x14ac:dyDescent="0.25">
      <c r="C31" s="147" t="s">
        <v>206</v>
      </c>
      <c r="D31" s="141" t="s">
        <v>8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3"/>
      <c r="T31" s="64" t="s">
        <v>110</v>
      </c>
    </row>
    <row r="32" spans="2:28" ht="17.25" customHeight="1" thickBot="1" x14ac:dyDescent="0.3">
      <c r="C32" s="148"/>
      <c r="D32" s="144" t="s">
        <v>135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6"/>
      <c r="T32" s="65"/>
      <c r="V32" s="62" t="s">
        <v>121</v>
      </c>
    </row>
    <row r="33" spans="3:22" ht="21" customHeight="1" thickTop="1" x14ac:dyDescent="0.25">
      <c r="C33" s="148"/>
      <c r="D33" s="2" t="s">
        <v>2</v>
      </c>
      <c r="E33" s="3">
        <v>2</v>
      </c>
      <c r="F33" s="3">
        <v>3</v>
      </c>
      <c r="G33" s="3">
        <v>4</v>
      </c>
      <c r="H33" s="3">
        <v>5</v>
      </c>
      <c r="I33" s="3">
        <v>6</v>
      </c>
      <c r="J33" s="3">
        <v>7</v>
      </c>
      <c r="K33" s="3">
        <v>8</v>
      </c>
      <c r="L33" s="3">
        <v>9</v>
      </c>
      <c r="M33" s="3">
        <v>10</v>
      </c>
      <c r="N33" s="3">
        <v>12</v>
      </c>
      <c r="O33" s="3">
        <v>14</v>
      </c>
      <c r="P33" s="3">
        <v>16</v>
      </c>
      <c r="Q33" s="3">
        <v>18</v>
      </c>
      <c r="R33" s="3">
        <v>20</v>
      </c>
      <c r="S33" s="4">
        <v>22</v>
      </c>
      <c r="T33" s="65"/>
    </row>
    <row r="34" spans="3:22" ht="16.5" customHeight="1" x14ac:dyDescent="0.25">
      <c r="C34" s="148"/>
      <c r="D34" s="139">
        <v>50</v>
      </c>
      <c r="E34" s="5">
        <v>99</v>
      </c>
      <c r="F34" s="5">
        <v>99</v>
      </c>
      <c r="G34" s="5">
        <v>99</v>
      </c>
      <c r="H34" s="5">
        <v>119</v>
      </c>
      <c r="I34" s="5">
        <v>148</v>
      </c>
      <c r="J34" s="5">
        <v>178</v>
      </c>
      <c r="K34" s="5">
        <v>207</v>
      </c>
      <c r="L34" s="5"/>
      <c r="M34" s="5"/>
      <c r="N34" s="5"/>
      <c r="O34" s="5"/>
      <c r="P34" s="5"/>
      <c r="Q34" s="5"/>
      <c r="R34" s="5"/>
      <c r="S34" s="6"/>
      <c r="T34" s="65"/>
    </row>
    <row r="35" spans="3:22" ht="16.5" customHeight="1" x14ac:dyDescent="0.25">
      <c r="C35" s="148"/>
      <c r="D35" s="139"/>
      <c r="E35" s="3">
        <v>76</v>
      </c>
      <c r="F35" s="3">
        <v>76</v>
      </c>
      <c r="G35" s="3">
        <v>76</v>
      </c>
      <c r="H35" s="3">
        <v>91</v>
      </c>
      <c r="I35" s="3">
        <v>114</v>
      </c>
      <c r="J35" s="3">
        <v>137</v>
      </c>
      <c r="K35" s="3">
        <v>160</v>
      </c>
      <c r="L35" s="3"/>
      <c r="M35" s="3"/>
      <c r="N35" s="3"/>
      <c r="O35" s="3"/>
      <c r="P35" s="3"/>
      <c r="Q35" s="3"/>
      <c r="R35" s="3"/>
      <c r="S35" s="4"/>
      <c r="T35" s="65"/>
    </row>
    <row r="36" spans="3:22" ht="16.5" customHeight="1" x14ac:dyDescent="0.25">
      <c r="C36" s="148"/>
      <c r="D36" s="139">
        <v>60</v>
      </c>
      <c r="E36" s="5">
        <v>99</v>
      </c>
      <c r="F36" s="5">
        <v>99</v>
      </c>
      <c r="G36" s="5">
        <v>99</v>
      </c>
      <c r="H36" s="5">
        <v>99</v>
      </c>
      <c r="I36" s="5">
        <v>119</v>
      </c>
      <c r="J36" s="5">
        <v>143</v>
      </c>
      <c r="K36" s="5">
        <v>168</v>
      </c>
      <c r="L36" s="5">
        <v>190</v>
      </c>
      <c r="M36" s="5">
        <v>215</v>
      </c>
      <c r="N36" s="5"/>
      <c r="O36" s="5"/>
      <c r="P36" s="5"/>
      <c r="Q36" s="5"/>
      <c r="R36" s="5"/>
      <c r="S36" s="6"/>
      <c r="T36" s="65"/>
    </row>
    <row r="37" spans="3:22" ht="16.5" customHeight="1" x14ac:dyDescent="0.25">
      <c r="C37" s="148"/>
      <c r="D37" s="139"/>
      <c r="E37" s="3">
        <v>76</v>
      </c>
      <c r="F37" s="3">
        <v>76</v>
      </c>
      <c r="G37" s="3">
        <v>76</v>
      </c>
      <c r="H37" s="3">
        <v>76</v>
      </c>
      <c r="I37" s="3">
        <v>91</v>
      </c>
      <c r="J37" s="3">
        <v>110</v>
      </c>
      <c r="K37" s="3">
        <v>129</v>
      </c>
      <c r="L37" s="3">
        <v>146</v>
      </c>
      <c r="M37" s="3">
        <v>165</v>
      </c>
      <c r="N37" s="3"/>
      <c r="O37" s="3"/>
      <c r="P37" s="3"/>
      <c r="Q37" s="3"/>
      <c r="R37" s="3"/>
      <c r="S37" s="4"/>
      <c r="T37" s="65"/>
    </row>
    <row r="38" spans="3:22" ht="17.25" customHeight="1" x14ac:dyDescent="0.25">
      <c r="C38" s="148"/>
      <c r="D38" s="139">
        <v>80</v>
      </c>
      <c r="E38" s="5">
        <v>99</v>
      </c>
      <c r="F38" s="5">
        <v>99</v>
      </c>
      <c r="G38" s="5">
        <v>99</v>
      </c>
      <c r="H38" s="5">
        <v>99</v>
      </c>
      <c r="I38" s="5">
        <v>99</v>
      </c>
      <c r="J38" s="5">
        <v>104</v>
      </c>
      <c r="K38" s="5">
        <v>121</v>
      </c>
      <c r="L38" s="5">
        <v>138</v>
      </c>
      <c r="M38" s="5">
        <v>156</v>
      </c>
      <c r="N38" s="5">
        <v>190</v>
      </c>
      <c r="O38" s="5">
        <v>225</v>
      </c>
      <c r="P38" s="5"/>
      <c r="Q38" s="5"/>
      <c r="R38" s="5"/>
      <c r="S38" s="6"/>
      <c r="T38" s="65"/>
    </row>
    <row r="39" spans="3:22" x14ac:dyDescent="0.25">
      <c r="C39" s="148"/>
      <c r="D39" s="139"/>
      <c r="E39" s="3">
        <v>76</v>
      </c>
      <c r="F39" s="3">
        <v>76</v>
      </c>
      <c r="G39" s="3">
        <v>76</v>
      </c>
      <c r="H39" s="3">
        <v>76</v>
      </c>
      <c r="I39" s="3">
        <v>76</v>
      </c>
      <c r="J39" s="3">
        <v>80</v>
      </c>
      <c r="K39" s="3">
        <v>93</v>
      </c>
      <c r="L39" s="3">
        <v>107</v>
      </c>
      <c r="M39" s="3">
        <v>120</v>
      </c>
      <c r="N39" s="3">
        <v>146</v>
      </c>
      <c r="O39" s="3">
        <v>173</v>
      </c>
      <c r="P39" s="3"/>
      <c r="Q39" s="3"/>
      <c r="R39" s="3"/>
      <c r="S39" s="4"/>
      <c r="T39" s="65"/>
    </row>
    <row r="40" spans="3:22" s="118" customFormat="1" x14ac:dyDescent="0.25">
      <c r="C40" s="148"/>
      <c r="D40" s="139">
        <v>120</v>
      </c>
      <c r="E40" s="115">
        <v>99</v>
      </c>
      <c r="F40" s="115">
        <v>99</v>
      </c>
      <c r="G40" s="115">
        <v>99</v>
      </c>
      <c r="H40" s="115">
        <v>99</v>
      </c>
      <c r="I40" s="115">
        <v>99</v>
      </c>
      <c r="J40" s="115">
        <v>99</v>
      </c>
      <c r="K40" s="115">
        <v>99</v>
      </c>
      <c r="L40" s="115">
        <v>99</v>
      </c>
      <c r="M40" s="115">
        <v>102</v>
      </c>
      <c r="N40" s="115">
        <v>124</v>
      </c>
      <c r="O40" s="115">
        <v>146</v>
      </c>
      <c r="P40" s="115">
        <v>166</v>
      </c>
      <c r="Q40" s="115">
        <v>190</v>
      </c>
      <c r="R40" s="115">
        <v>212</v>
      </c>
      <c r="S40" s="116">
        <v>232</v>
      </c>
      <c r="T40" s="65"/>
      <c r="U40" s="117"/>
    </row>
    <row r="41" spans="3:22" ht="17.25" customHeight="1" thickBot="1" x14ac:dyDescent="0.3">
      <c r="C41" s="149"/>
      <c r="D41" s="140"/>
      <c r="E41" s="7">
        <v>76</v>
      </c>
      <c r="F41" s="7">
        <v>76</v>
      </c>
      <c r="G41" s="7">
        <v>76</v>
      </c>
      <c r="H41" s="7">
        <v>76</v>
      </c>
      <c r="I41" s="7">
        <v>76</v>
      </c>
      <c r="J41" s="7">
        <v>76</v>
      </c>
      <c r="K41" s="7">
        <v>76</v>
      </c>
      <c r="L41" s="7">
        <v>76</v>
      </c>
      <c r="M41" s="7">
        <v>78</v>
      </c>
      <c r="N41" s="7">
        <v>95</v>
      </c>
      <c r="O41" s="7">
        <v>112</v>
      </c>
      <c r="P41" s="7">
        <v>127</v>
      </c>
      <c r="Q41" s="7">
        <v>146</v>
      </c>
      <c r="R41" s="7">
        <v>163</v>
      </c>
      <c r="S41" s="8">
        <v>179</v>
      </c>
      <c r="T41" s="65"/>
    </row>
    <row r="42" spans="3:22" ht="16.5" customHeight="1" x14ac:dyDescent="0.25">
      <c r="C42" s="25"/>
    </row>
    <row r="43" spans="3:22" ht="17.25" customHeight="1" thickBot="1" x14ac:dyDescent="0.3">
      <c r="C43" s="25"/>
      <c r="V43" s="62" t="s">
        <v>121</v>
      </c>
    </row>
    <row r="44" spans="3:22" ht="16.5" customHeight="1" x14ac:dyDescent="0.25">
      <c r="C44" s="136" t="s">
        <v>74</v>
      </c>
      <c r="D44" s="141" t="s">
        <v>10</v>
      </c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3"/>
      <c r="T44" s="66" t="s">
        <v>111</v>
      </c>
    </row>
    <row r="45" spans="3:22" ht="17.25" customHeight="1" thickBot="1" x14ac:dyDescent="0.3">
      <c r="C45" s="137"/>
      <c r="D45" s="144" t="s">
        <v>136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6"/>
      <c r="T45" s="67"/>
    </row>
    <row r="46" spans="3:22" ht="21" customHeight="1" thickTop="1" x14ac:dyDescent="0.25">
      <c r="C46" s="137"/>
      <c r="D46" s="2" t="s">
        <v>2</v>
      </c>
      <c r="E46" s="3">
        <v>2</v>
      </c>
      <c r="F46" s="3">
        <v>3</v>
      </c>
      <c r="G46" s="3">
        <v>4</v>
      </c>
      <c r="H46" s="3">
        <v>5</v>
      </c>
      <c r="I46" s="3">
        <v>6</v>
      </c>
      <c r="J46" s="3">
        <v>7</v>
      </c>
      <c r="K46" s="3">
        <v>8</v>
      </c>
      <c r="L46" s="3">
        <v>9</v>
      </c>
      <c r="M46" s="3">
        <v>10</v>
      </c>
      <c r="N46" s="3">
        <v>12</v>
      </c>
      <c r="O46" s="3">
        <v>14</v>
      </c>
      <c r="P46" s="3">
        <v>16</v>
      </c>
      <c r="Q46" s="3">
        <v>18</v>
      </c>
      <c r="R46" s="3">
        <v>20</v>
      </c>
      <c r="S46" s="4">
        <v>22</v>
      </c>
      <c r="T46" s="67"/>
    </row>
    <row r="47" spans="3:22" ht="17.25" customHeight="1" x14ac:dyDescent="0.25">
      <c r="C47" s="137"/>
      <c r="D47" s="139">
        <v>50</v>
      </c>
      <c r="E47" s="5">
        <v>126</v>
      </c>
      <c r="F47" s="5">
        <v>126</v>
      </c>
      <c r="G47" s="5">
        <v>138</v>
      </c>
      <c r="H47" s="5">
        <v>182</v>
      </c>
      <c r="I47" s="5">
        <v>226</v>
      </c>
      <c r="J47" s="5"/>
      <c r="K47" s="5"/>
      <c r="L47" s="5"/>
      <c r="M47" s="5"/>
      <c r="N47" s="5"/>
      <c r="O47" s="5"/>
      <c r="P47" s="5"/>
      <c r="Q47" s="5"/>
      <c r="R47" s="5"/>
      <c r="S47" s="6"/>
      <c r="T47" s="67"/>
    </row>
    <row r="48" spans="3:22" x14ac:dyDescent="0.25">
      <c r="C48" s="137"/>
      <c r="D48" s="139"/>
      <c r="E48" s="3">
        <v>97</v>
      </c>
      <c r="F48" s="3">
        <v>97</v>
      </c>
      <c r="G48" s="3">
        <v>106</v>
      </c>
      <c r="H48" s="3">
        <v>140</v>
      </c>
      <c r="I48" s="3">
        <v>174</v>
      </c>
      <c r="J48" s="3"/>
      <c r="K48" s="3"/>
      <c r="L48" s="3"/>
      <c r="M48" s="3"/>
      <c r="N48" s="3"/>
      <c r="O48" s="3"/>
      <c r="P48" s="3"/>
      <c r="Q48" s="3"/>
      <c r="R48" s="3"/>
      <c r="S48" s="4"/>
      <c r="T48" s="67"/>
    </row>
    <row r="49" spans="3:20" x14ac:dyDescent="0.25">
      <c r="C49" s="137"/>
      <c r="D49" s="139">
        <v>60</v>
      </c>
      <c r="E49" s="5">
        <v>126</v>
      </c>
      <c r="F49" s="5">
        <v>126</v>
      </c>
      <c r="G49" s="5">
        <v>126</v>
      </c>
      <c r="H49" s="5">
        <v>147</v>
      </c>
      <c r="I49" s="5">
        <v>185</v>
      </c>
      <c r="J49" s="5">
        <v>219</v>
      </c>
      <c r="K49" s="5">
        <v>257</v>
      </c>
      <c r="L49" s="5"/>
      <c r="M49" s="5"/>
      <c r="N49" s="5"/>
      <c r="O49" s="5"/>
      <c r="P49" s="5"/>
      <c r="Q49" s="5"/>
      <c r="R49" s="5"/>
      <c r="S49" s="6"/>
      <c r="T49" s="67"/>
    </row>
    <row r="50" spans="3:20" ht="16.5" customHeight="1" x14ac:dyDescent="0.25">
      <c r="C50" s="137"/>
      <c r="D50" s="139"/>
      <c r="E50" s="3">
        <v>97</v>
      </c>
      <c r="F50" s="3">
        <v>97</v>
      </c>
      <c r="G50" s="3">
        <v>97</v>
      </c>
      <c r="H50" s="3">
        <v>114</v>
      </c>
      <c r="I50" s="3">
        <v>142</v>
      </c>
      <c r="J50" s="3">
        <v>169</v>
      </c>
      <c r="K50" s="3">
        <v>198</v>
      </c>
      <c r="L50" s="3"/>
      <c r="M50" s="3"/>
      <c r="N50" s="3"/>
      <c r="O50" s="3"/>
      <c r="P50" s="3"/>
      <c r="Q50" s="3"/>
      <c r="R50" s="3"/>
      <c r="S50" s="4"/>
      <c r="T50" s="67"/>
    </row>
    <row r="51" spans="3:20" ht="16.5" customHeight="1" x14ac:dyDescent="0.25">
      <c r="C51" s="137"/>
      <c r="D51" s="139">
        <v>80</v>
      </c>
      <c r="E51" s="5">
        <v>126</v>
      </c>
      <c r="F51" s="5">
        <v>126</v>
      </c>
      <c r="G51" s="5">
        <v>126</v>
      </c>
      <c r="H51" s="5">
        <v>126</v>
      </c>
      <c r="I51" s="5">
        <v>126</v>
      </c>
      <c r="J51" s="5">
        <v>163</v>
      </c>
      <c r="K51" s="5">
        <v>188</v>
      </c>
      <c r="L51" s="5">
        <v>213</v>
      </c>
      <c r="M51" s="5">
        <v>241</v>
      </c>
      <c r="N51" s="5"/>
      <c r="O51" s="5"/>
      <c r="P51" s="5"/>
      <c r="Q51" s="5"/>
      <c r="R51" s="5"/>
      <c r="S51" s="6"/>
      <c r="T51" s="67"/>
    </row>
    <row r="52" spans="3:20" ht="16.5" customHeight="1" x14ac:dyDescent="0.25">
      <c r="C52" s="137"/>
      <c r="D52" s="139"/>
      <c r="E52" s="3">
        <v>97</v>
      </c>
      <c r="F52" s="3">
        <v>97</v>
      </c>
      <c r="G52" s="3">
        <v>97</v>
      </c>
      <c r="H52" s="3">
        <v>97</v>
      </c>
      <c r="I52" s="3">
        <v>97</v>
      </c>
      <c r="J52" s="3">
        <v>126</v>
      </c>
      <c r="K52" s="3">
        <v>145</v>
      </c>
      <c r="L52" s="3">
        <v>164</v>
      </c>
      <c r="M52" s="3">
        <v>186</v>
      </c>
      <c r="N52" s="3"/>
      <c r="O52" s="3"/>
      <c r="P52" s="3"/>
      <c r="Q52" s="3"/>
      <c r="R52" s="3"/>
      <c r="S52" s="4"/>
      <c r="T52" s="67"/>
    </row>
    <row r="53" spans="3:20" ht="16.5" customHeight="1" x14ac:dyDescent="0.25">
      <c r="C53" s="137"/>
      <c r="D53" s="139">
        <v>120</v>
      </c>
      <c r="E53" s="5">
        <v>126</v>
      </c>
      <c r="F53" s="5">
        <v>126</v>
      </c>
      <c r="G53" s="5">
        <v>126</v>
      </c>
      <c r="H53" s="5">
        <v>126</v>
      </c>
      <c r="I53" s="5">
        <v>126</v>
      </c>
      <c r="J53" s="5">
        <v>126</v>
      </c>
      <c r="K53" s="5">
        <v>126</v>
      </c>
      <c r="L53" s="5">
        <v>126</v>
      </c>
      <c r="M53" s="5">
        <v>157</v>
      </c>
      <c r="N53" s="5">
        <v>191</v>
      </c>
      <c r="O53" s="5">
        <v>226</v>
      </c>
      <c r="P53" s="5">
        <v>263</v>
      </c>
      <c r="Q53" s="5"/>
      <c r="R53" s="5"/>
      <c r="S53" s="6"/>
      <c r="T53" s="67"/>
    </row>
    <row r="54" spans="3:20" ht="17.25" customHeight="1" thickBot="1" x14ac:dyDescent="0.3">
      <c r="C54" s="138"/>
      <c r="D54" s="140"/>
      <c r="E54" s="7">
        <v>97</v>
      </c>
      <c r="F54" s="7">
        <v>97</v>
      </c>
      <c r="G54" s="7">
        <v>97</v>
      </c>
      <c r="H54" s="7">
        <v>97</v>
      </c>
      <c r="I54" s="7">
        <v>97</v>
      </c>
      <c r="J54" s="7">
        <v>97</v>
      </c>
      <c r="K54" s="7">
        <v>97</v>
      </c>
      <c r="L54" s="7">
        <v>97</v>
      </c>
      <c r="M54" s="7">
        <v>121</v>
      </c>
      <c r="N54" s="7">
        <v>147</v>
      </c>
      <c r="O54" s="7">
        <v>174</v>
      </c>
      <c r="P54" s="7">
        <v>203</v>
      </c>
      <c r="Q54" s="7"/>
      <c r="R54" s="7"/>
      <c r="S54" s="8"/>
      <c r="T54" s="67"/>
    </row>
    <row r="55" spans="3:20" ht="16.5" customHeight="1" x14ac:dyDescent="0.25">
      <c r="C55" s="25"/>
    </row>
    <row r="56" spans="3:20" ht="17.25" customHeight="1" thickBot="1" x14ac:dyDescent="0.3">
      <c r="C56" s="25"/>
    </row>
    <row r="57" spans="3:20" x14ac:dyDescent="0.25">
      <c r="C57" s="136" t="s">
        <v>74</v>
      </c>
      <c r="D57" s="141" t="s">
        <v>75</v>
      </c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3"/>
      <c r="T57" s="64" t="s">
        <v>110</v>
      </c>
    </row>
    <row r="58" spans="3:20" ht="17.25" thickBot="1" x14ac:dyDescent="0.3">
      <c r="C58" s="137"/>
      <c r="D58" s="144" t="s">
        <v>137</v>
      </c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6"/>
      <c r="T58" s="65"/>
    </row>
    <row r="59" spans="3:20" ht="21" thickTop="1" x14ac:dyDescent="0.25">
      <c r="C59" s="137"/>
      <c r="D59" s="2" t="s">
        <v>2</v>
      </c>
      <c r="E59" s="3">
        <v>2</v>
      </c>
      <c r="F59" s="3">
        <v>3</v>
      </c>
      <c r="G59" s="3">
        <v>4</v>
      </c>
      <c r="H59" s="3">
        <v>5</v>
      </c>
      <c r="I59" s="3">
        <v>6</v>
      </c>
      <c r="J59" s="3">
        <v>7</v>
      </c>
      <c r="K59" s="3">
        <v>8</v>
      </c>
      <c r="L59" s="3">
        <v>9</v>
      </c>
      <c r="M59" s="3">
        <v>10</v>
      </c>
      <c r="N59" s="3">
        <v>12</v>
      </c>
      <c r="O59" s="3">
        <v>14</v>
      </c>
      <c r="P59" s="3">
        <v>16</v>
      </c>
      <c r="Q59" s="3">
        <v>18</v>
      </c>
      <c r="R59" s="3">
        <v>20</v>
      </c>
      <c r="S59" s="4">
        <v>22</v>
      </c>
      <c r="T59" s="65"/>
    </row>
    <row r="60" spans="3:20" x14ac:dyDescent="0.25">
      <c r="C60" s="137"/>
      <c r="D60" s="139">
        <v>50</v>
      </c>
      <c r="E60" s="5">
        <v>126</v>
      </c>
      <c r="F60" s="5">
        <v>126</v>
      </c>
      <c r="G60" s="5">
        <v>144</v>
      </c>
      <c r="H60" s="5">
        <v>188</v>
      </c>
      <c r="I60" s="5">
        <v>235</v>
      </c>
      <c r="J60" s="5"/>
      <c r="K60" s="5"/>
      <c r="L60" s="5"/>
      <c r="M60" s="5"/>
      <c r="N60" s="5"/>
      <c r="O60" s="5"/>
      <c r="P60" s="5"/>
      <c r="Q60" s="5"/>
      <c r="R60" s="5"/>
      <c r="S60" s="6"/>
      <c r="T60" s="65"/>
    </row>
    <row r="61" spans="3:20" x14ac:dyDescent="0.25">
      <c r="C61" s="137"/>
      <c r="D61" s="139"/>
      <c r="E61" s="3">
        <v>97</v>
      </c>
      <c r="F61" s="3">
        <v>97</v>
      </c>
      <c r="G61" s="3">
        <v>111</v>
      </c>
      <c r="H61" s="3">
        <v>145</v>
      </c>
      <c r="I61" s="3">
        <v>181</v>
      </c>
      <c r="J61" s="3"/>
      <c r="K61" s="3"/>
      <c r="L61" s="3"/>
      <c r="M61" s="3"/>
      <c r="N61" s="3"/>
      <c r="O61" s="3"/>
      <c r="P61" s="3"/>
      <c r="Q61" s="3"/>
      <c r="R61" s="3"/>
      <c r="S61" s="4"/>
      <c r="T61" s="65"/>
    </row>
    <row r="62" spans="3:20" x14ac:dyDescent="0.25">
      <c r="C62" s="137"/>
      <c r="D62" s="139">
        <v>60</v>
      </c>
      <c r="E62" s="5">
        <v>126</v>
      </c>
      <c r="F62" s="5">
        <v>126</v>
      </c>
      <c r="G62" s="5">
        <v>126</v>
      </c>
      <c r="H62" s="5">
        <v>154</v>
      </c>
      <c r="I62" s="5">
        <v>191</v>
      </c>
      <c r="J62" s="5">
        <v>229</v>
      </c>
      <c r="K62" s="5">
        <v>263</v>
      </c>
      <c r="L62" s="5"/>
      <c r="M62" s="5"/>
      <c r="N62" s="5"/>
      <c r="O62" s="5"/>
      <c r="P62" s="5"/>
      <c r="Q62" s="5"/>
      <c r="R62" s="5"/>
      <c r="S62" s="6"/>
      <c r="T62" s="65"/>
    </row>
    <row r="63" spans="3:20" x14ac:dyDescent="0.25">
      <c r="C63" s="137"/>
      <c r="D63" s="139"/>
      <c r="E63" s="3">
        <v>97</v>
      </c>
      <c r="F63" s="3">
        <v>97</v>
      </c>
      <c r="G63" s="3">
        <v>97</v>
      </c>
      <c r="H63" s="3">
        <v>118</v>
      </c>
      <c r="I63" s="3">
        <v>147</v>
      </c>
      <c r="J63" s="3">
        <v>176</v>
      </c>
      <c r="K63" s="3">
        <v>203</v>
      </c>
      <c r="L63" s="3"/>
      <c r="M63" s="3"/>
      <c r="N63" s="3"/>
      <c r="O63" s="3"/>
      <c r="P63" s="3"/>
      <c r="Q63" s="3"/>
      <c r="R63" s="3"/>
      <c r="S63" s="4"/>
      <c r="T63" s="65"/>
    </row>
    <row r="64" spans="3:20" x14ac:dyDescent="0.25">
      <c r="C64" s="137"/>
      <c r="D64" s="139">
        <v>80</v>
      </c>
      <c r="E64" s="5">
        <v>126</v>
      </c>
      <c r="F64" s="5">
        <v>126</v>
      </c>
      <c r="G64" s="5">
        <v>126</v>
      </c>
      <c r="H64" s="5">
        <v>126</v>
      </c>
      <c r="I64" s="5">
        <v>126</v>
      </c>
      <c r="J64" s="5">
        <v>166</v>
      </c>
      <c r="K64" s="5">
        <v>191</v>
      </c>
      <c r="L64" s="5">
        <v>219</v>
      </c>
      <c r="M64" s="5">
        <v>248</v>
      </c>
      <c r="N64" s="5"/>
      <c r="O64" s="5"/>
      <c r="P64" s="5"/>
      <c r="Q64" s="5"/>
      <c r="R64" s="5"/>
      <c r="S64" s="6"/>
      <c r="T64" s="65"/>
    </row>
    <row r="65" spans="3:20" x14ac:dyDescent="0.25">
      <c r="C65" s="137"/>
      <c r="D65" s="139"/>
      <c r="E65" s="3">
        <v>97</v>
      </c>
      <c r="F65" s="3">
        <v>97</v>
      </c>
      <c r="G65" s="3">
        <v>97</v>
      </c>
      <c r="H65" s="3">
        <v>97</v>
      </c>
      <c r="I65" s="3">
        <v>97</v>
      </c>
      <c r="J65" s="3">
        <v>128</v>
      </c>
      <c r="K65" s="3">
        <v>147</v>
      </c>
      <c r="L65" s="3">
        <v>169</v>
      </c>
      <c r="M65" s="3">
        <v>191</v>
      </c>
      <c r="N65" s="3"/>
      <c r="O65" s="3"/>
      <c r="P65" s="3"/>
      <c r="Q65" s="3"/>
      <c r="R65" s="3"/>
      <c r="S65" s="4"/>
      <c r="T65" s="65"/>
    </row>
    <row r="66" spans="3:20" x14ac:dyDescent="0.25">
      <c r="C66" s="137"/>
      <c r="D66" s="139">
        <v>120</v>
      </c>
      <c r="E66" s="5">
        <v>126</v>
      </c>
      <c r="F66" s="5">
        <v>126</v>
      </c>
      <c r="G66" s="5">
        <v>126</v>
      </c>
      <c r="H66" s="5">
        <v>126</v>
      </c>
      <c r="I66" s="5">
        <v>126</v>
      </c>
      <c r="J66" s="5">
        <v>126</v>
      </c>
      <c r="K66" s="5">
        <v>126</v>
      </c>
      <c r="L66" s="5">
        <v>126</v>
      </c>
      <c r="M66" s="5">
        <v>160</v>
      </c>
      <c r="N66" s="5">
        <v>194</v>
      </c>
      <c r="O66" s="5">
        <v>232</v>
      </c>
      <c r="P66" s="5">
        <v>266</v>
      </c>
      <c r="Q66" s="5"/>
      <c r="R66" s="5"/>
      <c r="S66" s="6"/>
      <c r="T66" s="65"/>
    </row>
    <row r="67" spans="3:20" ht="17.25" thickBot="1" x14ac:dyDescent="0.3">
      <c r="C67" s="138"/>
      <c r="D67" s="140"/>
      <c r="E67" s="7">
        <v>97</v>
      </c>
      <c r="F67" s="7">
        <v>97</v>
      </c>
      <c r="G67" s="7">
        <v>97</v>
      </c>
      <c r="H67" s="7">
        <v>97</v>
      </c>
      <c r="I67" s="7">
        <v>97</v>
      </c>
      <c r="J67" s="7">
        <v>97</v>
      </c>
      <c r="K67" s="7">
        <v>97</v>
      </c>
      <c r="L67" s="7">
        <v>97</v>
      </c>
      <c r="M67" s="7">
        <v>123</v>
      </c>
      <c r="N67" s="7">
        <v>150</v>
      </c>
      <c r="O67" s="7">
        <v>179</v>
      </c>
      <c r="P67" s="7">
        <v>205</v>
      </c>
      <c r="Q67" s="7"/>
      <c r="R67" s="7"/>
      <c r="S67" s="8"/>
      <c r="T67" s="65"/>
    </row>
    <row r="68" spans="3:20" x14ac:dyDescent="0.25">
      <c r="C68" s="25"/>
    </row>
    <row r="69" spans="3:20" ht="17.25" thickBot="1" x14ac:dyDescent="0.3">
      <c r="C69" s="25"/>
    </row>
    <row r="70" spans="3:20" x14ac:dyDescent="0.25">
      <c r="C70" s="136" t="s">
        <v>74</v>
      </c>
      <c r="D70" s="141" t="s">
        <v>76</v>
      </c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3"/>
      <c r="T70" s="66" t="s">
        <v>111</v>
      </c>
    </row>
    <row r="71" spans="3:20" ht="17.25" thickBot="1" x14ac:dyDescent="0.3">
      <c r="C71" s="137"/>
      <c r="D71" s="144" t="s">
        <v>138</v>
      </c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6"/>
      <c r="T71" s="67"/>
    </row>
    <row r="72" spans="3:20" ht="21" thickTop="1" x14ac:dyDescent="0.25">
      <c r="C72" s="137"/>
      <c r="D72" s="2" t="s">
        <v>2</v>
      </c>
      <c r="E72" s="3">
        <v>2</v>
      </c>
      <c r="F72" s="3">
        <v>3</v>
      </c>
      <c r="G72" s="3">
        <v>4</v>
      </c>
      <c r="H72" s="3">
        <v>5</v>
      </c>
      <c r="I72" s="3">
        <v>6</v>
      </c>
      <c r="J72" s="3">
        <v>7</v>
      </c>
      <c r="K72" s="3">
        <v>8</v>
      </c>
      <c r="L72" s="3">
        <v>9</v>
      </c>
      <c r="M72" s="3">
        <v>10</v>
      </c>
      <c r="N72" s="3">
        <v>12</v>
      </c>
      <c r="O72" s="3">
        <v>14</v>
      </c>
      <c r="P72" s="3">
        <v>16</v>
      </c>
      <c r="Q72" s="3">
        <v>18</v>
      </c>
      <c r="R72" s="3">
        <v>20</v>
      </c>
      <c r="S72" s="4">
        <v>22</v>
      </c>
      <c r="T72" s="67"/>
    </row>
    <row r="73" spans="3:20" x14ac:dyDescent="0.25">
      <c r="C73" s="137"/>
      <c r="D73" s="139">
        <v>50</v>
      </c>
      <c r="E73" s="5">
        <v>126</v>
      </c>
      <c r="F73" s="5">
        <v>126</v>
      </c>
      <c r="G73" s="5">
        <v>147</v>
      </c>
      <c r="H73" s="5">
        <v>194</v>
      </c>
      <c r="I73" s="5">
        <v>244</v>
      </c>
      <c r="J73" s="5"/>
      <c r="K73" s="5"/>
      <c r="L73" s="5"/>
      <c r="M73" s="5"/>
      <c r="N73" s="5"/>
      <c r="O73" s="5"/>
      <c r="P73" s="5"/>
      <c r="Q73" s="5"/>
      <c r="R73" s="5"/>
      <c r="S73" s="6"/>
      <c r="T73" s="67"/>
    </row>
    <row r="74" spans="3:20" x14ac:dyDescent="0.25">
      <c r="C74" s="137"/>
      <c r="D74" s="139"/>
      <c r="E74" s="3">
        <v>97</v>
      </c>
      <c r="F74" s="3">
        <v>97</v>
      </c>
      <c r="G74" s="3">
        <v>114</v>
      </c>
      <c r="H74" s="3">
        <v>150</v>
      </c>
      <c r="I74" s="3">
        <v>188</v>
      </c>
      <c r="J74" s="3"/>
      <c r="K74" s="3"/>
      <c r="L74" s="3"/>
      <c r="M74" s="3"/>
      <c r="N74" s="3"/>
      <c r="O74" s="3"/>
      <c r="P74" s="3"/>
      <c r="Q74" s="3"/>
      <c r="R74" s="3"/>
      <c r="S74" s="4"/>
      <c r="T74" s="67"/>
    </row>
    <row r="75" spans="3:20" x14ac:dyDescent="0.25">
      <c r="C75" s="137"/>
      <c r="D75" s="139">
        <v>60</v>
      </c>
      <c r="E75" s="5">
        <v>126</v>
      </c>
      <c r="F75" s="5">
        <v>126</v>
      </c>
      <c r="G75" s="5">
        <v>126</v>
      </c>
      <c r="H75" s="5">
        <v>157</v>
      </c>
      <c r="I75" s="5">
        <v>198</v>
      </c>
      <c r="J75" s="5">
        <v>235</v>
      </c>
      <c r="K75" s="5">
        <v>273</v>
      </c>
      <c r="L75" s="5"/>
      <c r="M75" s="5"/>
      <c r="N75" s="5"/>
      <c r="O75" s="5"/>
      <c r="P75" s="5"/>
      <c r="Q75" s="5"/>
      <c r="R75" s="5"/>
      <c r="S75" s="6"/>
      <c r="T75" s="67"/>
    </row>
    <row r="76" spans="3:20" x14ac:dyDescent="0.25">
      <c r="C76" s="137"/>
      <c r="D76" s="139"/>
      <c r="E76" s="3">
        <v>97</v>
      </c>
      <c r="F76" s="3">
        <v>97</v>
      </c>
      <c r="G76" s="3">
        <v>97</v>
      </c>
      <c r="H76" s="3">
        <v>121</v>
      </c>
      <c r="I76" s="3">
        <v>152</v>
      </c>
      <c r="J76" s="3">
        <v>181</v>
      </c>
      <c r="K76" s="3">
        <v>210</v>
      </c>
      <c r="L76" s="3"/>
      <c r="M76" s="3"/>
      <c r="N76" s="3"/>
      <c r="O76" s="3"/>
      <c r="P76" s="3"/>
      <c r="Q76" s="3"/>
      <c r="R76" s="3"/>
      <c r="S76" s="4"/>
      <c r="T76" s="67"/>
    </row>
    <row r="77" spans="3:20" x14ac:dyDescent="0.25">
      <c r="C77" s="137"/>
      <c r="D77" s="139">
        <v>80</v>
      </c>
      <c r="E77" s="5">
        <v>126</v>
      </c>
      <c r="F77" s="5">
        <v>126</v>
      </c>
      <c r="G77" s="5">
        <v>126</v>
      </c>
      <c r="H77" s="5">
        <v>126</v>
      </c>
      <c r="I77" s="5">
        <v>126</v>
      </c>
      <c r="J77" s="5">
        <v>169</v>
      </c>
      <c r="K77" s="5">
        <v>198</v>
      </c>
      <c r="L77" s="5">
        <v>226</v>
      </c>
      <c r="M77" s="5">
        <v>254</v>
      </c>
      <c r="N77" s="5"/>
      <c r="O77" s="5"/>
      <c r="P77" s="5"/>
      <c r="Q77" s="5"/>
      <c r="R77" s="5"/>
      <c r="S77" s="6"/>
      <c r="T77" s="67"/>
    </row>
    <row r="78" spans="3:20" x14ac:dyDescent="0.25">
      <c r="C78" s="137"/>
      <c r="D78" s="139"/>
      <c r="E78" s="3">
        <v>97</v>
      </c>
      <c r="F78" s="3">
        <v>97</v>
      </c>
      <c r="G78" s="3">
        <v>97</v>
      </c>
      <c r="H78" s="3">
        <v>97</v>
      </c>
      <c r="I78" s="3">
        <v>97</v>
      </c>
      <c r="J78" s="3">
        <v>130</v>
      </c>
      <c r="K78" s="3">
        <v>152</v>
      </c>
      <c r="L78" s="3">
        <v>174</v>
      </c>
      <c r="M78" s="3">
        <v>195</v>
      </c>
      <c r="N78" s="3"/>
      <c r="O78" s="3"/>
      <c r="P78" s="3"/>
      <c r="Q78" s="3"/>
      <c r="R78" s="3"/>
      <c r="S78" s="4"/>
      <c r="T78" s="67"/>
    </row>
    <row r="79" spans="3:20" x14ac:dyDescent="0.25">
      <c r="C79" s="137"/>
      <c r="D79" s="139">
        <v>120</v>
      </c>
      <c r="E79" s="5">
        <v>126</v>
      </c>
      <c r="F79" s="5">
        <v>126</v>
      </c>
      <c r="G79" s="5">
        <v>126</v>
      </c>
      <c r="H79" s="5">
        <v>126</v>
      </c>
      <c r="I79" s="5">
        <v>126</v>
      </c>
      <c r="J79" s="5">
        <v>126</v>
      </c>
      <c r="K79" s="5">
        <v>126</v>
      </c>
      <c r="L79" s="5">
        <v>126</v>
      </c>
      <c r="M79" s="5">
        <v>163</v>
      </c>
      <c r="N79" s="5">
        <v>198</v>
      </c>
      <c r="O79" s="5">
        <v>235</v>
      </c>
      <c r="P79" s="5">
        <v>269</v>
      </c>
      <c r="Q79" s="5"/>
      <c r="R79" s="5"/>
      <c r="S79" s="6"/>
      <c r="T79" s="67"/>
    </row>
    <row r="80" spans="3:20" ht="17.25" thickBot="1" x14ac:dyDescent="0.3">
      <c r="C80" s="138"/>
      <c r="D80" s="140"/>
      <c r="E80" s="7">
        <v>97</v>
      </c>
      <c r="F80" s="7">
        <v>97</v>
      </c>
      <c r="G80" s="7">
        <v>97</v>
      </c>
      <c r="H80" s="7">
        <v>97</v>
      </c>
      <c r="I80" s="7">
        <v>97</v>
      </c>
      <c r="J80" s="7">
        <v>97</v>
      </c>
      <c r="K80" s="7">
        <v>97</v>
      </c>
      <c r="L80" s="7">
        <v>97</v>
      </c>
      <c r="M80" s="7">
        <v>126</v>
      </c>
      <c r="N80" s="7">
        <v>152</v>
      </c>
      <c r="O80" s="7">
        <v>181</v>
      </c>
      <c r="P80" s="7">
        <v>207</v>
      </c>
      <c r="Q80" s="7"/>
      <c r="R80" s="7"/>
      <c r="S80" s="8"/>
      <c r="T80" s="67"/>
    </row>
    <row r="81" spans="3:3" x14ac:dyDescent="0.25">
      <c r="C81" s="25"/>
    </row>
    <row r="82" spans="3:3" x14ac:dyDescent="0.25">
      <c r="C82" s="25"/>
    </row>
  </sheetData>
  <protectedRanges>
    <protectedRange sqref="AD11:AI12 AD5:AI9" name="輸入數值"/>
  </protectedRanges>
  <mergeCells count="42">
    <mergeCell ref="C31:C41"/>
    <mergeCell ref="C44:C54"/>
    <mergeCell ref="C57:C67"/>
    <mergeCell ref="C70:C80"/>
    <mergeCell ref="D75:D76"/>
    <mergeCell ref="D77:D78"/>
    <mergeCell ref="D79:D80"/>
    <mergeCell ref="D64:D65"/>
    <mergeCell ref="D66:D67"/>
    <mergeCell ref="D70:S70"/>
    <mergeCell ref="D71:S71"/>
    <mergeCell ref="D73:D74"/>
    <mergeCell ref="D51:D52"/>
    <mergeCell ref="D57:S57"/>
    <mergeCell ref="D58:S58"/>
    <mergeCell ref="D60:D61"/>
    <mergeCell ref="D5:S5"/>
    <mergeCell ref="D6:S6"/>
    <mergeCell ref="D8:D9"/>
    <mergeCell ref="D10:D11"/>
    <mergeCell ref="D12:D13"/>
    <mergeCell ref="D23:D24"/>
    <mergeCell ref="D25:D26"/>
    <mergeCell ref="D27:D28"/>
    <mergeCell ref="D31:S31"/>
    <mergeCell ref="D32:S32"/>
    <mergeCell ref="C5:C15"/>
    <mergeCell ref="C18:C28"/>
    <mergeCell ref="D62:D63"/>
    <mergeCell ref="D40:D41"/>
    <mergeCell ref="D44:S44"/>
    <mergeCell ref="D45:S45"/>
    <mergeCell ref="D47:D48"/>
    <mergeCell ref="D49:D50"/>
    <mergeCell ref="D53:D54"/>
    <mergeCell ref="D14:D15"/>
    <mergeCell ref="D18:S18"/>
    <mergeCell ref="D34:D35"/>
    <mergeCell ref="D36:D37"/>
    <mergeCell ref="D38:D39"/>
    <mergeCell ref="D19:S19"/>
    <mergeCell ref="D21:D22"/>
  </mergeCells>
  <phoneticPr fontId="2" type="noConversion"/>
  <conditionalFormatting sqref="W11:Y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U11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7:U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8:S15">
    <cfRule type="colorScale" priority="6">
      <colorScale>
        <cfvo type="min"/>
        <cfvo type="max"/>
        <color rgb="FFFCFCFF"/>
        <color rgb="FFF8696B"/>
      </colorScale>
    </cfRule>
  </conditionalFormatting>
  <conditionalFormatting sqref="E21:S28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S41">
    <cfRule type="colorScale" priority="4">
      <colorScale>
        <cfvo type="min"/>
        <cfvo type="max"/>
        <color rgb="FFFCFCFF"/>
        <color rgb="FFF8696B"/>
      </colorScale>
    </cfRule>
  </conditionalFormatting>
  <conditionalFormatting sqref="E47:S54">
    <cfRule type="colorScale" priority="3">
      <colorScale>
        <cfvo type="min"/>
        <cfvo type="max"/>
        <color rgb="FFFCFCFF"/>
        <color rgb="FFF8696B"/>
      </colorScale>
    </cfRule>
  </conditionalFormatting>
  <conditionalFormatting sqref="E60:S67">
    <cfRule type="colorScale" priority="2">
      <colorScale>
        <cfvo type="min"/>
        <cfvo type="max"/>
        <color rgb="FFFCFCFF"/>
        <color rgb="FFF8696B"/>
      </colorScale>
    </cfRule>
  </conditionalFormatting>
  <conditionalFormatting sqref="E73:S8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C000"/>
  </sheetPr>
  <dimension ref="A1:AN278"/>
  <sheetViews>
    <sheetView topLeftCell="A200" zoomScaleNormal="100" zoomScaleSheetLayoutView="85" workbookViewId="0">
      <selection activeCell="S212" sqref="S212:S220"/>
    </sheetView>
  </sheetViews>
  <sheetFormatPr defaultRowHeight="16.5" x14ac:dyDescent="0.25"/>
  <cols>
    <col min="3" max="3" width="20.375" customWidth="1"/>
    <col min="4" max="4" width="10.625" style="1" customWidth="1"/>
    <col min="5" max="18" width="9" style="1"/>
    <col min="19" max="23" width="10.5" style="1" customWidth="1"/>
    <col min="25" max="35" width="9" customWidth="1"/>
  </cols>
  <sheetData>
    <row r="1" spans="1:40" ht="16.5" customHeight="1" x14ac:dyDescent="0.25">
      <c r="A1" s="25"/>
      <c r="B1" s="1"/>
      <c r="C1" s="1"/>
    </row>
    <row r="2" spans="1:40" x14ac:dyDescent="0.25">
      <c r="A2" s="25"/>
      <c r="B2" s="1"/>
      <c r="C2" s="1"/>
    </row>
    <row r="3" spans="1:40" x14ac:dyDescent="0.25">
      <c r="A3" s="25"/>
      <c r="B3" s="1"/>
      <c r="C3" s="50" t="s">
        <v>102</v>
      </c>
    </row>
    <row r="4" spans="1:40" ht="17.25" thickBot="1" x14ac:dyDescent="0.3">
      <c r="C4" s="50" t="s">
        <v>103</v>
      </c>
    </row>
    <row r="5" spans="1:40" ht="16.5" customHeight="1" x14ac:dyDescent="0.25">
      <c r="C5" s="150" t="s">
        <v>132</v>
      </c>
      <c r="D5" s="141" t="s">
        <v>0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3"/>
      <c r="S5" s="43"/>
      <c r="T5" s="43"/>
      <c r="U5" s="43"/>
      <c r="V5" s="43"/>
      <c r="W5" s="43"/>
      <c r="AI5" s="1">
        <v>60</v>
      </c>
      <c r="AJ5" s="38">
        <v>25.4</v>
      </c>
      <c r="AK5" s="38">
        <v>12.7</v>
      </c>
      <c r="AL5" s="49">
        <v>4200</v>
      </c>
      <c r="AM5" s="49">
        <v>350</v>
      </c>
      <c r="AN5" s="1">
        <v>25</v>
      </c>
    </row>
    <row r="6" spans="1:40" ht="17.25" customHeight="1" thickBot="1" x14ac:dyDescent="0.3">
      <c r="C6" s="151"/>
      <c r="D6" s="144" t="s">
        <v>124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  <c r="S6" s="43"/>
      <c r="T6" s="43"/>
      <c r="U6" s="43"/>
      <c r="V6" s="43"/>
      <c r="W6" s="43"/>
      <c r="AI6" s="1">
        <v>60</v>
      </c>
      <c r="AJ6" s="38">
        <v>25.4</v>
      </c>
      <c r="AK6" s="38">
        <v>12.7</v>
      </c>
      <c r="AL6" s="49">
        <v>4200</v>
      </c>
      <c r="AM6" s="49">
        <v>350</v>
      </c>
      <c r="AN6" s="1">
        <v>12</v>
      </c>
    </row>
    <row r="7" spans="1:40" ht="21" customHeight="1" thickTop="1" x14ac:dyDescent="0.25">
      <c r="C7" s="151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12</v>
      </c>
      <c r="O7" s="3">
        <v>14</v>
      </c>
      <c r="P7" s="3">
        <v>16</v>
      </c>
      <c r="Q7" s="3">
        <v>18</v>
      </c>
      <c r="R7" s="4">
        <v>20</v>
      </c>
      <c r="S7" s="122" t="s">
        <v>209</v>
      </c>
      <c r="T7" s="43"/>
      <c r="U7" s="43"/>
      <c r="V7" s="43"/>
      <c r="W7" s="43"/>
      <c r="AI7" s="1">
        <v>60</v>
      </c>
      <c r="AJ7" s="38">
        <v>25.4</v>
      </c>
      <c r="AK7" s="38">
        <v>12.7</v>
      </c>
      <c r="AL7" s="49">
        <v>4200</v>
      </c>
      <c r="AM7" s="49">
        <v>350</v>
      </c>
      <c r="AN7" s="1">
        <v>20</v>
      </c>
    </row>
    <row r="8" spans="1:40" ht="16.5" customHeight="1" x14ac:dyDescent="0.25">
      <c r="C8" s="151"/>
      <c r="D8" s="139">
        <v>50</v>
      </c>
      <c r="E8" s="5">
        <v>125</v>
      </c>
      <c r="F8" s="5">
        <v>125</v>
      </c>
      <c r="G8" s="5">
        <v>125</v>
      </c>
      <c r="H8" s="5">
        <v>133</v>
      </c>
      <c r="I8" s="5">
        <v>163</v>
      </c>
      <c r="J8" s="5">
        <v>193</v>
      </c>
      <c r="K8" s="5">
        <v>227</v>
      </c>
      <c r="L8" s="5"/>
      <c r="M8" s="5"/>
      <c r="N8" s="5"/>
      <c r="O8" s="5"/>
      <c r="P8" s="5"/>
      <c r="Q8" s="5"/>
      <c r="R8" s="6"/>
      <c r="S8" s="123"/>
      <c r="T8" s="43"/>
      <c r="U8" s="43"/>
      <c r="V8" s="43"/>
      <c r="W8" s="43"/>
      <c r="Y8" s="16" t="s">
        <v>27</v>
      </c>
      <c r="Z8" s="16" t="s">
        <v>28</v>
      </c>
      <c r="AA8" s="16" t="s">
        <v>29</v>
      </c>
      <c r="AF8" t="s">
        <v>61</v>
      </c>
      <c r="AI8" s="1">
        <v>60</v>
      </c>
      <c r="AJ8" s="38">
        <v>25.4</v>
      </c>
      <c r="AK8" s="38">
        <v>12.7</v>
      </c>
      <c r="AL8" s="49">
        <v>4200</v>
      </c>
      <c r="AM8" s="49">
        <v>350</v>
      </c>
      <c r="AN8" s="1">
        <v>15</v>
      </c>
    </row>
    <row r="9" spans="1:40" ht="16.5" customHeight="1" x14ac:dyDescent="0.25">
      <c r="C9" s="151"/>
      <c r="D9" s="139"/>
      <c r="E9" s="3">
        <v>96</v>
      </c>
      <c r="F9" s="3">
        <v>96</v>
      </c>
      <c r="G9" s="3">
        <v>96</v>
      </c>
      <c r="H9" s="3">
        <v>103</v>
      </c>
      <c r="I9" s="3">
        <v>126</v>
      </c>
      <c r="J9" s="3">
        <v>149</v>
      </c>
      <c r="K9" s="3">
        <v>175</v>
      </c>
      <c r="L9" s="3"/>
      <c r="M9" s="3"/>
      <c r="N9" s="3"/>
      <c r="O9" s="3"/>
      <c r="P9" s="3"/>
      <c r="Q9" s="3"/>
      <c r="R9" s="4"/>
      <c r="S9" s="123"/>
      <c r="T9" s="43"/>
      <c r="U9" s="43"/>
      <c r="V9" s="43"/>
      <c r="W9" s="43"/>
      <c r="Y9" s="20">
        <f>AF9*SQRT(420)/SQRT(490)</f>
        <v>193.49640085246327</v>
      </c>
      <c r="Z9" s="20">
        <f>AG9*SQRT(420)/SQRT(490)</f>
        <v>115.72751247156894</v>
      </c>
      <c r="AA9" s="16">
        <v>234</v>
      </c>
      <c r="AF9" s="20">
        <v>209</v>
      </c>
      <c r="AG9" s="20">
        <v>125</v>
      </c>
      <c r="AI9" s="1">
        <v>60</v>
      </c>
      <c r="AJ9" s="38">
        <v>25.4</v>
      </c>
      <c r="AK9" s="38">
        <v>12.7</v>
      </c>
      <c r="AL9" s="49">
        <v>4200</v>
      </c>
      <c r="AM9" s="49">
        <v>350</v>
      </c>
      <c r="AN9" s="1">
        <v>10</v>
      </c>
    </row>
    <row r="10" spans="1:40" ht="16.5" customHeight="1" x14ac:dyDescent="0.25">
      <c r="C10" s="151"/>
      <c r="D10" s="139">
        <v>58</v>
      </c>
      <c r="E10" s="5">
        <v>125</v>
      </c>
      <c r="F10" s="5">
        <v>125</v>
      </c>
      <c r="G10" s="5">
        <v>125</v>
      </c>
      <c r="H10" s="5">
        <v>125</v>
      </c>
      <c r="I10" s="5">
        <v>139</v>
      </c>
      <c r="J10" s="5">
        <v>166</v>
      </c>
      <c r="K10" s="5">
        <v>193</v>
      </c>
      <c r="L10" s="5">
        <v>221</v>
      </c>
      <c r="M10" s="5"/>
      <c r="N10" s="5"/>
      <c r="O10" s="5"/>
      <c r="P10" s="5"/>
      <c r="Q10" s="5"/>
      <c r="R10" s="6"/>
      <c r="S10" s="123"/>
      <c r="T10" s="43"/>
      <c r="U10" s="43"/>
      <c r="V10" s="43"/>
      <c r="W10" s="43"/>
      <c r="Y10" s="20">
        <f>AF10*SQRT(420)/SQRT(490)</f>
        <v>149.05703606338079</v>
      </c>
      <c r="Z10" s="20">
        <f>AG10*SQRT(420)/SQRT(490)</f>
        <v>88.87872957816495</v>
      </c>
      <c r="AA10" s="16">
        <v>180</v>
      </c>
      <c r="AF10" s="20">
        <v>161</v>
      </c>
      <c r="AG10" s="20">
        <v>96</v>
      </c>
      <c r="AI10" s="1"/>
      <c r="AJ10" s="38"/>
      <c r="AK10" s="38"/>
      <c r="AL10" s="1"/>
      <c r="AM10" s="1"/>
      <c r="AN10" s="1"/>
    </row>
    <row r="11" spans="1:40" ht="16.5" customHeight="1" x14ac:dyDescent="0.25">
      <c r="C11" s="151"/>
      <c r="D11" s="139"/>
      <c r="E11" s="3">
        <v>96</v>
      </c>
      <c r="F11" s="3">
        <v>96</v>
      </c>
      <c r="G11" s="3">
        <v>96</v>
      </c>
      <c r="H11" s="3">
        <v>96</v>
      </c>
      <c r="I11" s="3">
        <v>107</v>
      </c>
      <c r="J11" s="3">
        <v>128</v>
      </c>
      <c r="K11" s="3">
        <v>149</v>
      </c>
      <c r="L11" s="3">
        <v>170</v>
      </c>
      <c r="M11" s="3"/>
      <c r="N11" s="3"/>
      <c r="O11" s="3"/>
      <c r="P11" s="3"/>
      <c r="Q11" s="3"/>
      <c r="R11" s="4"/>
      <c r="S11" s="123"/>
      <c r="T11" s="43"/>
      <c r="U11" s="43"/>
      <c r="V11" s="43"/>
      <c r="W11" s="43"/>
      <c r="Y11" s="25"/>
      <c r="Z11" s="25"/>
      <c r="AA11" s="25"/>
      <c r="AI11" s="1">
        <v>50</v>
      </c>
      <c r="AJ11" s="38">
        <v>25.4</v>
      </c>
      <c r="AK11" s="38">
        <v>12.7</v>
      </c>
      <c r="AL11" s="49">
        <v>4200</v>
      </c>
      <c r="AM11" s="49">
        <v>350</v>
      </c>
      <c r="AN11" s="1">
        <v>25</v>
      </c>
    </row>
    <row r="12" spans="1:40" ht="16.5" customHeight="1" x14ac:dyDescent="0.25">
      <c r="C12" s="151"/>
      <c r="D12" s="139">
        <v>60</v>
      </c>
      <c r="E12" s="5">
        <v>125</v>
      </c>
      <c r="F12" s="5">
        <v>125</v>
      </c>
      <c r="G12" s="5">
        <v>125</v>
      </c>
      <c r="H12" s="5">
        <v>125</v>
      </c>
      <c r="I12" s="5">
        <v>133</v>
      </c>
      <c r="J12" s="5">
        <v>160</v>
      </c>
      <c r="K12" s="5">
        <v>188</v>
      </c>
      <c r="L12" s="5">
        <v>215</v>
      </c>
      <c r="M12" s="5">
        <v>239</v>
      </c>
      <c r="N12" s="5"/>
      <c r="O12" s="5"/>
      <c r="P12" s="5"/>
      <c r="Q12" s="5"/>
      <c r="R12" s="6"/>
      <c r="S12" s="123"/>
      <c r="T12" s="43"/>
      <c r="U12" s="43"/>
      <c r="V12" s="43"/>
      <c r="W12" s="43"/>
      <c r="Y12" s="18">
        <f>Y9/AA9</f>
        <v>0.82690769595069769</v>
      </c>
      <c r="Z12" s="18">
        <f>Z9/AA9</f>
        <v>0.494562019109269</v>
      </c>
      <c r="AA12" s="19">
        <v>1</v>
      </c>
      <c r="AI12" s="1">
        <v>50</v>
      </c>
      <c r="AJ12" s="38">
        <v>25.4</v>
      </c>
      <c r="AK12" s="38">
        <v>12.7</v>
      </c>
      <c r="AL12" s="49">
        <v>4200</v>
      </c>
      <c r="AM12" s="49">
        <v>350</v>
      </c>
      <c r="AN12" s="1">
        <v>12</v>
      </c>
    </row>
    <row r="13" spans="1:40" ht="16.5" customHeight="1" x14ac:dyDescent="0.25">
      <c r="C13" s="151"/>
      <c r="D13" s="139"/>
      <c r="E13" s="3">
        <v>96</v>
      </c>
      <c r="F13" s="3">
        <v>96</v>
      </c>
      <c r="G13" s="3">
        <v>96</v>
      </c>
      <c r="H13" s="3">
        <v>96</v>
      </c>
      <c r="I13" s="3">
        <v>103</v>
      </c>
      <c r="J13" s="3">
        <v>123</v>
      </c>
      <c r="K13" s="3">
        <v>144</v>
      </c>
      <c r="L13" s="3">
        <v>165</v>
      </c>
      <c r="M13" s="3">
        <v>184</v>
      </c>
      <c r="N13" s="3"/>
      <c r="O13" s="3"/>
      <c r="P13" s="3"/>
      <c r="Q13" s="3"/>
      <c r="R13" s="4"/>
      <c r="S13" s="123"/>
      <c r="T13" s="43"/>
      <c r="U13" s="43"/>
      <c r="V13" s="43"/>
      <c r="W13" s="43"/>
      <c r="Y13" s="18">
        <f>Y10/AA10</f>
        <v>0.82809464479655992</v>
      </c>
      <c r="Z13" s="18">
        <f>Z10/AA10</f>
        <v>0.49377071987869414</v>
      </c>
      <c r="AA13" s="19">
        <v>1</v>
      </c>
      <c r="AI13" s="1">
        <v>50</v>
      </c>
      <c r="AJ13" s="38">
        <v>25.4</v>
      </c>
      <c r="AK13" s="38">
        <v>12.7</v>
      </c>
      <c r="AL13" s="49">
        <v>4200</v>
      </c>
      <c r="AM13" s="49">
        <v>350</v>
      </c>
      <c r="AN13" s="1">
        <v>20</v>
      </c>
    </row>
    <row r="14" spans="1:40" ht="16.5" customHeight="1" x14ac:dyDescent="0.25">
      <c r="C14" s="151"/>
      <c r="D14" s="139">
        <v>70</v>
      </c>
      <c r="E14" s="5">
        <v>125</v>
      </c>
      <c r="F14" s="5">
        <v>125</v>
      </c>
      <c r="G14" s="5">
        <v>125</v>
      </c>
      <c r="H14" s="5">
        <v>125</v>
      </c>
      <c r="I14" s="5">
        <v>125</v>
      </c>
      <c r="J14" s="5">
        <v>136</v>
      </c>
      <c r="K14" s="5">
        <v>160</v>
      </c>
      <c r="L14" s="5">
        <v>181</v>
      </c>
      <c r="M14" s="5">
        <v>203</v>
      </c>
      <c r="N14" s="5">
        <v>248</v>
      </c>
      <c r="O14" s="5"/>
      <c r="P14" s="5"/>
      <c r="Q14" s="5"/>
      <c r="R14" s="6"/>
      <c r="S14" s="123"/>
      <c r="T14" s="43"/>
      <c r="U14" s="43"/>
      <c r="V14" s="43"/>
      <c r="W14" s="43"/>
      <c r="AB14" s="1">
        <v>1</v>
      </c>
      <c r="AC14" s="1"/>
      <c r="AD14" s="38">
        <v>25.4</v>
      </c>
      <c r="AE14" s="38">
        <v>9.5250000000000004</v>
      </c>
      <c r="AF14" s="49">
        <v>4200</v>
      </c>
      <c r="AG14" s="49">
        <v>350</v>
      </c>
      <c r="AH14" s="1">
        <v>10</v>
      </c>
      <c r="AI14" s="1">
        <v>50</v>
      </c>
      <c r="AJ14" s="38">
        <v>25.4</v>
      </c>
      <c r="AK14" s="38">
        <v>12.7</v>
      </c>
      <c r="AL14" s="49">
        <v>4200</v>
      </c>
      <c r="AM14" s="49">
        <v>350</v>
      </c>
      <c r="AN14" s="1">
        <v>15</v>
      </c>
    </row>
    <row r="15" spans="1:40" ht="16.5" customHeight="1" x14ac:dyDescent="0.25">
      <c r="C15" s="151"/>
      <c r="D15" s="139"/>
      <c r="E15" s="3">
        <v>96</v>
      </c>
      <c r="F15" s="3">
        <v>96</v>
      </c>
      <c r="G15" s="3">
        <v>96</v>
      </c>
      <c r="H15" s="3">
        <v>96</v>
      </c>
      <c r="I15" s="3">
        <v>96</v>
      </c>
      <c r="J15" s="3">
        <v>105</v>
      </c>
      <c r="K15" s="3">
        <v>123</v>
      </c>
      <c r="L15" s="3">
        <v>140</v>
      </c>
      <c r="M15" s="3">
        <v>156</v>
      </c>
      <c r="N15" s="3">
        <v>191</v>
      </c>
      <c r="O15" s="3"/>
      <c r="P15" s="3"/>
      <c r="Q15" s="3"/>
      <c r="R15" s="4"/>
      <c r="S15" s="123"/>
      <c r="T15" s="43"/>
      <c r="U15" s="43"/>
      <c r="V15" s="43"/>
      <c r="W15" s="43"/>
      <c r="AB15" s="1">
        <v>2</v>
      </c>
      <c r="AC15" s="1"/>
      <c r="AD15" s="38">
        <v>25.4</v>
      </c>
      <c r="AE15" s="38">
        <v>9.5250000000000004</v>
      </c>
      <c r="AF15" s="49">
        <v>4200</v>
      </c>
      <c r="AG15" s="49">
        <v>350</v>
      </c>
      <c r="AH15" s="1">
        <v>15</v>
      </c>
      <c r="AI15" s="1"/>
      <c r="AJ15" s="38"/>
      <c r="AK15" s="38"/>
      <c r="AL15" s="49"/>
      <c r="AM15" s="49"/>
      <c r="AN15" s="1"/>
    </row>
    <row r="16" spans="1:40" ht="16.5" customHeight="1" x14ac:dyDescent="0.25">
      <c r="C16" s="151"/>
      <c r="D16" s="139">
        <v>80</v>
      </c>
      <c r="E16" s="5">
        <v>125</v>
      </c>
      <c r="F16" s="5">
        <v>125</v>
      </c>
      <c r="G16" s="5">
        <v>125</v>
      </c>
      <c r="H16" s="5">
        <v>125</v>
      </c>
      <c r="I16" s="5">
        <v>125</v>
      </c>
      <c r="J16" s="5">
        <v>125</v>
      </c>
      <c r="K16" s="5">
        <v>139</v>
      </c>
      <c r="L16" s="5">
        <v>157</v>
      </c>
      <c r="M16" s="5">
        <v>178</v>
      </c>
      <c r="N16" s="5">
        <v>218</v>
      </c>
      <c r="O16" s="5">
        <v>254</v>
      </c>
      <c r="P16" s="5"/>
      <c r="Q16" s="5"/>
      <c r="R16" s="6"/>
      <c r="S16" s="123"/>
      <c r="T16" s="43"/>
      <c r="U16" s="43"/>
      <c r="V16" s="43"/>
      <c r="W16" s="43"/>
      <c r="AB16" s="1">
        <v>3</v>
      </c>
      <c r="AC16" s="1"/>
      <c r="AD16" s="38">
        <v>25.4</v>
      </c>
      <c r="AE16" s="38">
        <v>12.7</v>
      </c>
      <c r="AF16" s="49">
        <v>4200</v>
      </c>
      <c r="AG16" s="49">
        <v>350</v>
      </c>
      <c r="AH16" s="1">
        <v>10</v>
      </c>
      <c r="AI16" s="1">
        <v>60</v>
      </c>
      <c r="AJ16" s="38">
        <v>25.4</v>
      </c>
      <c r="AK16" s="38">
        <v>15.875</v>
      </c>
      <c r="AL16" s="49">
        <v>4200</v>
      </c>
      <c r="AM16" s="49">
        <v>350</v>
      </c>
      <c r="AN16" s="1">
        <v>10</v>
      </c>
    </row>
    <row r="17" spans="3:40" ht="17.25" customHeight="1" x14ac:dyDescent="0.25">
      <c r="C17" s="151"/>
      <c r="D17" s="139"/>
      <c r="E17" s="3">
        <v>96</v>
      </c>
      <c r="F17" s="3">
        <v>96</v>
      </c>
      <c r="G17" s="3">
        <v>96</v>
      </c>
      <c r="H17" s="3">
        <v>96</v>
      </c>
      <c r="I17" s="3">
        <v>96</v>
      </c>
      <c r="J17" s="3">
        <v>96</v>
      </c>
      <c r="K17" s="3">
        <v>107</v>
      </c>
      <c r="L17" s="3">
        <v>121</v>
      </c>
      <c r="M17" s="3">
        <v>137</v>
      </c>
      <c r="N17" s="3">
        <v>168</v>
      </c>
      <c r="O17" s="3">
        <v>195</v>
      </c>
      <c r="P17" s="3"/>
      <c r="Q17" s="3"/>
      <c r="R17" s="4"/>
      <c r="S17" s="123"/>
      <c r="T17" s="43"/>
      <c r="U17" s="43"/>
      <c r="V17" s="43"/>
      <c r="W17" s="43"/>
      <c r="AB17" s="1">
        <v>4</v>
      </c>
      <c r="AC17" s="1"/>
      <c r="AD17" s="38">
        <v>25.4</v>
      </c>
      <c r="AE17" s="38">
        <v>12.7</v>
      </c>
      <c r="AF17" s="49">
        <v>4200</v>
      </c>
      <c r="AG17" s="49">
        <v>350</v>
      </c>
      <c r="AH17" s="1">
        <v>12</v>
      </c>
      <c r="AI17" s="1">
        <v>60</v>
      </c>
      <c r="AJ17" s="38">
        <v>25.4</v>
      </c>
      <c r="AK17" s="38">
        <v>15.875</v>
      </c>
      <c r="AL17" s="49">
        <v>4200</v>
      </c>
      <c r="AM17" s="49">
        <v>350</v>
      </c>
      <c r="AN17" s="1">
        <v>12</v>
      </c>
    </row>
    <row r="18" spans="3:40" x14ac:dyDescent="0.25">
      <c r="C18" s="151"/>
      <c r="D18" s="139">
        <v>90</v>
      </c>
      <c r="E18" s="5">
        <v>125</v>
      </c>
      <c r="F18" s="5">
        <v>125</v>
      </c>
      <c r="G18" s="5">
        <v>125</v>
      </c>
      <c r="H18" s="5">
        <v>125</v>
      </c>
      <c r="I18" s="5">
        <v>125</v>
      </c>
      <c r="J18" s="5">
        <v>125</v>
      </c>
      <c r="K18" s="5">
        <v>125</v>
      </c>
      <c r="L18" s="5">
        <v>139</v>
      </c>
      <c r="M18" s="5">
        <v>157</v>
      </c>
      <c r="N18" s="5">
        <v>191</v>
      </c>
      <c r="O18" s="5">
        <v>227</v>
      </c>
      <c r="P18" s="5">
        <v>260</v>
      </c>
      <c r="Q18" s="5"/>
      <c r="R18" s="6"/>
      <c r="S18" s="123"/>
      <c r="AB18" s="1">
        <v>5</v>
      </c>
      <c r="AC18" s="1"/>
      <c r="AD18" s="38">
        <v>25.4</v>
      </c>
      <c r="AE18" s="38">
        <v>12.7</v>
      </c>
      <c r="AF18" s="49">
        <v>4200</v>
      </c>
      <c r="AG18" s="49">
        <v>350</v>
      </c>
      <c r="AH18" s="1">
        <v>15</v>
      </c>
      <c r="AI18" s="1"/>
      <c r="AJ18" s="38"/>
      <c r="AK18" s="38"/>
      <c r="AL18" s="1"/>
      <c r="AM18" s="1"/>
      <c r="AN18" s="1"/>
    </row>
    <row r="19" spans="3:40" ht="17.25" customHeight="1" x14ac:dyDescent="0.25">
      <c r="C19" s="151"/>
      <c r="D19" s="139"/>
      <c r="E19" s="3">
        <v>96</v>
      </c>
      <c r="F19" s="3">
        <v>96</v>
      </c>
      <c r="G19" s="3">
        <v>96</v>
      </c>
      <c r="H19" s="3">
        <v>96</v>
      </c>
      <c r="I19" s="3">
        <v>96</v>
      </c>
      <c r="J19" s="3">
        <v>96</v>
      </c>
      <c r="K19" s="3">
        <v>96</v>
      </c>
      <c r="L19" s="3">
        <v>107</v>
      </c>
      <c r="M19" s="3">
        <v>121</v>
      </c>
      <c r="N19" s="3">
        <v>147</v>
      </c>
      <c r="O19" s="3">
        <v>175</v>
      </c>
      <c r="P19" s="3">
        <v>200</v>
      </c>
      <c r="Q19" s="3"/>
      <c r="R19" s="4"/>
      <c r="S19" s="123"/>
      <c r="AB19" s="1">
        <v>6</v>
      </c>
      <c r="AC19" s="1"/>
      <c r="AD19" s="38">
        <v>25.4</v>
      </c>
      <c r="AE19" s="38">
        <v>12.7</v>
      </c>
      <c r="AF19" s="49">
        <v>4200</v>
      </c>
      <c r="AG19" s="49">
        <v>350</v>
      </c>
      <c r="AH19" s="1">
        <v>20</v>
      </c>
      <c r="AI19" s="1">
        <v>70</v>
      </c>
      <c r="AJ19" s="38">
        <v>25.4</v>
      </c>
      <c r="AK19" s="38">
        <v>12.7</v>
      </c>
      <c r="AL19" s="49">
        <v>4200</v>
      </c>
      <c r="AM19" s="49">
        <v>350</v>
      </c>
      <c r="AN19" s="1">
        <v>25</v>
      </c>
    </row>
    <row r="20" spans="3:40" ht="16.5" customHeight="1" x14ac:dyDescent="0.25">
      <c r="C20" s="151"/>
      <c r="D20" s="139">
        <v>100</v>
      </c>
      <c r="E20" s="5">
        <v>125</v>
      </c>
      <c r="F20" s="5">
        <v>125</v>
      </c>
      <c r="G20" s="5">
        <v>125</v>
      </c>
      <c r="H20" s="5">
        <v>125</v>
      </c>
      <c r="I20" s="5">
        <v>125</v>
      </c>
      <c r="J20" s="5">
        <v>125</v>
      </c>
      <c r="K20" s="5">
        <v>125</v>
      </c>
      <c r="L20" s="5">
        <v>127</v>
      </c>
      <c r="M20" s="5">
        <v>142</v>
      </c>
      <c r="N20" s="5">
        <v>172</v>
      </c>
      <c r="O20" s="5">
        <v>203</v>
      </c>
      <c r="P20" s="5">
        <v>233</v>
      </c>
      <c r="Q20" s="5">
        <v>266</v>
      </c>
      <c r="R20" s="6"/>
      <c r="S20" s="123"/>
      <c r="T20" s="43"/>
      <c r="U20" s="43"/>
      <c r="V20" s="43"/>
      <c r="W20" s="43"/>
      <c r="AB20" s="1">
        <v>7</v>
      </c>
      <c r="AC20" s="1"/>
      <c r="AD20" s="38">
        <v>25.4</v>
      </c>
      <c r="AE20" s="38">
        <v>12.7</v>
      </c>
      <c r="AF20" s="49">
        <v>4200</v>
      </c>
      <c r="AG20" s="49">
        <v>350</v>
      </c>
      <c r="AH20" s="1">
        <v>25</v>
      </c>
      <c r="AI20" s="1">
        <v>70</v>
      </c>
      <c r="AJ20" s="38">
        <v>25.4</v>
      </c>
      <c r="AK20" s="38">
        <v>12.7</v>
      </c>
      <c r="AL20" s="49">
        <v>4200</v>
      </c>
      <c r="AM20" s="49">
        <v>350</v>
      </c>
      <c r="AN20" s="1">
        <v>12</v>
      </c>
    </row>
    <row r="21" spans="3:40" ht="17.25" customHeight="1" x14ac:dyDescent="0.25">
      <c r="C21" s="151"/>
      <c r="D21" s="139"/>
      <c r="E21" s="3">
        <v>96</v>
      </c>
      <c r="F21" s="3">
        <v>96</v>
      </c>
      <c r="G21" s="3">
        <v>96</v>
      </c>
      <c r="H21" s="3">
        <v>96</v>
      </c>
      <c r="I21" s="3">
        <v>96</v>
      </c>
      <c r="J21" s="3">
        <v>96</v>
      </c>
      <c r="K21" s="3">
        <v>96</v>
      </c>
      <c r="L21" s="3">
        <v>98</v>
      </c>
      <c r="M21" s="3">
        <v>110</v>
      </c>
      <c r="N21" s="3">
        <v>133</v>
      </c>
      <c r="O21" s="3">
        <v>156</v>
      </c>
      <c r="P21" s="3">
        <v>179</v>
      </c>
      <c r="Q21" s="3">
        <v>205</v>
      </c>
      <c r="R21" s="4"/>
      <c r="S21" s="123"/>
      <c r="T21" s="43"/>
      <c r="U21" s="43"/>
      <c r="V21" s="43"/>
      <c r="W21" s="43"/>
      <c r="AB21" s="1">
        <v>8</v>
      </c>
      <c r="AC21" s="1"/>
      <c r="AD21" s="38">
        <v>25.4</v>
      </c>
      <c r="AE21" s="38">
        <v>15.875</v>
      </c>
      <c r="AF21" s="49">
        <v>4200</v>
      </c>
      <c r="AG21" s="49">
        <v>350</v>
      </c>
      <c r="AH21" s="1">
        <v>10</v>
      </c>
      <c r="AI21" s="1">
        <v>70</v>
      </c>
      <c r="AJ21" s="38">
        <v>25.4</v>
      </c>
      <c r="AK21" s="38">
        <v>12.7</v>
      </c>
      <c r="AL21" s="49">
        <v>4200</v>
      </c>
      <c r="AM21" s="49">
        <v>350</v>
      </c>
      <c r="AN21" s="1">
        <v>10</v>
      </c>
    </row>
    <row r="22" spans="3:40" ht="21" customHeight="1" x14ac:dyDescent="0.25">
      <c r="C22" s="151"/>
      <c r="D22" s="139">
        <v>105</v>
      </c>
      <c r="E22" s="5">
        <v>125</v>
      </c>
      <c r="F22" s="5">
        <v>125</v>
      </c>
      <c r="G22" s="5">
        <v>125</v>
      </c>
      <c r="H22" s="5">
        <v>125</v>
      </c>
      <c r="I22" s="5">
        <v>125</v>
      </c>
      <c r="J22" s="5">
        <v>125</v>
      </c>
      <c r="K22" s="5">
        <v>125</v>
      </c>
      <c r="L22" s="5">
        <v>125</v>
      </c>
      <c r="M22" s="5">
        <v>133</v>
      </c>
      <c r="N22" s="5">
        <v>163</v>
      </c>
      <c r="O22" s="5">
        <v>193</v>
      </c>
      <c r="P22" s="5">
        <v>224</v>
      </c>
      <c r="Q22" s="5">
        <v>254</v>
      </c>
      <c r="R22" s="6"/>
      <c r="S22" s="123"/>
      <c r="T22" s="43"/>
      <c r="U22" s="43"/>
      <c r="V22" s="43"/>
      <c r="W22" s="43"/>
      <c r="AB22" s="1">
        <v>9</v>
      </c>
      <c r="AC22" s="1"/>
      <c r="AD22" s="38">
        <v>25.4</v>
      </c>
      <c r="AE22" s="38">
        <v>15.875</v>
      </c>
      <c r="AF22" s="1">
        <v>4200</v>
      </c>
      <c r="AG22" s="1">
        <v>350</v>
      </c>
      <c r="AH22" s="1">
        <v>12</v>
      </c>
      <c r="AI22" s="1">
        <v>70</v>
      </c>
      <c r="AJ22" s="38">
        <v>25.4</v>
      </c>
      <c r="AK22" s="38">
        <v>12.7</v>
      </c>
      <c r="AL22" s="49">
        <v>4200</v>
      </c>
      <c r="AM22" s="49">
        <v>350</v>
      </c>
      <c r="AN22" s="1">
        <v>20</v>
      </c>
    </row>
    <row r="23" spans="3:40" ht="16.5" customHeight="1" x14ac:dyDescent="0.25">
      <c r="C23" s="151"/>
      <c r="D23" s="139"/>
      <c r="E23" s="3">
        <v>96</v>
      </c>
      <c r="F23" s="3">
        <v>96</v>
      </c>
      <c r="G23" s="3">
        <v>96</v>
      </c>
      <c r="H23" s="3">
        <v>96</v>
      </c>
      <c r="I23" s="3">
        <v>96</v>
      </c>
      <c r="J23" s="3">
        <v>96</v>
      </c>
      <c r="K23" s="3">
        <v>96</v>
      </c>
      <c r="L23" s="3">
        <v>96</v>
      </c>
      <c r="M23" s="3">
        <v>103</v>
      </c>
      <c r="N23" s="3">
        <v>126</v>
      </c>
      <c r="O23" s="3">
        <v>149</v>
      </c>
      <c r="P23" s="3">
        <v>172</v>
      </c>
      <c r="Q23" s="3">
        <v>195</v>
      </c>
      <c r="R23" s="4"/>
      <c r="S23" s="123"/>
      <c r="T23" s="43"/>
      <c r="U23" s="43"/>
      <c r="V23" s="43"/>
      <c r="W23" s="43"/>
      <c r="AB23" s="1">
        <v>10</v>
      </c>
      <c r="AC23" s="1"/>
      <c r="AD23" s="38">
        <v>25.4</v>
      </c>
      <c r="AE23" s="38">
        <v>15.875</v>
      </c>
      <c r="AF23" s="49">
        <v>4200</v>
      </c>
      <c r="AG23" s="49">
        <v>350</v>
      </c>
      <c r="AH23" s="1">
        <v>15</v>
      </c>
      <c r="AI23" s="1"/>
      <c r="AJ23" s="38"/>
      <c r="AK23" s="38"/>
      <c r="AL23" s="1"/>
      <c r="AM23" s="1"/>
      <c r="AN23" s="1"/>
    </row>
    <row r="24" spans="3:40" ht="16.5" customHeight="1" x14ac:dyDescent="0.25">
      <c r="C24" s="151"/>
      <c r="D24" s="139">
        <v>110</v>
      </c>
      <c r="E24" s="5">
        <v>125</v>
      </c>
      <c r="F24" s="5">
        <v>125</v>
      </c>
      <c r="G24" s="5">
        <v>125</v>
      </c>
      <c r="H24" s="5">
        <v>125</v>
      </c>
      <c r="I24" s="5">
        <v>125</v>
      </c>
      <c r="J24" s="5">
        <v>125</v>
      </c>
      <c r="K24" s="5">
        <v>125</v>
      </c>
      <c r="L24" s="5">
        <v>125</v>
      </c>
      <c r="M24" s="5">
        <v>127</v>
      </c>
      <c r="N24" s="5">
        <v>157</v>
      </c>
      <c r="O24" s="5">
        <v>184</v>
      </c>
      <c r="P24" s="5">
        <v>212</v>
      </c>
      <c r="Q24" s="5">
        <v>242</v>
      </c>
      <c r="R24" s="6">
        <v>269</v>
      </c>
      <c r="S24" s="123"/>
      <c r="T24" s="43"/>
      <c r="U24" s="43"/>
      <c r="V24" s="43"/>
      <c r="W24" s="43"/>
      <c r="AB24" s="1">
        <v>11</v>
      </c>
      <c r="AC24" s="1"/>
      <c r="AD24" s="38">
        <v>25.4</v>
      </c>
      <c r="AE24" s="38">
        <v>15.875</v>
      </c>
      <c r="AF24" s="49">
        <v>4200</v>
      </c>
      <c r="AG24" s="49">
        <v>350</v>
      </c>
      <c r="AH24" s="1">
        <v>18</v>
      </c>
      <c r="AI24" s="1">
        <v>70</v>
      </c>
      <c r="AJ24" s="38">
        <v>25.4</v>
      </c>
      <c r="AK24" s="38">
        <v>15.875</v>
      </c>
      <c r="AL24" s="49">
        <v>4200</v>
      </c>
      <c r="AM24" s="49">
        <v>350</v>
      </c>
      <c r="AN24" s="1">
        <v>15</v>
      </c>
    </row>
    <row r="25" spans="3:40" ht="16.5" customHeight="1" thickBot="1" x14ac:dyDescent="0.3">
      <c r="C25" s="152"/>
      <c r="D25" s="140"/>
      <c r="E25" s="7">
        <v>96</v>
      </c>
      <c r="F25" s="7">
        <v>96</v>
      </c>
      <c r="G25" s="7">
        <v>96</v>
      </c>
      <c r="H25" s="7">
        <v>96</v>
      </c>
      <c r="I25" s="7">
        <v>96</v>
      </c>
      <c r="J25" s="7">
        <v>96</v>
      </c>
      <c r="K25" s="7">
        <v>96</v>
      </c>
      <c r="L25" s="7">
        <v>96</v>
      </c>
      <c r="M25" s="7">
        <v>98</v>
      </c>
      <c r="N25" s="7">
        <v>121</v>
      </c>
      <c r="O25" s="7">
        <v>142</v>
      </c>
      <c r="P25" s="7">
        <v>163</v>
      </c>
      <c r="Q25" s="7">
        <v>186</v>
      </c>
      <c r="R25" s="8">
        <v>207</v>
      </c>
      <c r="S25" s="123"/>
      <c r="T25" s="43"/>
      <c r="U25" s="43"/>
      <c r="V25" s="43"/>
      <c r="W25" s="43"/>
      <c r="AI25" s="1">
        <v>70</v>
      </c>
      <c r="AJ25" s="38">
        <v>25.4</v>
      </c>
      <c r="AK25" s="38">
        <v>15.875</v>
      </c>
      <c r="AL25" s="49">
        <v>4200</v>
      </c>
      <c r="AM25" s="49">
        <v>350</v>
      </c>
      <c r="AN25" s="1">
        <v>10</v>
      </c>
    </row>
    <row r="26" spans="3:40" ht="16.5" customHeight="1" x14ac:dyDescent="0.25">
      <c r="C26" s="25"/>
      <c r="S26" s="43"/>
      <c r="T26" s="43"/>
      <c r="U26" s="43"/>
      <c r="V26" s="43"/>
      <c r="W26" s="43"/>
      <c r="AI26" s="1"/>
      <c r="AJ26" s="38"/>
      <c r="AK26" s="38"/>
      <c r="AL26" s="49"/>
      <c r="AM26" s="49"/>
      <c r="AN26" s="1"/>
    </row>
    <row r="27" spans="3:40" ht="16.5" customHeight="1" thickBot="1" x14ac:dyDescent="0.3">
      <c r="C27" s="25"/>
      <c r="S27" s="43"/>
      <c r="T27" s="43"/>
      <c r="U27" s="43"/>
      <c r="V27" s="43"/>
      <c r="W27" s="43"/>
      <c r="AI27" s="1">
        <v>80</v>
      </c>
      <c r="AJ27" s="38">
        <v>25.4</v>
      </c>
      <c r="AK27" s="38">
        <v>12.7</v>
      </c>
      <c r="AL27" s="49">
        <v>4200</v>
      </c>
      <c r="AM27" s="49">
        <v>350</v>
      </c>
      <c r="AN27" s="1">
        <v>10</v>
      </c>
    </row>
    <row r="28" spans="3:40" ht="16.5" customHeight="1" x14ac:dyDescent="0.25">
      <c r="C28" s="150" t="s">
        <v>132</v>
      </c>
      <c r="D28" s="141" t="s">
        <v>3</v>
      </c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3"/>
      <c r="S28" s="122" t="s">
        <v>209</v>
      </c>
      <c r="T28" s="43"/>
      <c r="U28" s="43"/>
      <c r="V28" s="43"/>
      <c r="W28" s="43"/>
      <c r="AI28" s="1">
        <v>80</v>
      </c>
      <c r="AJ28" s="38">
        <v>25.4</v>
      </c>
      <c r="AK28" s="38">
        <v>12.7</v>
      </c>
      <c r="AL28" s="49">
        <v>4200</v>
      </c>
      <c r="AM28" s="49">
        <v>350</v>
      </c>
      <c r="AN28" s="1">
        <v>15</v>
      </c>
    </row>
    <row r="29" spans="3:40" ht="16.5" customHeight="1" thickBot="1" x14ac:dyDescent="0.3">
      <c r="C29" s="151"/>
      <c r="D29" s="144" t="s">
        <v>95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6"/>
      <c r="S29" s="123"/>
      <c r="T29" s="43"/>
      <c r="U29" s="43"/>
      <c r="V29" s="43"/>
      <c r="W29" s="43"/>
      <c r="AI29" s="1"/>
      <c r="AJ29" s="38"/>
      <c r="AK29" s="38"/>
      <c r="AL29" s="1"/>
      <c r="AM29" s="1"/>
      <c r="AN29" s="1"/>
    </row>
    <row r="30" spans="3:40" ht="16.5" customHeight="1" thickTop="1" x14ac:dyDescent="0.25">
      <c r="C30" s="151"/>
      <c r="D30" s="2" t="s">
        <v>2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3">
        <v>10</v>
      </c>
      <c r="N30" s="3">
        <v>12</v>
      </c>
      <c r="O30" s="3">
        <v>14</v>
      </c>
      <c r="P30" s="3">
        <v>16</v>
      </c>
      <c r="Q30" s="3">
        <v>18</v>
      </c>
      <c r="R30" s="4">
        <v>20</v>
      </c>
      <c r="S30" s="123"/>
      <c r="T30" s="43"/>
      <c r="U30" s="43"/>
      <c r="V30" s="43"/>
      <c r="W30" s="43"/>
      <c r="AI30" s="1">
        <v>100</v>
      </c>
      <c r="AJ30" s="38">
        <v>25.4</v>
      </c>
      <c r="AK30" s="38">
        <v>9.5250000000000004</v>
      </c>
      <c r="AL30" s="49">
        <v>4200</v>
      </c>
      <c r="AM30" s="49">
        <v>350</v>
      </c>
      <c r="AN30" s="1">
        <v>15</v>
      </c>
    </row>
    <row r="31" spans="3:40" ht="16.5" customHeight="1" x14ac:dyDescent="0.25">
      <c r="C31" s="151"/>
      <c r="D31" s="139">
        <v>50</v>
      </c>
      <c r="E31" s="5">
        <v>112</v>
      </c>
      <c r="F31" s="5">
        <v>112</v>
      </c>
      <c r="G31" s="5">
        <v>112</v>
      </c>
      <c r="H31" s="5">
        <v>119</v>
      </c>
      <c r="I31" s="5">
        <v>146</v>
      </c>
      <c r="J31" s="5">
        <v>173</v>
      </c>
      <c r="K31" s="5">
        <v>203</v>
      </c>
      <c r="L31" s="5"/>
      <c r="M31" s="5"/>
      <c r="N31" s="5"/>
      <c r="O31" s="5"/>
      <c r="P31" s="5"/>
      <c r="Q31" s="5"/>
      <c r="R31" s="6"/>
      <c r="S31" s="123"/>
      <c r="T31" s="43"/>
      <c r="U31" s="43"/>
      <c r="V31" s="43"/>
      <c r="W31" s="43"/>
      <c r="AI31" s="1">
        <v>100</v>
      </c>
      <c r="AJ31" s="38">
        <v>25.4</v>
      </c>
      <c r="AK31" s="38">
        <v>9.5250000000000004</v>
      </c>
      <c r="AL31" s="49">
        <v>4200</v>
      </c>
      <c r="AM31" s="49">
        <v>350</v>
      </c>
      <c r="AN31" s="1">
        <v>10</v>
      </c>
    </row>
    <row r="32" spans="3:40" ht="17.25" customHeight="1" x14ac:dyDescent="0.25">
      <c r="C32" s="151"/>
      <c r="D32" s="139"/>
      <c r="E32" s="3">
        <v>86</v>
      </c>
      <c r="F32" s="3">
        <v>86</v>
      </c>
      <c r="G32" s="3">
        <v>86</v>
      </c>
      <c r="H32" s="3">
        <v>92</v>
      </c>
      <c r="I32" s="3">
        <v>113</v>
      </c>
      <c r="J32" s="3">
        <v>133</v>
      </c>
      <c r="K32" s="3">
        <v>156</v>
      </c>
      <c r="L32" s="3"/>
      <c r="M32" s="3"/>
      <c r="N32" s="3"/>
      <c r="O32" s="3"/>
      <c r="P32" s="3"/>
      <c r="Q32" s="3"/>
      <c r="R32" s="4"/>
      <c r="S32" s="123"/>
      <c r="T32" s="43"/>
      <c r="U32" s="43"/>
      <c r="V32" s="43"/>
      <c r="W32" s="43"/>
      <c r="AI32" s="1"/>
      <c r="AJ32" s="38"/>
      <c r="AK32" s="38"/>
      <c r="AL32" s="1"/>
      <c r="AM32" s="1"/>
      <c r="AN32" s="1"/>
    </row>
    <row r="33" spans="3:40" ht="16.5" customHeight="1" x14ac:dyDescent="0.25">
      <c r="C33" s="151"/>
      <c r="D33" s="139">
        <v>58</v>
      </c>
      <c r="E33" s="5">
        <v>112</v>
      </c>
      <c r="F33" s="5">
        <v>112</v>
      </c>
      <c r="G33" s="5">
        <v>112</v>
      </c>
      <c r="H33" s="5">
        <v>112</v>
      </c>
      <c r="I33" s="5">
        <v>125</v>
      </c>
      <c r="J33" s="5">
        <v>149</v>
      </c>
      <c r="K33" s="5">
        <v>173</v>
      </c>
      <c r="L33" s="5">
        <v>198</v>
      </c>
      <c r="M33" s="5"/>
      <c r="N33" s="5"/>
      <c r="O33" s="5"/>
      <c r="P33" s="5"/>
      <c r="Q33" s="5"/>
      <c r="R33" s="6"/>
      <c r="S33" s="123"/>
      <c r="AI33" s="1">
        <v>80</v>
      </c>
      <c r="AJ33" s="38">
        <v>25.4</v>
      </c>
      <c r="AK33" s="38">
        <v>9.5250000000000004</v>
      </c>
      <c r="AL33" s="49">
        <v>4200</v>
      </c>
      <c r="AM33" s="49">
        <v>350</v>
      </c>
      <c r="AN33" s="1">
        <v>10</v>
      </c>
    </row>
    <row r="34" spans="3:40" s="25" customFormat="1" ht="17.25" customHeight="1" x14ac:dyDescent="0.25">
      <c r="C34" s="151"/>
      <c r="D34" s="139"/>
      <c r="E34" s="3">
        <v>86</v>
      </c>
      <c r="F34" s="3">
        <v>86</v>
      </c>
      <c r="G34" s="3">
        <v>86</v>
      </c>
      <c r="H34" s="3">
        <v>86</v>
      </c>
      <c r="I34" s="3">
        <v>96</v>
      </c>
      <c r="J34" s="3">
        <v>115</v>
      </c>
      <c r="K34" s="3">
        <v>133</v>
      </c>
      <c r="L34" s="3">
        <v>152</v>
      </c>
      <c r="M34" s="3"/>
      <c r="N34" s="3"/>
      <c r="O34" s="3"/>
      <c r="P34" s="3"/>
      <c r="Q34" s="3"/>
      <c r="R34" s="4"/>
      <c r="S34" s="123"/>
      <c r="T34" s="1"/>
      <c r="U34" s="1"/>
      <c r="V34" s="1"/>
      <c r="W34" s="1"/>
      <c r="AI34" s="1">
        <v>80</v>
      </c>
      <c r="AJ34" s="38">
        <v>25.4</v>
      </c>
      <c r="AK34" s="38">
        <v>9.5250000000000004</v>
      </c>
      <c r="AL34" s="49">
        <v>4200</v>
      </c>
      <c r="AM34" s="49">
        <v>350</v>
      </c>
      <c r="AN34" s="1">
        <v>15</v>
      </c>
    </row>
    <row r="35" spans="3:40" s="25" customFormat="1" ht="16.5" customHeight="1" x14ac:dyDescent="0.25">
      <c r="C35" s="151"/>
      <c r="D35" s="139">
        <v>60</v>
      </c>
      <c r="E35" s="5">
        <v>112</v>
      </c>
      <c r="F35" s="5">
        <v>112</v>
      </c>
      <c r="G35" s="5">
        <v>112</v>
      </c>
      <c r="H35" s="5">
        <v>112</v>
      </c>
      <c r="I35" s="5">
        <v>119</v>
      </c>
      <c r="J35" s="5">
        <v>143</v>
      </c>
      <c r="K35" s="5">
        <v>168</v>
      </c>
      <c r="L35" s="5">
        <v>192</v>
      </c>
      <c r="M35" s="5">
        <v>214</v>
      </c>
      <c r="N35" s="5"/>
      <c r="O35" s="5"/>
      <c r="P35" s="5"/>
      <c r="Q35" s="5"/>
      <c r="R35" s="6"/>
      <c r="S35" s="123"/>
      <c r="T35" s="43"/>
      <c r="U35" s="43"/>
      <c r="V35" s="43"/>
      <c r="W35" s="43"/>
      <c r="AI35" s="1"/>
      <c r="AJ35" s="38"/>
      <c r="AK35" s="38"/>
      <c r="AL35" s="1"/>
      <c r="AM35" s="1"/>
      <c r="AN35" s="1"/>
    </row>
    <row r="36" spans="3:40" s="25" customFormat="1" ht="17.25" customHeight="1" x14ac:dyDescent="0.25">
      <c r="C36" s="151"/>
      <c r="D36" s="139"/>
      <c r="E36" s="3">
        <v>86</v>
      </c>
      <c r="F36" s="3">
        <v>86</v>
      </c>
      <c r="G36" s="3">
        <v>86</v>
      </c>
      <c r="H36" s="3">
        <v>86</v>
      </c>
      <c r="I36" s="3">
        <v>92</v>
      </c>
      <c r="J36" s="3">
        <v>110</v>
      </c>
      <c r="K36" s="3">
        <v>129</v>
      </c>
      <c r="L36" s="3">
        <v>148</v>
      </c>
      <c r="M36" s="3">
        <v>165</v>
      </c>
      <c r="N36" s="3"/>
      <c r="O36" s="3"/>
      <c r="P36" s="3"/>
      <c r="Q36" s="3"/>
      <c r="R36" s="4"/>
      <c r="S36" s="123"/>
      <c r="T36" s="43"/>
      <c r="U36" s="43"/>
      <c r="V36" s="43"/>
      <c r="W36" s="43"/>
      <c r="Y36" s="16" t="s">
        <v>27</v>
      </c>
      <c r="Z36" s="16" t="s">
        <v>28</v>
      </c>
      <c r="AA36" s="16" t="s">
        <v>29</v>
      </c>
      <c r="AI36" s="1">
        <v>80</v>
      </c>
      <c r="AJ36" s="38">
        <v>25.4</v>
      </c>
      <c r="AK36" s="38">
        <v>15.875</v>
      </c>
      <c r="AL36" s="49">
        <v>4200</v>
      </c>
      <c r="AM36" s="49">
        <v>350</v>
      </c>
      <c r="AN36" s="1">
        <v>12</v>
      </c>
    </row>
    <row r="37" spans="3:40" s="25" customFormat="1" ht="21" customHeight="1" x14ac:dyDescent="0.25">
      <c r="C37" s="151"/>
      <c r="D37" s="139">
        <v>70</v>
      </c>
      <c r="E37" s="5">
        <v>112</v>
      </c>
      <c r="F37" s="5">
        <v>112</v>
      </c>
      <c r="G37" s="5">
        <v>112</v>
      </c>
      <c r="H37" s="5">
        <v>112</v>
      </c>
      <c r="I37" s="5">
        <v>112</v>
      </c>
      <c r="J37" s="5">
        <v>122</v>
      </c>
      <c r="K37" s="5">
        <v>143</v>
      </c>
      <c r="L37" s="5">
        <v>162</v>
      </c>
      <c r="M37" s="5">
        <v>181</v>
      </c>
      <c r="N37" s="5">
        <v>222</v>
      </c>
      <c r="O37" s="5"/>
      <c r="P37" s="5"/>
      <c r="Q37" s="5"/>
      <c r="R37" s="6"/>
      <c r="S37" s="123"/>
      <c r="T37" s="43"/>
      <c r="U37" s="43"/>
      <c r="V37" s="43"/>
      <c r="W37" s="43"/>
      <c r="Y37" s="20">
        <f>AF37*SQRT(420)/SQRT(490)</f>
        <v>152.760316462471</v>
      </c>
      <c r="Z37" s="20">
        <f>AG37*SQRT(420)/SQRT(490)</f>
        <v>91.656189877482589</v>
      </c>
      <c r="AA37" s="16">
        <v>185</v>
      </c>
      <c r="AC37" s="25" t="e">
        <f>MAX(#REF!)</f>
        <v>#REF!</v>
      </c>
      <c r="AF37" s="20">
        <v>165</v>
      </c>
      <c r="AG37" s="20">
        <v>99</v>
      </c>
      <c r="AI37" s="1">
        <v>80</v>
      </c>
      <c r="AJ37" s="38">
        <v>25.4</v>
      </c>
      <c r="AK37" s="38">
        <v>15.875</v>
      </c>
      <c r="AL37" s="49">
        <v>4200</v>
      </c>
      <c r="AM37" s="49">
        <v>350</v>
      </c>
      <c r="AN37" s="1">
        <v>18</v>
      </c>
    </row>
    <row r="38" spans="3:40" s="25" customFormat="1" ht="16.5" customHeight="1" x14ac:dyDescent="0.25">
      <c r="C38" s="151"/>
      <c r="D38" s="139"/>
      <c r="E38" s="3">
        <v>86</v>
      </c>
      <c r="F38" s="3">
        <v>86</v>
      </c>
      <c r="G38" s="3">
        <v>86</v>
      </c>
      <c r="H38" s="3">
        <v>86</v>
      </c>
      <c r="I38" s="3">
        <v>86</v>
      </c>
      <c r="J38" s="3">
        <v>94</v>
      </c>
      <c r="K38" s="3">
        <v>110</v>
      </c>
      <c r="L38" s="3">
        <v>125</v>
      </c>
      <c r="M38" s="3">
        <v>140</v>
      </c>
      <c r="N38" s="3">
        <v>171</v>
      </c>
      <c r="O38" s="3"/>
      <c r="P38" s="3"/>
      <c r="Q38" s="3"/>
      <c r="R38" s="4"/>
      <c r="S38" s="123"/>
      <c r="T38" s="43"/>
      <c r="U38" s="43"/>
      <c r="V38" s="43"/>
      <c r="W38" s="43"/>
      <c r="Y38" s="20">
        <f>AF38*SQRT(420)/SQRT(490)</f>
        <v>117.57915267111403</v>
      </c>
      <c r="Z38" s="20">
        <f>AG38*SQRT(420)/SQRT(490)</f>
        <v>70.362327582713917</v>
      </c>
      <c r="AA38" s="16">
        <v>142</v>
      </c>
      <c r="AD38" s="25" t="e">
        <f>MAX(#REF!)</f>
        <v>#REF!</v>
      </c>
      <c r="AF38" s="20">
        <v>127</v>
      </c>
      <c r="AG38" s="20">
        <v>76</v>
      </c>
      <c r="AI38" s="1">
        <v>80</v>
      </c>
      <c r="AJ38" s="38">
        <v>25.4</v>
      </c>
      <c r="AK38" s="38">
        <v>15.875</v>
      </c>
      <c r="AL38" s="49">
        <v>4200</v>
      </c>
      <c r="AM38" s="49">
        <v>350</v>
      </c>
      <c r="AN38" s="1">
        <v>15</v>
      </c>
    </row>
    <row r="39" spans="3:40" s="25" customFormat="1" ht="16.5" customHeight="1" x14ac:dyDescent="0.25">
      <c r="C39" s="151"/>
      <c r="D39" s="139">
        <v>80</v>
      </c>
      <c r="E39" s="5">
        <v>112</v>
      </c>
      <c r="F39" s="5">
        <v>112</v>
      </c>
      <c r="G39" s="5">
        <v>112</v>
      </c>
      <c r="H39" s="5">
        <v>112</v>
      </c>
      <c r="I39" s="5">
        <v>112</v>
      </c>
      <c r="J39" s="5">
        <v>112</v>
      </c>
      <c r="K39" s="5">
        <v>125</v>
      </c>
      <c r="L39" s="5">
        <v>141</v>
      </c>
      <c r="M39" s="5">
        <v>160</v>
      </c>
      <c r="N39" s="5">
        <v>195</v>
      </c>
      <c r="O39" s="5">
        <v>227</v>
      </c>
      <c r="P39" s="5"/>
      <c r="Q39" s="5"/>
      <c r="R39" s="6"/>
      <c r="S39" s="123"/>
      <c r="T39" s="43"/>
      <c r="U39" s="43"/>
      <c r="V39" s="43"/>
      <c r="W39" s="43"/>
      <c r="AC39" s="25" t="e">
        <f>MAX(#REF!)</f>
        <v>#REF!</v>
      </c>
      <c r="AI39" s="1"/>
      <c r="AJ39" s="38"/>
      <c r="AK39" s="38"/>
      <c r="AL39" s="1"/>
      <c r="AM39" s="1"/>
      <c r="AN39" s="1"/>
    </row>
    <row r="40" spans="3:40" s="25" customFormat="1" ht="16.5" customHeight="1" x14ac:dyDescent="0.25">
      <c r="C40" s="151"/>
      <c r="D40" s="139"/>
      <c r="E40" s="3">
        <v>86</v>
      </c>
      <c r="F40" s="3">
        <v>86</v>
      </c>
      <c r="G40" s="3">
        <v>86</v>
      </c>
      <c r="H40" s="3">
        <v>86</v>
      </c>
      <c r="I40" s="3">
        <v>86</v>
      </c>
      <c r="J40" s="3">
        <v>86</v>
      </c>
      <c r="K40" s="3">
        <v>96</v>
      </c>
      <c r="L40" s="3">
        <v>108</v>
      </c>
      <c r="M40" s="3">
        <v>123</v>
      </c>
      <c r="N40" s="3">
        <v>150</v>
      </c>
      <c r="O40" s="3">
        <v>175</v>
      </c>
      <c r="P40" s="3"/>
      <c r="Q40" s="3"/>
      <c r="R40" s="4"/>
      <c r="S40" s="123"/>
      <c r="T40" s="43"/>
      <c r="U40" s="43"/>
      <c r="V40" s="43"/>
      <c r="W40" s="43"/>
      <c r="Y40" s="18">
        <f>Y37/AA37</f>
        <v>0.82573144033768109</v>
      </c>
      <c r="Z40" s="18">
        <f>Z37/AA37</f>
        <v>0.49543886420260858</v>
      </c>
      <c r="AA40" s="19">
        <v>1</v>
      </c>
      <c r="AD40" s="25" t="e">
        <f>MAX(#REF!)</f>
        <v>#REF!</v>
      </c>
      <c r="AI40" s="1">
        <v>100</v>
      </c>
      <c r="AJ40" s="38">
        <v>25.4</v>
      </c>
      <c r="AK40" s="38">
        <v>12.7</v>
      </c>
      <c r="AL40" s="49">
        <v>4200</v>
      </c>
      <c r="AM40" s="49">
        <v>350</v>
      </c>
      <c r="AN40" s="1">
        <v>20</v>
      </c>
    </row>
    <row r="41" spans="3:40" s="25" customFormat="1" ht="16.5" customHeight="1" x14ac:dyDescent="0.25">
      <c r="C41" s="151"/>
      <c r="D41" s="139">
        <v>90</v>
      </c>
      <c r="E41" s="5">
        <v>112</v>
      </c>
      <c r="F41" s="5">
        <v>112</v>
      </c>
      <c r="G41" s="5">
        <v>112</v>
      </c>
      <c r="H41" s="5">
        <v>112</v>
      </c>
      <c r="I41" s="5">
        <v>112</v>
      </c>
      <c r="J41" s="5">
        <v>112</v>
      </c>
      <c r="K41" s="5">
        <v>112</v>
      </c>
      <c r="L41" s="5">
        <v>125</v>
      </c>
      <c r="M41" s="5">
        <v>141</v>
      </c>
      <c r="N41" s="5">
        <v>170</v>
      </c>
      <c r="O41" s="5">
        <v>203</v>
      </c>
      <c r="P41" s="5">
        <v>232</v>
      </c>
      <c r="Q41" s="5"/>
      <c r="R41" s="6"/>
      <c r="S41" s="123"/>
      <c r="T41" s="43"/>
      <c r="U41" s="43"/>
      <c r="V41" s="43"/>
      <c r="W41" s="43"/>
      <c r="Y41" s="18">
        <f>Y38/AA38</f>
        <v>0.82802220190925369</v>
      </c>
      <c r="Z41" s="18">
        <f>Z38/AA38</f>
        <v>0.49550934917404166</v>
      </c>
      <c r="AA41" s="19">
        <v>1</v>
      </c>
      <c r="AC41" s="25" t="e">
        <f>MAX(#REF!)</f>
        <v>#REF!</v>
      </c>
    </row>
    <row r="42" spans="3:40" s="25" customFormat="1" ht="16.5" customHeight="1" x14ac:dyDescent="0.25">
      <c r="C42" s="151"/>
      <c r="D42" s="139"/>
      <c r="E42" s="3">
        <v>86</v>
      </c>
      <c r="F42" s="3">
        <v>86</v>
      </c>
      <c r="G42" s="3">
        <v>86</v>
      </c>
      <c r="H42" s="3">
        <v>86</v>
      </c>
      <c r="I42" s="3">
        <v>86</v>
      </c>
      <c r="J42" s="3">
        <v>86</v>
      </c>
      <c r="K42" s="3">
        <v>86</v>
      </c>
      <c r="L42" s="3">
        <v>96</v>
      </c>
      <c r="M42" s="3">
        <v>108</v>
      </c>
      <c r="N42" s="3">
        <v>131</v>
      </c>
      <c r="O42" s="3">
        <v>156</v>
      </c>
      <c r="P42" s="3">
        <v>179</v>
      </c>
      <c r="Q42" s="3"/>
      <c r="R42" s="4"/>
      <c r="S42" s="123"/>
      <c r="T42" s="43"/>
      <c r="U42" s="43"/>
      <c r="V42" s="43"/>
      <c r="W42" s="43"/>
      <c r="AD42" s="25" t="e">
        <f>MAX(#REF!)</f>
        <v>#REF!</v>
      </c>
    </row>
    <row r="43" spans="3:40" s="25" customFormat="1" ht="16.5" customHeight="1" x14ac:dyDescent="0.25">
      <c r="C43" s="151"/>
      <c r="D43" s="139">
        <v>100</v>
      </c>
      <c r="E43" s="5">
        <v>112</v>
      </c>
      <c r="F43" s="5">
        <v>112</v>
      </c>
      <c r="G43" s="5">
        <v>112</v>
      </c>
      <c r="H43" s="5">
        <v>112</v>
      </c>
      <c r="I43" s="5">
        <v>112</v>
      </c>
      <c r="J43" s="5">
        <v>112</v>
      </c>
      <c r="K43" s="5">
        <v>112</v>
      </c>
      <c r="L43" s="5">
        <v>114</v>
      </c>
      <c r="M43" s="5">
        <v>127</v>
      </c>
      <c r="N43" s="5">
        <v>154</v>
      </c>
      <c r="O43" s="5">
        <v>181</v>
      </c>
      <c r="P43" s="5">
        <v>208</v>
      </c>
      <c r="Q43" s="5">
        <v>238</v>
      </c>
      <c r="R43" s="6"/>
      <c r="S43" s="123"/>
      <c r="T43" s="43"/>
      <c r="U43" s="43"/>
      <c r="V43" s="43"/>
      <c r="W43" s="43"/>
      <c r="AC43" s="25" t="e">
        <f>MAX(#REF!)</f>
        <v>#REF!</v>
      </c>
    </row>
    <row r="44" spans="3:40" s="25" customFormat="1" ht="16.5" customHeight="1" x14ac:dyDescent="0.25">
      <c r="C44" s="151"/>
      <c r="D44" s="139"/>
      <c r="E44" s="3">
        <v>86</v>
      </c>
      <c r="F44" s="3">
        <v>86</v>
      </c>
      <c r="G44" s="3">
        <v>86</v>
      </c>
      <c r="H44" s="3">
        <v>86</v>
      </c>
      <c r="I44" s="3">
        <v>86</v>
      </c>
      <c r="J44" s="3">
        <v>86</v>
      </c>
      <c r="K44" s="3">
        <v>86</v>
      </c>
      <c r="L44" s="3">
        <v>88</v>
      </c>
      <c r="M44" s="3">
        <v>98</v>
      </c>
      <c r="N44" s="3">
        <v>119</v>
      </c>
      <c r="O44" s="3">
        <v>140</v>
      </c>
      <c r="P44" s="3">
        <v>160</v>
      </c>
      <c r="Q44" s="3">
        <v>183</v>
      </c>
      <c r="R44" s="4"/>
      <c r="S44" s="123"/>
      <c r="T44" s="43"/>
      <c r="U44" s="43"/>
      <c r="V44" s="43"/>
      <c r="W44" s="43"/>
      <c r="AD44" s="25" t="e">
        <f>MAX(#REF!)</f>
        <v>#REF!</v>
      </c>
    </row>
    <row r="45" spans="3:40" s="25" customFormat="1" ht="16.5" customHeight="1" x14ac:dyDescent="0.25">
      <c r="C45" s="151"/>
      <c r="D45" s="139">
        <v>105</v>
      </c>
      <c r="E45" s="5">
        <v>112</v>
      </c>
      <c r="F45" s="5">
        <v>112</v>
      </c>
      <c r="G45" s="5">
        <v>112</v>
      </c>
      <c r="H45" s="5">
        <v>112</v>
      </c>
      <c r="I45" s="5">
        <v>112</v>
      </c>
      <c r="J45" s="5">
        <v>112</v>
      </c>
      <c r="K45" s="5">
        <v>112</v>
      </c>
      <c r="L45" s="5">
        <v>112</v>
      </c>
      <c r="M45" s="5">
        <v>119</v>
      </c>
      <c r="N45" s="5">
        <v>146</v>
      </c>
      <c r="O45" s="5">
        <v>173</v>
      </c>
      <c r="P45" s="5">
        <v>200</v>
      </c>
      <c r="Q45" s="5">
        <v>227</v>
      </c>
      <c r="R45" s="6"/>
      <c r="S45" s="123"/>
      <c r="T45" s="43"/>
      <c r="U45" s="43"/>
      <c r="V45" s="43"/>
      <c r="W45" s="43"/>
    </row>
    <row r="46" spans="3:40" s="25" customFormat="1" ht="16.5" customHeight="1" x14ac:dyDescent="0.25">
      <c r="C46" s="151"/>
      <c r="D46" s="139"/>
      <c r="E46" s="3">
        <v>86</v>
      </c>
      <c r="F46" s="3">
        <v>86</v>
      </c>
      <c r="G46" s="3">
        <v>86</v>
      </c>
      <c r="H46" s="3">
        <v>86</v>
      </c>
      <c r="I46" s="3">
        <v>86</v>
      </c>
      <c r="J46" s="3">
        <v>86</v>
      </c>
      <c r="K46" s="3">
        <v>86</v>
      </c>
      <c r="L46" s="3">
        <v>86</v>
      </c>
      <c r="M46" s="3">
        <v>92</v>
      </c>
      <c r="N46" s="3">
        <v>113</v>
      </c>
      <c r="O46" s="3">
        <v>133</v>
      </c>
      <c r="P46" s="3">
        <v>154</v>
      </c>
      <c r="Q46" s="3">
        <v>175</v>
      </c>
      <c r="R46" s="4"/>
      <c r="S46" s="123"/>
      <c r="T46" s="43"/>
      <c r="U46" s="43"/>
      <c r="V46" s="43"/>
      <c r="W46" s="43"/>
    </row>
    <row r="47" spans="3:40" s="25" customFormat="1" ht="17.25" customHeight="1" x14ac:dyDescent="0.25">
      <c r="C47" s="151"/>
      <c r="D47" s="139">
        <v>110</v>
      </c>
      <c r="E47" s="5">
        <v>112</v>
      </c>
      <c r="F47" s="5">
        <v>112</v>
      </c>
      <c r="G47" s="5">
        <v>112</v>
      </c>
      <c r="H47" s="5">
        <v>112</v>
      </c>
      <c r="I47" s="5">
        <v>112</v>
      </c>
      <c r="J47" s="5">
        <v>112</v>
      </c>
      <c r="K47" s="5">
        <v>112</v>
      </c>
      <c r="L47" s="5">
        <v>112</v>
      </c>
      <c r="M47" s="5">
        <v>114</v>
      </c>
      <c r="N47" s="5">
        <v>141</v>
      </c>
      <c r="O47" s="5">
        <v>165</v>
      </c>
      <c r="P47" s="5">
        <v>189</v>
      </c>
      <c r="Q47" s="5">
        <v>216</v>
      </c>
      <c r="R47" s="6">
        <v>241</v>
      </c>
      <c r="S47" s="123"/>
      <c r="T47" s="43"/>
      <c r="U47" s="43"/>
      <c r="V47" s="43"/>
      <c r="W47" s="43"/>
    </row>
    <row r="48" spans="3:40" s="25" customFormat="1" ht="16.5" customHeight="1" thickBot="1" x14ac:dyDescent="0.3">
      <c r="C48" s="152"/>
      <c r="D48" s="140"/>
      <c r="E48" s="7">
        <v>86</v>
      </c>
      <c r="F48" s="7">
        <v>86</v>
      </c>
      <c r="G48" s="7">
        <v>86</v>
      </c>
      <c r="H48" s="7">
        <v>86</v>
      </c>
      <c r="I48" s="7">
        <v>86</v>
      </c>
      <c r="J48" s="7">
        <v>86</v>
      </c>
      <c r="K48" s="7">
        <v>86</v>
      </c>
      <c r="L48" s="7">
        <v>86</v>
      </c>
      <c r="M48" s="7">
        <v>88</v>
      </c>
      <c r="N48" s="7">
        <v>108</v>
      </c>
      <c r="O48" s="7">
        <v>127</v>
      </c>
      <c r="P48" s="7">
        <v>146</v>
      </c>
      <c r="Q48" s="7">
        <v>167</v>
      </c>
      <c r="R48" s="8">
        <v>185</v>
      </c>
      <c r="S48" s="123"/>
      <c r="T48" s="1"/>
      <c r="U48" s="1"/>
      <c r="V48" s="1"/>
      <c r="W48" s="1"/>
    </row>
    <row r="49" spans="3:30" s="25" customFormat="1" ht="17.25" customHeigh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43"/>
      <c r="T49" s="1"/>
      <c r="U49" s="1"/>
      <c r="V49" s="1"/>
      <c r="W49" s="1"/>
    </row>
    <row r="50" spans="3:30" s="25" customFormat="1" ht="16.5" customHeight="1" thickBo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3"/>
      <c r="T50" s="43"/>
      <c r="U50" s="43"/>
      <c r="V50" s="43"/>
      <c r="W50" s="43"/>
      <c r="AC50" s="25" t="e">
        <f>MAX(#REF!)</f>
        <v>#REF!</v>
      </c>
    </row>
    <row r="51" spans="3:30" s="25" customFormat="1" ht="17.25" customHeight="1" x14ac:dyDescent="0.25">
      <c r="C51" s="150" t="s">
        <v>132</v>
      </c>
      <c r="D51" s="141" t="s">
        <v>8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3"/>
      <c r="S51" s="122" t="s">
        <v>209</v>
      </c>
      <c r="T51" s="43"/>
      <c r="U51" s="43"/>
      <c r="V51" s="43"/>
      <c r="W51" s="43"/>
      <c r="AD51" s="25" t="e">
        <f>MAX(#REF!)</f>
        <v>#REF!</v>
      </c>
    </row>
    <row r="52" spans="3:30" s="25" customFormat="1" ht="21" customHeight="1" thickBot="1" x14ac:dyDescent="0.3">
      <c r="C52" s="151"/>
      <c r="D52" s="144" t="s">
        <v>125</v>
      </c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6"/>
      <c r="S52" s="123"/>
      <c r="T52" s="43"/>
      <c r="U52" s="43"/>
      <c r="V52" s="43"/>
      <c r="W52" s="43"/>
      <c r="AC52" s="25" t="e">
        <f>MAX(#REF!)</f>
        <v>#REF!</v>
      </c>
    </row>
    <row r="53" spans="3:30" s="25" customFormat="1" ht="16.5" customHeight="1" thickTop="1" x14ac:dyDescent="0.25">
      <c r="C53" s="151"/>
      <c r="D53" s="2" t="s">
        <v>2</v>
      </c>
      <c r="E53" s="3">
        <v>2</v>
      </c>
      <c r="F53" s="3">
        <v>3</v>
      </c>
      <c r="G53" s="3">
        <v>4</v>
      </c>
      <c r="H53" s="3">
        <v>5</v>
      </c>
      <c r="I53" s="3">
        <v>6</v>
      </c>
      <c r="J53" s="3">
        <v>7</v>
      </c>
      <c r="K53" s="3">
        <v>8</v>
      </c>
      <c r="L53" s="3">
        <v>9</v>
      </c>
      <c r="M53" s="3">
        <v>10</v>
      </c>
      <c r="N53" s="3">
        <v>12</v>
      </c>
      <c r="O53" s="3">
        <v>14</v>
      </c>
      <c r="P53" s="3">
        <v>16</v>
      </c>
      <c r="Q53" s="3">
        <v>18</v>
      </c>
      <c r="R53" s="4">
        <v>20</v>
      </c>
      <c r="S53" s="123"/>
      <c r="T53" s="43"/>
      <c r="U53" s="43"/>
      <c r="V53" s="43"/>
      <c r="W53" s="43"/>
      <c r="AD53" s="25" t="e">
        <f>MAX(#REF!)</f>
        <v>#REF!</v>
      </c>
    </row>
    <row r="54" spans="3:30" s="25" customFormat="1" ht="16.5" customHeight="1" x14ac:dyDescent="0.25">
      <c r="C54" s="151"/>
      <c r="D54" s="139">
        <v>50</v>
      </c>
      <c r="E54" s="5">
        <v>102</v>
      </c>
      <c r="F54" s="5">
        <v>102</v>
      </c>
      <c r="G54" s="5">
        <v>102</v>
      </c>
      <c r="H54" s="5">
        <v>109</v>
      </c>
      <c r="I54" s="5">
        <v>133</v>
      </c>
      <c r="J54" s="5">
        <v>158</v>
      </c>
      <c r="K54" s="5">
        <v>185</v>
      </c>
      <c r="L54" s="5"/>
      <c r="M54" s="5"/>
      <c r="N54" s="5"/>
      <c r="O54" s="5"/>
      <c r="P54" s="5"/>
      <c r="Q54" s="5"/>
      <c r="R54" s="6"/>
      <c r="S54" s="123"/>
      <c r="T54" s="43"/>
      <c r="U54" s="43"/>
      <c r="V54" s="43"/>
      <c r="W54" s="43"/>
      <c r="AC54" s="25" t="e">
        <f>MAX(#REF!)</f>
        <v>#REF!</v>
      </c>
    </row>
    <row r="55" spans="3:30" s="25" customFormat="1" ht="16.5" customHeight="1" x14ac:dyDescent="0.25">
      <c r="C55" s="151"/>
      <c r="D55" s="139"/>
      <c r="E55" s="3">
        <v>79</v>
      </c>
      <c r="F55" s="3">
        <v>79</v>
      </c>
      <c r="G55" s="3">
        <v>79</v>
      </c>
      <c r="H55" s="3">
        <v>84</v>
      </c>
      <c r="I55" s="3">
        <v>103</v>
      </c>
      <c r="J55" s="3">
        <v>122</v>
      </c>
      <c r="K55" s="3">
        <v>143</v>
      </c>
      <c r="L55" s="3"/>
      <c r="M55" s="3"/>
      <c r="N55" s="3"/>
      <c r="O55" s="3"/>
      <c r="P55" s="3"/>
      <c r="Q55" s="3"/>
      <c r="R55" s="4"/>
      <c r="S55" s="123"/>
      <c r="T55" s="43"/>
      <c r="U55" s="43"/>
      <c r="V55" s="43"/>
      <c r="W55" s="43"/>
      <c r="AD55" s="25" t="e">
        <f>MAX(#REF!)</f>
        <v>#REF!</v>
      </c>
    </row>
    <row r="56" spans="3:30" s="25" customFormat="1" ht="16.5" customHeight="1" x14ac:dyDescent="0.25">
      <c r="C56" s="151"/>
      <c r="D56" s="139">
        <v>58</v>
      </c>
      <c r="E56" s="5">
        <v>102</v>
      </c>
      <c r="F56" s="5">
        <v>102</v>
      </c>
      <c r="G56" s="5">
        <v>102</v>
      </c>
      <c r="H56" s="5">
        <v>102</v>
      </c>
      <c r="I56" s="5">
        <v>114</v>
      </c>
      <c r="J56" s="5">
        <v>136</v>
      </c>
      <c r="K56" s="5">
        <v>158</v>
      </c>
      <c r="L56" s="5">
        <v>180</v>
      </c>
      <c r="M56" s="5"/>
      <c r="N56" s="5"/>
      <c r="O56" s="5"/>
      <c r="P56" s="5"/>
      <c r="Q56" s="5"/>
      <c r="R56" s="6"/>
      <c r="S56" s="123"/>
      <c r="T56" s="43"/>
      <c r="U56" s="43"/>
      <c r="V56" s="43"/>
      <c r="W56" s="43"/>
      <c r="AC56" s="25" t="e">
        <f>MAX(#REF!)</f>
        <v>#REF!</v>
      </c>
    </row>
    <row r="57" spans="3:30" s="25" customFormat="1" ht="16.5" customHeight="1" x14ac:dyDescent="0.25">
      <c r="C57" s="151"/>
      <c r="D57" s="139"/>
      <c r="E57" s="3">
        <v>79</v>
      </c>
      <c r="F57" s="3">
        <v>79</v>
      </c>
      <c r="G57" s="3">
        <v>79</v>
      </c>
      <c r="H57" s="3">
        <v>79</v>
      </c>
      <c r="I57" s="3">
        <v>88</v>
      </c>
      <c r="J57" s="3">
        <v>105</v>
      </c>
      <c r="K57" s="3">
        <v>122</v>
      </c>
      <c r="L57" s="3">
        <v>139</v>
      </c>
      <c r="M57" s="3"/>
      <c r="N57" s="3"/>
      <c r="O57" s="3"/>
      <c r="P57" s="3"/>
      <c r="Q57" s="3"/>
      <c r="R57" s="4"/>
      <c r="S57" s="123"/>
      <c r="T57" s="43"/>
      <c r="U57" s="43"/>
      <c r="V57" s="43"/>
      <c r="W57" s="43"/>
      <c r="AD57" s="25" t="e">
        <f>MAX(#REF!)</f>
        <v>#REF!</v>
      </c>
    </row>
    <row r="58" spans="3:30" s="25" customFormat="1" ht="16.5" customHeight="1" x14ac:dyDescent="0.25">
      <c r="C58" s="151"/>
      <c r="D58" s="139">
        <v>60</v>
      </c>
      <c r="E58" s="5">
        <v>102</v>
      </c>
      <c r="F58" s="5">
        <v>102</v>
      </c>
      <c r="G58" s="5">
        <v>102</v>
      </c>
      <c r="H58" s="5">
        <v>102</v>
      </c>
      <c r="I58" s="5">
        <v>109</v>
      </c>
      <c r="J58" s="5">
        <v>131</v>
      </c>
      <c r="K58" s="5">
        <v>153</v>
      </c>
      <c r="L58" s="5">
        <v>175</v>
      </c>
      <c r="M58" s="5">
        <v>195</v>
      </c>
      <c r="N58" s="5"/>
      <c r="O58" s="5"/>
      <c r="P58" s="5"/>
      <c r="Q58" s="5"/>
      <c r="R58" s="6"/>
      <c r="S58" s="123"/>
      <c r="T58" s="43"/>
      <c r="U58" s="43"/>
      <c r="V58" s="43"/>
      <c r="W58" s="43"/>
    </row>
    <row r="59" spans="3:30" s="25" customFormat="1" ht="16.5" customHeight="1" x14ac:dyDescent="0.25">
      <c r="C59" s="151"/>
      <c r="D59" s="139"/>
      <c r="E59" s="3">
        <v>79</v>
      </c>
      <c r="F59" s="3">
        <v>79</v>
      </c>
      <c r="G59" s="3">
        <v>79</v>
      </c>
      <c r="H59" s="3">
        <v>79</v>
      </c>
      <c r="I59" s="3">
        <v>84</v>
      </c>
      <c r="J59" s="3">
        <v>101</v>
      </c>
      <c r="K59" s="3">
        <v>118</v>
      </c>
      <c r="L59" s="3">
        <v>135</v>
      </c>
      <c r="M59" s="3">
        <v>150</v>
      </c>
      <c r="N59" s="3"/>
      <c r="O59" s="3"/>
      <c r="P59" s="3"/>
      <c r="Q59" s="3"/>
      <c r="R59" s="4"/>
      <c r="S59" s="123"/>
      <c r="T59" s="43"/>
      <c r="U59" s="43"/>
      <c r="V59" s="43"/>
      <c r="W59" s="43"/>
    </row>
    <row r="60" spans="3:30" s="25" customFormat="1" ht="16.5" customHeight="1" x14ac:dyDescent="0.25">
      <c r="C60" s="151"/>
      <c r="D60" s="139">
        <v>70</v>
      </c>
      <c r="E60" s="5">
        <v>102</v>
      </c>
      <c r="F60" s="5">
        <v>102</v>
      </c>
      <c r="G60" s="5">
        <v>102</v>
      </c>
      <c r="H60" s="5">
        <v>102</v>
      </c>
      <c r="I60" s="5">
        <v>102</v>
      </c>
      <c r="J60" s="5">
        <v>111</v>
      </c>
      <c r="K60" s="5">
        <v>131</v>
      </c>
      <c r="L60" s="5">
        <v>148</v>
      </c>
      <c r="M60" s="5">
        <v>166</v>
      </c>
      <c r="N60" s="5">
        <v>203</v>
      </c>
      <c r="O60" s="5"/>
      <c r="P60" s="5"/>
      <c r="Q60" s="5"/>
      <c r="R60" s="6"/>
      <c r="S60" s="123"/>
      <c r="T60" s="43"/>
      <c r="U60" s="43"/>
      <c r="V60" s="43"/>
      <c r="W60" s="43"/>
    </row>
    <row r="61" spans="3:30" ht="16.5" customHeight="1" x14ac:dyDescent="0.25">
      <c r="C61" s="151"/>
      <c r="D61" s="139"/>
      <c r="E61" s="3">
        <v>79</v>
      </c>
      <c r="F61" s="3">
        <v>79</v>
      </c>
      <c r="G61" s="3">
        <v>79</v>
      </c>
      <c r="H61" s="3">
        <v>79</v>
      </c>
      <c r="I61" s="3">
        <v>79</v>
      </c>
      <c r="J61" s="3">
        <v>86</v>
      </c>
      <c r="K61" s="3">
        <v>101</v>
      </c>
      <c r="L61" s="3">
        <v>114</v>
      </c>
      <c r="M61" s="3">
        <v>127</v>
      </c>
      <c r="N61" s="3">
        <v>156</v>
      </c>
      <c r="O61" s="3"/>
      <c r="P61" s="3"/>
      <c r="Q61" s="3"/>
      <c r="R61" s="4"/>
      <c r="S61" s="123"/>
      <c r="T61" s="43"/>
      <c r="U61" s="43"/>
      <c r="V61" s="43"/>
      <c r="W61" s="43"/>
    </row>
    <row r="62" spans="3:30" ht="17.25" customHeight="1" x14ac:dyDescent="0.25">
      <c r="C62" s="151"/>
      <c r="D62" s="139">
        <v>80</v>
      </c>
      <c r="E62" s="5">
        <v>102</v>
      </c>
      <c r="F62" s="5">
        <v>102</v>
      </c>
      <c r="G62" s="5">
        <v>102</v>
      </c>
      <c r="H62" s="5">
        <v>102</v>
      </c>
      <c r="I62" s="5">
        <v>102</v>
      </c>
      <c r="J62" s="5">
        <v>102</v>
      </c>
      <c r="K62" s="5">
        <v>114</v>
      </c>
      <c r="L62" s="5">
        <v>129</v>
      </c>
      <c r="M62" s="5">
        <v>146</v>
      </c>
      <c r="N62" s="5">
        <v>178</v>
      </c>
      <c r="O62" s="5">
        <v>207</v>
      </c>
      <c r="P62" s="5"/>
      <c r="Q62" s="5"/>
      <c r="R62" s="6"/>
      <c r="S62" s="123"/>
      <c r="T62" s="43"/>
      <c r="U62" s="43"/>
      <c r="V62" s="43"/>
      <c r="W62" s="43"/>
    </row>
    <row r="63" spans="3:30" ht="16.5" customHeight="1" x14ac:dyDescent="0.25">
      <c r="C63" s="151"/>
      <c r="D63" s="139"/>
      <c r="E63" s="3">
        <v>79</v>
      </c>
      <c r="F63" s="3">
        <v>79</v>
      </c>
      <c r="G63" s="3">
        <v>79</v>
      </c>
      <c r="H63" s="3">
        <v>79</v>
      </c>
      <c r="I63" s="3">
        <v>79</v>
      </c>
      <c r="J63" s="3">
        <v>79</v>
      </c>
      <c r="K63" s="3">
        <v>88</v>
      </c>
      <c r="L63" s="3">
        <v>99</v>
      </c>
      <c r="M63" s="3">
        <v>112</v>
      </c>
      <c r="N63" s="3">
        <v>137</v>
      </c>
      <c r="O63" s="3">
        <v>160</v>
      </c>
      <c r="P63" s="3"/>
      <c r="Q63" s="3"/>
      <c r="R63" s="4"/>
      <c r="S63" s="123"/>
    </row>
    <row r="64" spans="3:30" ht="16.5" customHeight="1" x14ac:dyDescent="0.25">
      <c r="C64" s="151"/>
      <c r="D64" s="139">
        <v>90</v>
      </c>
      <c r="E64" s="5">
        <v>102</v>
      </c>
      <c r="F64" s="5">
        <v>102</v>
      </c>
      <c r="G64" s="5">
        <v>102</v>
      </c>
      <c r="H64" s="5">
        <v>102</v>
      </c>
      <c r="I64" s="5">
        <v>102</v>
      </c>
      <c r="J64" s="5">
        <v>102</v>
      </c>
      <c r="K64" s="5">
        <v>102</v>
      </c>
      <c r="L64" s="5">
        <v>114</v>
      </c>
      <c r="M64" s="5">
        <v>129</v>
      </c>
      <c r="N64" s="5">
        <v>156</v>
      </c>
      <c r="O64" s="5">
        <v>185</v>
      </c>
      <c r="P64" s="5">
        <v>212</v>
      </c>
      <c r="Q64" s="5"/>
      <c r="R64" s="6"/>
      <c r="S64" s="123"/>
    </row>
    <row r="65" spans="3:23" ht="16.5" customHeight="1" x14ac:dyDescent="0.25">
      <c r="C65" s="151"/>
      <c r="D65" s="139"/>
      <c r="E65" s="3">
        <v>79</v>
      </c>
      <c r="F65" s="3">
        <v>79</v>
      </c>
      <c r="G65" s="3">
        <v>79</v>
      </c>
      <c r="H65" s="3">
        <v>79</v>
      </c>
      <c r="I65" s="3">
        <v>79</v>
      </c>
      <c r="J65" s="3">
        <v>79</v>
      </c>
      <c r="K65" s="3">
        <v>79</v>
      </c>
      <c r="L65" s="3">
        <v>88</v>
      </c>
      <c r="M65" s="3">
        <v>99</v>
      </c>
      <c r="N65" s="3">
        <v>120</v>
      </c>
      <c r="O65" s="3">
        <v>143</v>
      </c>
      <c r="P65" s="3">
        <v>163</v>
      </c>
      <c r="Q65" s="3"/>
      <c r="R65" s="4"/>
      <c r="S65" s="123"/>
      <c r="T65" s="43"/>
      <c r="U65" s="43"/>
      <c r="V65" s="43"/>
      <c r="W65" s="43"/>
    </row>
    <row r="66" spans="3:23" ht="17.25" customHeight="1" x14ac:dyDescent="0.25">
      <c r="C66" s="151"/>
      <c r="D66" s="139">
        <v>100</v>
      </c>
      <c r="E66" s="5">
        <v>102</v>
      </c>
      <c r="F66" s="5">
        <v>102</v>
      </c>
      <c r="G66" s="5">
        <v>102</v>
      </c>
      <c r="H66" s="5">
        <v>102</v>
      </c>
      <c r="I66" s="5">
        <v>102</v>
      </c>
      <c r="J66" s="5">
        <v>102</v>
      </c>
      <c r="K66" s="5">
        <v>102</v>
      </c>
      <c r="L66" s="5">
        <v>104</v>
      </c>
      <c r="M66" s="5">
        <v>116</v>
      </c>
      <c r="N66" s="5">
        <v>141</v>
      </c>
      <c r="O66" s="5">
        <v>166</v>
      </c>
      <c r="P66" s="5">
        <v>190</v>
      </c>
      <c r="Q66" s="5">
        <v>217</v>
      </c>
      <c r="R66" s="6"/>
      <c r="S66" s="123"/>
      <c r="T66" s="43"/>
      <c r="U66" s="43"/>
      <c r="V66" s="43"/>
      <c r="W66" s="43"/>
    </row>
    <row r="67" spans="3:23" ht="21" customHeight="1" x14ac:dyDescent="0.25">
      <c r="C67" s="151"/>
      <c r="D67" s="139"/>
      <c r="E67" s="3">
        <v>79</v>
      </c>
      <c r="F67" s="3">
        <v>79</v>
      </c>
      <c r="G67" s="3">
        <v>79</v>
      </c>
      <c r="H67" s="3">
        <v>79</v>
      </c>
      <c r="I67" s="3">
        <v>79</v>
      </c>
      <c r="J67" s="3">
        <v>79</v>
      </c>
      <c r="K67" s="3">
        <v>79</v>
      </c>
      <c r="L67" s="3">
        <v>80</v>
      </c>
      <c r="M67" s="3">
        <v>90</v>
      </c>
      <c r="N67" s="3">
        <v>108</v>
      </c>
      <c r="O67" s="3">
        <v>127</v>
      </c>
      <c r="P67" s="3">
        <v>146</v>
      </c>
      <c r="Q67" s="3">
        <v>167</v>
      </c>
      <c r="R67" s="4"/>
      <c r="S67" s="123"/>
      <c r="T67" s="43"/>
      <c r="U67" s="43"/>
      <c r="V67" s="43"/>
      <c r="W67" s="43"/>
    </row>
    <row r="68" spans="3:23" ht="16.5" customHeight="1" x14ac:dyDescent="0.25">
      <c r="C68" s="151"/>
      <c r="D68" s="139">
        <v>105</v>
      </c>
      <c r="E68" s="5">
        <v>102</v>
      </c>
      <c r="F68" s="5">
        <v>102</v>
      </c>
      <c r="G68" s="5">
        <v>102</v>
      </c>
      <c r="H68" s="5">
        <v>102</v>
      </c>
      <c r="I68" s="5">
        <v>102</v>
      </c>
      <c r="J68" s="5">
        <v>102</v>
      </c>
      <c r="K68" s="5">
        <v>102</v>
      </c>
      <c r="L68" s="5">
        <v>102</v>
      </c>
      <c r="M68" s="5">
        <v>109</v>
      </c>
      <c r="N68" s="5">
        <v>133</v>
      </c>
      <c r="O68" s="5">
        <v>158</v>
      </c>
      <c r="P68" s="5">
        <v>183</v>
      </c>
      <c r="Q68" s="5">
        <v>207</v>
      </c>
      <c r="R68" s="6"/>
      <c r="S68" s="123"/>
      <c r="T68" s="43"/>
      <c r="U68" s="43"/>
      <c r="V68" s="43"/>
      <c r="W68" s="43"/>
    </row>
    <row r="69" spans="3:23" ht="16.5" customHeight="1" x14ac:dyDescent="0.25">
      <c r="C69" s="151"/>
      <c r="D69" s="139"/>
      <c r="E69" s="3">
        <v>79</v>
      </c>
      <c r="F69" s="3">
        <v>79</v>
      </c>
      <c r="G69" s="3">
        <v>79</v>
      </c>
      <c r="H69" s="3">
        <v>79</v>
      </c>
      <c r="I69" s="3">
        <v>79</v>
      </c>
      <c r="J69" s="3">
        <v>79</v>
      </c>
      <c r="K69" s="3">
        <v>79</v>
      </c>
      <c r="L69" s="3">
        <v>79</v>
      </c>
      <c r="M69" s="3">
        <v>84</v>
      </c>
      <c r="N69" s="3">
        <v>103</v>
      </c>
      <c r="O69" s="3">
        <v>122</v>
      </c>
      <c r="P69" s="3">
        <v>141</v>
      </c>
      <c r="Q69" s="3">
        <v>160</v>
      </c>
      <c r="R69" s="4"/>
      <c r="S69" s="123"/>
      <c r="T69" s="43"/>
      <c r="U69" s="43"/>
      <c r="V69" s="43"/>
      <c r="W69" s="43"/>
    </row>
    <row r="70" spans="3:23" ht="16.5" customHeight="1" x14ac:dyDescent="0.25">
      <c r="C70" s="151"/>
      <c r="D70" s="139">
        <v>110</v>
      </c>
      <c r="E70" s="5">
        <v>102</v>
      </c>
      <c r="F70" s="5">
        <v>102</v>
      </c>
      <c r="G70" s="5">
        <v>102</v>
      </c>
      <c r="H70" s="5">
        <v>102</v>
      </c>
      <c r="I70" s="5">
        <v>102</v>
      </c>
      <c r="J70" s="5">
        <v>102</v>
      </c>
      <c r="K70" s="5">
        <v>102</v>
      </c>
      <c r="L70" s="5">
        <v>102</v>
      </c>
      <c r="M70" s="5">
        <v>104</v>
      </c>
      <c r="N70" s="5">
        <v>129</v>
      </c>
      <c r="O70" s="5">
        <v>151</v>
      </c>
      <c r="P70" s="5">
        <v>173</v>
      </c>
      <c r="Q70" s="5">
        <v>198</v>
      </c>
      <c r="R70" s="6">
        <v>220</v>
      </c>
      <c r="S70" s="123"/>
      <c r="T70" s="43"/>
      <c r="U70" s="43"/>
      <c r="V70" s="43"/>
      <c r="W70" s="43"/>
    </row>
    <row r="71" spans="3:23" ht="16.5" customHeight="1" thickBot="1" x14ac:dyDescent="0.3">
      <c r="C71" s="152"/>
      <c r="D71" s="140"/>
      <c r="E71" s="7">
        <v>79</v>
      </c>
      <c r="F71" s="7">
        <v>79</v>
      </c>
      <c r="G71" s="7">
        <v>79</v>
      </c>
      <c r="H71" s="7">
        <v>79</v>
      </c>
      <c r="I71" s="7">
        <v>79</v>
      </c>
      <c r="J71" s="7">
        <v>79</v>
      </c>
      <c r="K71" s="7">
        <v>79</v>
      </c>
      <c r="L71" s="7">
        <v>79</v>
      </c>
      <c r="M71" s="7">
        <v>80</v>
      </c>
      <c r="N71" s="7">
        <v>99</v>
      </c>
      <c r="O71" s="7">
        <v>116</v>
      </c>
      <c r="P71" s="7">
        <v>133</v>
      </c>
      <c r="Q71" s="7">
        <v>152</v>
      </c>
      <c r="R71" s="8">
        <v>169</v>
      </c>
      <c r="S71" s="123"/>
      <c r="T71" s="43"/>
      <c r="U71" s="43"/>
      <c r="V71" s="43"/>
      <c r="W71" s="43"/>
    </row>
    <row r="72" spans="3:23" ht="16.5" customHeight="1" x14ac:dyDescent="0.25">
      <c r="C72" s="25"/>
      <c r="S72" s="43"/>
      <c r="T72" s="43"/>
      <c r="U72" s="43"/>
      <c r="V72" s="43"/>
      <c r="W72" s="43"/>
    </row>
    <row r="73" spans="3:23" ht="16.5" customHeight="1" thickBot="1" x14ac:dyDescent="0.3">
      <c r="C73" s="25"/>
      <c r="S73" s="43"/>
      <c r="T73" s="43"/>
      <c r="U73" s="43"/>
      <c r="V73" s="43"/>
      <c r="W73" s="43"/>
    </row>
    <row r="74" spans="3:23" ht="16.5" customHeight="1" x14ac:dyDescent="0.25">
      <c r="C74" s="150" t="s">
        <v>132</v>
      </c>
      <c r="D74" s="141" t="s">
        <v>10</v>
      </c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3"/>
      <c r="S74" s="120" t="s">
        <v>110</v>
      </c>
      <c r="T74" s="43"/>
      <c r="U74" s="43"/>
      <c r="V74" s="43"/>
      <c r="W74" s="43"/>
    </row>
    <row r="75" spans="3:23" ht="16.5" customHeight="1" thickBot="1" x14ac:dyDescent="0.3">
      <c r="C75" s="151"/>
      <c r="D75" s="144" t="s">
        <v>1</v>
      </c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6"/>
      <c r="S75" s="121"/>
      <c r="T75" s="43"/>
      <c r="U75" s="43"/>
      <c r="V75" s="43"/>
      <c r="W75" s="43"/>
    </row>
    <row r="76" spans="3:23" ht="16.5" customHeight="1" thickTop="1" x14ac:dyDescent="0.25">
      <c r="C76" s="151"/>
      <c r="D76" s="2" t="s">
        <v>2</v>
      </c>
      <c r="E76" s="3">
        <v>2</v>
      </c>
      <c r="F76" s="3">
        <v>3</v>
      </c>
      <c r="G76" s="3">
        <v>4</v>
      </c>
      <c r="H76" s="3">
        <v>5</v>
      </c>
      <c r="I76" s="3">
        <v>6</v>
      </c>
      <c r="J76" s="3">
        <v>7</v>
      </c>
      <c r="K76" s="3">
        <v>8</v>
      </c>
      <c r="L76" s="3">
        <v>9</v>
      </c>
      <c r="M76" s="3">
        <v>10</v>
      </c>
      <c r="N76" s="3">
        <v>12</v>
      </c>
      <c r="O76" s="3">
        <v>14</v>
      </c>
      <c r="P76" s="3">
        <v>16</v>
      </c>
      <c r="Q76" s="3">
        <v>18</v>
      </c>
      <c r="R76" s="4">
        <v>20</v>
      </c>
      <c r="S76" s="121"/>
      <c r="T76" s="43"/>
      <c r="U76" s="43"/>
      <c r="V76" s="43"/>
      <c r="W76" s="43"/>
    </row>
    <row r="77" spans="3:23" ht="17.25" customHeight="1" x14ac:dyDescent="0.25">
      <c r="C77" s="151"/>
      <c r="D77" s="139">
        <v>50</v>
      </c>
      <c r="E77" s="5">
        <v>125</v>
      </c>
      <c r="F77" s="5">
        <v>125</v>
      </c>
      <c r="G77" s="5">
        <v>125</v>
      </c>
      <c r="H77" s="5">
        <v>125</v>
      </c>
      <c r="I77" s="5">
        <v>142</v>
      </c>
      <c r="J77" s="5">
        <v>169</v>
      </c>
      <c r="K77" s="5">
        <v>196</v>
      </c>
      <c r="L77" s="5"/>
      <c r="M77" s="5"/>
      <c r="N77" s="5"/>
      <c r="O77" s="5"/>
      <c r="P77" s="5"/>
      <c r="Q77" s="5"/>
      <c r="R77" s="6"/>
      <c r="S77" s="121"/>
      <c r="T77" s="43"/>
      <c r="U77" s="43"/>
      <c r="V77" s="43"/>
      <c r="W77" s="43"/>
    </row>
    <row r="78" spans="3:23" ht="16.5" customHeight="1" x14ac:dyDescent="0.25">
      <c r="C78" s="151"/>
      <c r="D78" s="139"/>
      <c r="E78" s="3">
        <v>96</v>
      </c>
      <c r="F78" s="3">
        <v>96</v>
      </c>
      <c r="G78" s="3">
        <v>96</v>
      </c>
      <c r="H78" s="3">
        <v>96</v>
      </c>
      <c r="I78" s="3">
        <v>110</v>
      </c>
      <c r="J78" s="3">
        <v>130</v>
      </c>
      <c r="K78" s="3">
        <v>151</v>
      </c>
      <c r="L78" s="3"/>
      <c r="M78" s="3"/>
      <c r="N78" s="3"/>
      <c r="O78" s="3"/>
      <c r="P78" s="3"/>
      <c r="Q78" s="3"/>
      <c r="R78" s="4"/>
      <c r="S78" s="121"/>
    </row>
    <row r="79" spans="3:23" ht="16.5" customHeight="1" x14ac:dyDescent="0.25">
      <c r="C79" s="151"/>
      <c r="D79" s="139">
        <v>58</v>
      </c>
      <c r="E79" s="5">
        <v>125</v>
      </c>
      <c r="F79" s="5">
        <v>125</v>
      </c>
      <c r="G79" s="5">
        <v>125</v>
      </c>
      <c r="H79" s="5">
        <v>125</v>
      </c>
      <c r="I79" s="5">
        <v>125</v>
      </c>
      <c r="J79" s="5">
        <v>148</v>
      </c>
      <c r="K79" s="5">
        <v>172</v>
      </c>
      <c r="L79" s="5">
        <v>193</v>
      </c>
      <c r="M79" s="5"/>
      <c r="N79" s="5"/>
      <c r="O79" s="5"/>
      <c r="P79" s="5"/>
      <c r="Q79" s="5"/>
      <c r="R79" s="6"/>
      <c r="S79" s="121"/>
    </row>
    <row r="80" spans="3:23" ht="16.5" customHeight="1" x14ac:dyDescent="0.25">
      <c r="C80" s="151"/>
      <c r="D80" s="139"/>
      <c r="E80" s="3">
        <v>96</v>
      </c>
      <c r="F80" s="3">
        <v>96</v>
      </c>
      <c r="G80" s="3">
        <v>96</v>
      </c>
      <c r="H80" s="3">
        <v>96</v>
      </c>
      <c r="I80" s="3">
        <v>96</v>
      </c>
      <c r="J80" s="3">
        <v>114</v>
      </c>
      <c r="K80" s="3">
        <v>133</v>
      </c>
      <c r="L80" s="3">
        <v>149</v>
      </c>
      <c r="M80" s="3"/>
      <c r="N80" s="3"/>
      <c r="O80" s="3"/>
      <c r="P80" s="3"/>
      <c r="Q80" s="3"/>
      <c r="R80" s="4"/>
      <c r="S80" s="121"/>
      <c r="T80" s="43"/>
      <c r="U80" s="43"/>
      <c r="V80" s="43"/>
      <c r="W80" s="43"/>
    </row>
    <row r="81" spans="3:23" ht="17.25" customHeight="1" x14ac:dyDescent="0.25">
      <c r="C81" s="151"/>
      <c r="D81" s="139">
        <v>60</v>
      </c>
      <c r="E81" s="5">
        <v>125</v>
      </c>
      <c r="F81" s="5">
        <v>125</v>
      </c>
      <c r="G81" s="5">
        <v>125</v>
      </c>
      <c r="H81" s="5">
        <v>125</v>
      </c>
      <c r="I81" s="5">
        <v>125</v>
      </c>
      <c r="J81" s="5">
        <v>142</v>
      </c>
      <c r="K81" s="5">
        <v>166</v>
      </c>
      <c r="L81" s="5">
        <v>191</v>
      </c>
      <c r="M81" s="5">
        <v>212</v>
      </c>
      <c r="N81" s="5"/>
      <c r="O81" s="5"/>
      <c r="P81" s="5"/>
      <c r="Q81" s="5"/>
      <c r="R81" s="6"/>
      <c r="S81" s="121"/>
      <c r="T81" s="43"/>
      <c r="U81" s="43"/>
      <c r="V81" s="43"/>
      <c r="W81" s="43"/>
    </row>
    <row r="82" spans="3:23" ht="21" customHeight="1" x14ac:dyDescent="0.25">
      <c r="C82" s="151"/>
      <c r="D82" s="139"/>
      <c r="E82" s="3">
        <v>96</v>
      </c>
      <c r="F82" s="3">
        <v>96</v>
      </c>
      <c r="G82" s="3">
        <v>96</v>
      </c>
      <c r="H82" s="3">
        <v>96</v>
      </c>
      <c r="I82" s="3">
        <v>96</v>
      </c>
      <c r="J82" s="3">
        <v>110</v>
      </c>
      <c r="K82" s="3">
        <v>128</v>
      </c>
      <c r="L82" s="3">
        <v>147</v>
      </c>
      <c r="M82" s="3">
        <v>163</v>
      </c>
      <c r="N82" s="3"/>
      <c r="O82" s="3"/>
      <c r="P82" s="3"/>
      <c r="Q82" s="3"/>
      <c r="R82" s="4"/>
      <c r="S82" s="121"/>
      <c r="T82" s="43"/>
      <c r="U82" s="43"/>
      <c r="V82" s="43"/>
      <c r="W82" s="43"/>
    </row>
    <row r="83" spans="3:23" ht="16.5" customHeight="1" x14ac:dyDescent="0.25">
      <c r="C83" s="151"/>
      <c r="D83" s="139">
        <v>70</v>
      </c>
      <c r="E83" s="5">
        <v>125</v>
      </c>
      <c r="F83" s="5">
        <v>125</v>
      </c>
      <c r="G83" s="5">
        <v>125</v>
      </c>
      <c r="H83" s="5">
        <v>125</v>
      </c>
      <c r="I83" s="5">
        <v>125</v>
      </c>
      <c r="J83" s="5">
        <v>125</v>
      </c>
      <c r="K83" s="5">
        <v>145</v>
      </c>
      <c r="L83" s="5">
        <v>163</v>
      </c>
      <c r="M83" s="5">
        <v>184</v>
      </c>
      <c r="N83" s="5">
        <v>224</v>
      </c>
      <c r="O83" s="5"/>
      <c r="P83" s="5"/>
      <c r="Q83" s="5"/>
      <c r="R83" s="6"/>
      <c r="S83" s="121"/>
      <c r="T83" s="43"/>
      <c r="U83" s="43"/>
      <c r="V83" s="43"/>
      <c r="W83" s="43"/>
    </row>
    <row r="84" spans="3:23" ht="16.5" customHeight="1" x14ac:dyDescent="0.25">
      <c r="C84" s="151"/>
      <c r="D84" s="139"/>
      <c r="E84" s="3">
        <v>96</v>
      </c>
      <c r="F84" s="3">
        <v>96</v>
      </c>
      <c r="G84" s="3">
        <v>96</v>
      </c>
      <c r="H84" s="3">
        <v>96</v>
      </c>
      <c r="I84" s="3">
        <v>96</v>
      </c>
      <c r="J84" s="3">
        <v>96</v>
      </c>
      <c r="K84" s="3">
        <v>112</v>
      </c>
      <c r="L84" s="3">
        <v>126</v>
      </c>
      <c r="M84" s="3">
        <v>142</v>
      </c>
      <c r="N84" s="3">
        <v>172</v>
      </c>
      <c r="O84" s="3"/>
      <c r="P84" s="3"/>
      <c r="Q84" s="3"/>
      <c r="R84" s="4"/>
      <c r="S84" s="121"/>
      <c r="T84" s="43"/>
      <c r="U84" s="43"/>
      <c r="V84" s="43"/>
      <c r="W84" s="43"/>
    </row>
    <row r="85" spans="3:23" ht="16.5" customHeight="1" x14ac:dyDescent="0.25">
      <c r="C85" s="151"/>
      <c r="D85" s="139">
        <v>80</v>
      </c>
      <c r="E85" s="5">
        <v>125</v>
      </c>
      <c r="F85" s="5">
        <v>125</v>
      </c>
      <c r="G85" s="5">
        <v>125</v>
      </c>
      <c r="H85" s="5">
        <v>125</v>
      </c>
      <c r="I85" s="5">
        <v>125</v>
      </c>
      <c r="J85" s="5">
        <v>125</v>
      </c>
      <c r="K85" s="5">
        <v>127</v>
      </c>
      <c r="L85" s="5">
        <v>145</v>
      </c>
      <c r="M85" s="5">
        <v>163</v>
      </c>
      <c r="N85" s="5">
        <v>196</v>
      </c>
      <c r="O85" s="5">
        <v>233</v>
      </c>
      <c r="P85" s="5"/>
      <c r="Q85" s="5"/>
      <c r="R85" s="6"/>
      <c r="S85" s="121"/>
      <c r="T85" s="43"/>
      <c r="U85" s="43"/>
      <c r="V85" s="43"/>
      <c r="W85" s="43"/>
    </row>
    <row r="86" spans="3:23" ht="16.5" customHeight="1" x14ac:dyDescent="0.25">
      <c r="C86" s="151"/>
      <c r="D86" s="139"/>
      <c r="E86" s="3">
        <v>96</v>
      </c>
      <c r="F86" s="3">
        <v>96</v>
      </c>
      <c r="G86" s="3">
        <v>96</v>
      </c>
      <c r="H86" s="3">
        <v>96</v>
      </c>
      <c r="I86" s="3">
        <v>96</v>
      </c>
      <c r="J86" s="3">
        <v>96</v>
      </c>
      <c r="K86" s="3">
        <v>98</v>
      </c>
      <c r="L86" s="3">
        <v>112</v>
      </c>
      <c r="M86" s="3">
        <v>126</v>
      </c>
      <c r="N86" s="3">
        <v>151</v>
      </c>
      <c r="O86" s="3">
        <v>179</v>
      </c>
      <c r="P86" s="3"/>
      <c r="Q86" s="3"/>
      <c r="R86" s="4"/>
      <c r="S86" s="121"/>
      <c r="T86" s="43"/>
      <c r="U86" s="43"/>
      <c r="V86" s="43"/>
      <c r="W86" s="43"/>
    </row>
    <row r="87" spans="3:23" ht="16.5" customHeight="1" x14ac:dyDescent="0.25">
      <c r="C87" s="151"/>
      <c r="D87" s="139">
        <v>90</v>
      </c>
      <c r="E87" s="5">
        <v>125</v>
      </c>
      <c r="F87" s="5">
        <v>125</v>
      </c>
      <c r="G87" s="5">
        <v>125</v>
      </c>
      <c r="H87" s="5">
        <v>125</v>
      </c>
      <c r="I87" s="5">
        <v>125</v>
      </c>
      <c r="J87" s="5">
        <v>125</v>
      </c>
      <c r="K87" s="5">
        <v>125</v>
      </c>
      <c r="L87" s="5">
        <v>130</v>
      </c>
      <c r="M87" s="5">
        <v>145</v>
      </c>
      <c r="N87" s="5">
        <v>178</v>
      </c>
      <c r="O87" s="5">
        <v>209</v>
      </c>
      <c r="P87" s="5">
        <v>242</v>
      </c>
      <c r="Q87" s="5"/>
      <c r="R87" s="6"/>
      <c r="S87" s="121"/>
      <c r="T87" s="43"/>
      <c r="U87" s="43"/>
      <c r="V87" s="43"/>
      <c r="W87" s="43"/>
    </row>
    <row r="88" spans="3:23" ht="16.5" customHeight="1" x14ac:dyDescent="0.25">
      <c r="C88" s="151"/>
      <c r="D88" s="139"/>
      <c r="E88" s="3">
        <v>96</v>
      </c>
      <c r="F88" s="3">
        <v>96</v>
      </c>
      <c r="G88" s="3">
        <v>96</v>
      </c>
      <c r="H88" s="3">
        <v>96</v>
      </c>
      <c r="I88" s="3">
        <v>96</v>
      </c>
      <c r="J88" s="3">
        <v>96</v>
      </c>
      <c r="K88" s="3">
        <v>96</v>
      </c>
      <c r="L88" s="3">
        <v>100</v>
      </c>
      <c r="M88" s="3">
        <v>112</v>
      </c>
      <c r="N88" s="3">
        <v>137</v>
      </c>
      <c r="O88" s="3">
        <v>161</v>
      </c>
      <c r="P88" s="3">
        <v>186</v>
      </c>
      <c r="Q88" s="3"/>
      <c r="R88" s="4"/>
      <c r="S88" s="121"/>
      <c r="T88" s="43"/>
      <c r="U88" s="43"/>
      <c r="V88" s="43"/>
      <c r="W88" s="43"/>
    </row>
    <row r="89" spans="3:23" ht="16.5" customHeight="1" x14ac:dyDescent="0.25">
      <c r="C89" s="151"/>
      <c r="D89" s="139">
        <v>100</v>
      </c>
      <c r="E89" s="5">
        <v>125</v>
      </c>
      <c r="F89" s="5">
        <v>125</v>
      </c>
      <c r="G89" s="5">
        <v>125</v>
      </c>
      <c r="H89" s="5">
        <v>125</v>
      </c>
      <c r="I89" s="5">
        <v>125</v>
      </c>
      <c r="J89" s="5">
        <v>125</v>
      </c>
      <c r="K89" s="5">
        <v>125</v>
      </c>
      <c r="L89" s="5">
        <v>125</v>
      </c>
      <c r="M89" s="5">
        <v>130</v>
      </c>
      <c r="N89" s="5">
        <v>160</v>
      </c>
      <c r="O89" s="5">
        <v>191</v>
      </c>
      <c r="P89" s="5">
        <v>218</v>
      </c>
      <c r="Q89" s="5">
        <v>245</v>
      </c>
      <c r="R89" s="6"/>
      <c r="S89" s="121"/>
      <c r="T89" s="43"/>
      <c r="U89" s="43"/>
      <c r="V89" s="43"/>
      <c r="W89" s="43"/>
    </row>
    <row r="90" spans="3:23" ht="16.5" customHeight="1" x14ac:dyDescent="0.25">
      <c r="C90" s="151"/>
      <c r="D90" s="139"/>
      <c r="E90" s="3">
        <v>96</v>
      </c>
      <c r="F90" s="3">
        <v>96</v>
      </c>
      <c r="G90" s="3">
        <v>96</v>
      </c>
      <c r="H90" s="3">
        <v>96</v>
      </c>
      <c r="I90" s="3">
        <v>96</v>
      </c>
      <c r="J90" s="3">
        <v>96</v>
      </c>
      <c r="K90" s="3">
        <v>96</v>
      </c>
      <c r="L90" s="3">
        <v>96</v>
      </c>
      <c r="M90" s="3">
        <v>100</v>
      </c>
      <c r="N90" s="3">
        <v>123</v>
      </c>
      <c r="O90" s="3">
        <v>147</v>
      </c>
      <c r="P90" s="3">
        <v>168</v>
      </c>
      <c r="Q90" s="3">
        <v>188</v>
      </c>
      <c r="R90" s="4"/>
      <c r="S90" s="121"/>
      <c r="T90" s="43"/>
      <c r="U90" s="43"/>
      <c r="V90" s="43"/>
      <c r="W90" s="43"/>
    </row>
    <row r="91" spans="3:23" ht="16.5" customHeight="1" x14ac:dyDescent="0.25">
      <c r="C91" s="151"/>
      <c r="D91" s="139">
        <v>105</v>
      </c>
      <c r="E91" s="5">
        <v>125</v>
      </c>
      <c r="F91" s="5">
        <v>125</v>
      </c>
      <c r="G91" s="5">
        <v>125</v>
      </c>
      <c r="H91" s="5">
        <v>125</v>
      </c>
      <c r="I91" s="5">
        <v>125</v>
      </c>
      <c r="J91" s="5">
        <v>125</v>
      </c>
      <c r="K91" s="5">
        <v>125</v>
      </c>
      <c r="L91" s="5">
        <v>125</v>
      </c>
      <c r="M91" s="5">
        <v>127</v>
      </c>
      <c r="N91" s="5">
        <v>154</v>
      </c>
      <c r="O91" s="5">
        <v>181</v>
      </c>
      <c r="P91" s="5">
        <v>209</v>
      </c>
      <c r="Q91" s="5">
        <v>236</v>
      </c>
      <c r="R91" s="6"/>
      <c r="S91" s="121"/>
      <c r="T91" s="43"/>
      <c r="U91" s="43"/>
      <c r="V91" s="43"/>
      <c r="W91" s="43"/>
    </row>
    <row r="92" spans="3:23" ht="17.25" customHeight="1" x14ac:dyDescent="0.25">
      <c r="C92" s="151"/>
      <c r="D92" s="139"/>
      <c r="E92" s="3">
        <v>96</v>
      </c>
      <c r="F92" s="3">
        <v>96</v>
      </c>
      <c r="G92" s="3">
        <v>96</v>
      </c>
      <c r="H92" s="3">
        <v>96</v>
      </c>
      <c r="I92" s="3">
        <v>96</v>
      </c>
      <c r="J92" s="3">
        <v>96</v>
      </c>
      <c r="K92" s="3">
        <v>96</v>
      </c>
      <c r="L92" s="3">
        <v>96</v>
      </c>
      <c r="M92" s="3">
        <v>98</v>
      </c>
      <c r="N92" s="3">
        <v>119</v>
      </c>
      <c r="O92" s="3">
        <v>140</v>
      </c>
      <c r="P92" s="3">
        <v>161</v>
      </c>
      <c r="Q92" s="3">
        <v>181</v>
      </c>
      <c r="R92" s="4"/>
      <c r="S92" s="121"/>
      <c r="T92" s="43"/>
      <c r="U92" s="43"/>
      <c r="V92" s="43"/>
      <c r="W92" s="43"/>
    </row>
    <row r="93" spans="3:23" ht="16.5" customHeight="1" x14ac:dyDescent="0.25">
      <c r="C93" s="151"/>
      <c r="D93" s="139">
        <v>110</v>
      </c>
      <c r="E93" s="5">
        <v>125</v>
      </c>
      <c r="F93" s="5">
        <v>125</v>
      </c>
      <c r="G93" s="5">
        <v>125</v>
      </c>
      <c r="H93" s="5">
        <v>125</v>
      </c>
      <c r="I93" s="5">
        <v>125</v>
      </c>
      <c r="J93" s="5">
        <v>125</v>
      </c>
      <c r="K93" s="5">
        <v>125</v>
      </c>
      <c r="L93" s="5">
        <v>125</v>
      </c>
      <c r="M93" s="5">
        <v>125</v>
      </c>
      <c r="N93" s="5">
        <v>145</v>
      </c>
      <c r="O93" s="5">
        <v>172</v>
      </c>
      <c r="P93" s="5">
        <v>200</v>
      </c>
      <c r="Q93" s="5">
        <v>224</v>
      </c>
      <c r="R93" s="6">
        <v>251</v>
      </c>
      <c r="S93" s="121"/>
    </row>
    <row r="94" spans="3:23" ht="17.25" customHeight="1" thickBot="1" x14ac:dyDescent="0.3">
      <c r="C94" s="152"/>
      <c r="D94" s="140"/>
      <c r="E94" s="7">
        <v>96</v>
      </c>
      <c r="F94" s="7">
        <v>96</v>
      </c>
      <c r="G94" s="7">
        <v>96</v>
      </c>
      <c r="H94" s="7">
        <v>96</v>
      </c>
      <c r="I94" s="7">
        <v>96</v>
      </c>
      <c r="J94" s="7">
        <v>96</v>
      </c>
      <c r="K94" s="7">
        <v>96</v>
      </c>
      <c r="L94" s="7">
        <v>96</v>
      </c>
      <c r="M94" s="7">
        <v>96</v>
      </c>
      <c r="N94" s="7">
        <v>112</v>
      </c>
      <c r="O94" s="7">
        <v>133</v>
      </c>
      <c r="P94" s="7">
        <v>154</v>
      </c>
      <c r="Q94" s="7">
        <v>172</v>
      </c>
      <c r="R94" s="8">
        <v>193</v>
      </c>
      <c r="S94" s="121"/>
    </row>
    <row r="95" spans="3:23" ht="16.5" customHeight="1" x14ac:dyDescent="0.25">
      <c r="C95" s="25"/>
      <c r="S95" s="43"/>
    </row>
    <row r="96" spans="3:23" ht="17.25" customHeight="1" thickBot="1" x14ac:dyDescent="0.3">
      <c r="C96" s="25"/>
      <c r="S96" s="43"/>
    </row>
    <row r="97" spans="3:19" ht="16.5" customHeight="1" x14ac:dyDescent="0.25">
      <c r="C97" s="150" t="s">
        <v>132</v>
      </c>
      <c r="D97" s="141" t="s">
        <v>75</v>
      </c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3"/>
      <c r="S97" s="120" t="s">
        <v>110</v>
      </c>
    </row>
    <row r="98" spans="3:19" ht="17.25" customHeight="1" thickBot="1" x14ac:dyDescent="0.3">
      <c r="C98" s="151"/>
      <c r="D98" s="144" t="s">
        <v>96</v>
      </c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6"/>
      <c r="S98" s="121"/>
    </row>
    <row r="99" spans="3:19" ht="21" customHeight="1" thickTop="1" x14ac:dyDescent="0.25">
      <c r="C99" s="151"/>
      <c r="D99" s="2" t="s">
        <v>2</v>
      </c>
      <c r="E99" s="3">
        <v>2</v>
      </c>
      <c r="F99" s="3">
        <v>3</v>
      </c>
      <c r="G99" s="3">
        <v>4</v>
      </c>
      <c r="H99" s="3">
        <v>5</v>
      </c>
      <c r="I99" s="3">
        <v>6</v>
      </c>
      <c r="J99" s="3">
        <v>7</v>
      </c>
      <c r="K99" s="3">
        <v>8</v>
      </c>
      <c r="L99" s="3">
        <v>9</v>
      </c>
      <c r="M99" s="3">
        <v>10</v>
      </c>
      <c r="N99" s="3">
        <v>12</v>
      </c>
      <c r="O99" s="3">
        <v>14</v>
      </c>
      <c r="P99" s="3">
        <v>16</v>
      </c>
      <c r="Q99" s="3">
        <v>18</v>
      </c>
      <c r="R99" s="4">
        <v>20</v>
      </c>
      <c r="S99" s="121"/>
    </row>
    <row r="100" spans="3:19" ht="16.5" customHeight="1" x14ac:dyDescent="0.25">
      <c r="C100" s="151"/>
      <c r="D100" s="139">
        <v>50</v>
      </c>
      <c r="E100" s="5">
        <v>112</v>
      </c>
      <c r="F100" s="5">
        <v>112</v>
      </c>
      <c r="G100" s="5">
        <v>112</v>
      </c>
      <c r="H100" s="5">
        <v>112</v>
      </c>
      <c r="I100" s="5">
        <v>127</v>
      </c>
      <c r="J100" s="5">
        <v>152</v>
      </c>
      <c r="K100" s="5">
        <v>176</v>
      </c>
      <c r="L100" s="5"/>
      <c r="M100" s="5"/>
      <c r="N100" s="5"/>
      <c r="O100" s="5"/>
      <c r="P100" s="5"/>
      <c r="Q100" s="5"/>
      <c r="R100" s="6"/>
      <c r="S100" s="121"/>
    </row>
    <row r="101" spans="3:19" ht="16.5" customHeight="1" x14ac:dyDescent="0.25">
      <c r="C101" s="151"/>
      <c r="D101" s="139"/>
      <c r="E101" s="3">
        <v>86</v>
      </c>
      <c r="F101" s="3">
        <v>86</v>
      </c>
      <c r="G101" s="3">
        <v>86</v>
      </c>
      <c r="H101" s="3">
        <v>86</v>
      </c>
      <c r="I101" s="3">
        <v>98</v>
      </c>
      <c r="J101" s="3">
        <v>117</v>
      </c>
      <c r="K101" s="3">
        <v>135</v>
      </c>
      <c r="L101" s="3"/>
      <c r="M101" s="3"/>
      <c r="N101" s="3"/>
      <c r="O101" s="3"/>
      <c r="P101" s="3"/>
      <c r="Q101" s="3"/>
      <c r="R101" s="4"/>
      <c r="S101" s="121"/>
    </row>
    <row r="102" spans="3:19" ht="16.5" customHeight="1" x14ac:dyDescent="0.25">
      <c r="C102" s="151"/>
      <c r="D102" s="139">
        <v>58</v>
      </c>
      <c r="E102" s="5">
        <v>112</v>
      </c>
      <c r="F102" s="5">
        <v>112</v>
      </c>
      <c r="G102" s="5">
        <v>112</v>
      </c>
      <c r="H102" s="5">
        <v>112</v>
      </c>
      <c r="I102" s="5">
        <v>112</v>
      </c>
      <c r="J102" s="5">
        <v>133</v>
      </c>
      <c r="K102" s="5">
        <v>154</v>
      </c>
      <c r="L102" s="5">
        <v>173</v>
      </c>
      <c r="M102" s="5"/>
      <c r="N102" s="5"/>
      <c r="O102" s="5"/>
      <c r="P102" s="5"/>
      <c r="Q102" s="5"/>
      <c r="R102" s="6"/>
      <c r="S102" s="121"/>
    </row>
    <row r="103" spans="3:19" ht="16.5" customHeight="1" x14ac:dyDescent="0.25">
      <c r="C103" s="151"/>
      <c r="D103" s="139"/>
      <c r="E103" s="3">
        <v>86</v>
      </c>
      <c r="F103" s="3">
        <v>86</v>
      </c>
      <c r="G103" s="3">
        <v>86</v>
      </c>
      <c r="H103" s="3">
        <v>86</v>
      </c>
      <c r="I103" s="3">
        <v>86</v>
      </c>
      <c r="J103" s="3">
        <v>102</v>
      </c>
      <c r="K103" s="3">
        <v>119</v>
      </c>
      <c r="L103" s="3">
        <v>133</v>
      </c>
      <c r="M103" s="3"/>
      <c r="N103" s="3"/>
      <c r="O103" s="3"/>
      <c r="P103" s="3"/>
      <c r="Q103" s="3"/>
      <c r="R103" s="4"/>
      <c r="S103" s="121"/>
    </row>
    <row r="104" spans="3:19" ht="16.5" customHeight="1" x14ac:dyDescent="0.25">
      <c r="C104" s="151"/>
      <c r="D104" s="139">
        <v>60</v>
      </c>
      <c r="E104" s="5">
        <v>112</v>
      </c>
      <c r="F104" s="5">
        <v>112</v>
      </c>
      <c r="G104" s="5">
        <v>112</v>
      </c>
      <c r="H104" s="5">
        <v>112</v>
      </c>
      <c r="I104" s="5">
        <v>112</v>
      </c>
      <c r="J104" s="5">
        <v>127</v>
      </c>
      <c r="K104" s="5">
        <v>149</v>
      </c>
      <c r="L104" s="5">
        <v>170</v>
      </c>
      <c r="M104" s="5">
        <v>189</v>
      </c>
      <c r="N104" s="5"/>
      <c r="O104" s="5"/>
      <c r="P104" s="5"/>
      <c r="Q104" s="5"/>
      <c r="R104" s="6"/>
      <c r="S104" s="121"/>
    </row>
    <row r="105" spans="3:19" ht="16.5" customHeight="1" x14ac:dyDescent="0.25">
      <c r="C105" s="151"/>
      <c r="D105" s="139"/>
      <c r="E105" s="3">
        <v>86</v>
      </c>
      <c r="F105" s="3">
        <v>86</v>
      </c>
      <c r="G105" s="3">
        <v>86</v>
      </c>
      <c r="H105" s="3">
        <v>86</v>
      </c>
      <c r="I105" s="3">
        <v>86</v>
      </c>
      <c r="J105" s="3">
        <v>98</v>
      </c>
      <c r="K105" s="3">
        <v>115</v>
      </c>
      <c r="L105" s="3">
        <v>131</v>
      </c>
      <c r="M105" s="3">
        <v>146</v>
      </c>
      <c r="N105" s="3"/>
      <c r="O105" s="3"/>
      <c r="P105" s="3"/>
      <c r="Q105" s="3"/>
      <c r="R105" s="4"/>
      <c r="S105" s="121"/>
    </row>
    <row r="106" spans="3:19" ht="16.5" customHeight="1" x14ac:dyDescent="0.25">
      <c r="C106" s="151"/>
      <c r="D106" s="139">
        <v>70</v>
      </c>
      <c r="E106" s="5">
        <v>112</v>
      </c>
      <c r="F106" s="5">
        <v>112</v>
      </c>
      <c r="G106" s="5">
        <v>112</v>
      </c>
      <c r="H106" s="5">
        <v>112</v>
      </c>
      <c r="I106" s="5">
        <v>112</v>
      </c>
      <c r="J106" s="5">
        <v>112</v>
      </c>
      <c r="K106" s="5">
        <v>130</v>
      </c>
      <c r="L106" s="5">
        <v>146</v>
      </c>
      <c r="M106" s="5">
        <v>165</v>
      </c>
      <c r="N106" s="5">
        <v>200</v>
      </c>
      <c r="O106" s="5"/>
      <c r="P106" s="5"/>
      <c r="Q106" s="5"/>
      <c r="R106" s="6"/>
      <c r="S106" s="121"/>
    </row>
    <row r="107" spans="3:19" ht="17.25" customHeight="1" x14ac:dyDescent="0.25">
      <c r="C107" s="151"/>
      <c r="D107" s="139"/>
      <c r="E107" s="3">
        <v>86</v>
      </c>
      <c r="F107" s="3">
        <v>86</v>
      </c>
      <c r="G107" s="3">
        <v>86</v>
      </c>
      <c r="H107" s="3">
        <v>86</v>
      </c>
      <c r="I107" s="3">
        <v>86</v>
      </c>
      <c r="J107" s="3">
        <v>86</v>
      </c>
      <c r="K107" s="3">
        <v>100</v>
      </c>
      <c r="L107" s="3">
        <v>113</v>
      </c>
      <c r="M107" s="3">
        <v>127</v>
      </c>
      <c r="N107" s="3">
        <v>154</v>
      </c>
      <c r="O107" s="3"/>
      <c r="P107" s="3"/>
      <c r="Q107" s="3"/>
      <c r="R107" s="4"/>
      <c r="S107" s="121"/>
    </row>
    <row r="108" spans="3:19" ht="16.5" customHeight="1" x14ac:dyDescent="0.25">
      <c r="C108" s="151"/>
      <c r="D108" s="139">
        <v>80</v>
      </c>
      <c r="E108" s="5">
        <v>112</v>
      </c>
      <c r="F108" s="5">
        <v>112</v>
      </c>
      <c r="G108" s="5">
        <v>112</v>
      </c>
      <c r="H108" s="5">
        <v>112</v>
      </c>
      <c r="I108" s="5">
        <v>112</v>
      </c>
      <c r="J108" s="5">
        <v>112</v>
      </c>
      <c r="K108" s="5">
        <v>114</v>
      </c>
      <c r="L108" s="5">
        <v>130</v>
      </c>
      <c r="M108" s="5">
        <v>146</v>
      </c>
      <c r="N108" s="5">
        <v>176</v>
      </c>
      <c r="O108" s="5">
        <v>208</v>
      </c>
      <c r="P108" s="5"/>
      <c r="Q108" s="5"/>
      <c r="R108" s="6"/>
      <c r="S108" s="121"/>
    </row>
    <row r="109" spans="3:19" ht="16.5" customHeight="1" x14ac:dyDescent="0.25">
      <c r="C109" s="151"/>
      <c r="D109" s="139"/>
      <c r="E109" s="3">
        <v>86</v>
      </c>
      <c r="F109" s="3">
        <v>86</v>
      </c>
      <c r="G109" s="3">
        <v>86</v>
      </c>
      <c r="H109" s="3">
        <v>86</v>
      </c>
      <c r="I109" s="3">
        <v>86</v>
      </c>
      <c r="J109" s="3">
        <v>86</v>
      </c>
      <c r="K109" s="3">
        <v>88</v>
      </c>
      <c r="L109" s="3">
        <v>100</v>
      </c>
      <c r="M109" s="3">
        <v>113</v>
      </c>
      <c r="N109" s="3">
        <v>135</v>
      </c>
      <c r="O109" s="3">
        <v>160</v>
      </c>
      <c r="P109" s="3"/>
      <c r="Q109" s="3"/>
      <c r="R109" s="4"/>
      <c r="S109" s="121"/>
    </row>
    <row r="110" spans="3:19" ht="16.5" customHeight="1" x14ac:dyDescent="0.25">
      <c r="C110" s="151"/>
      <c r="D110" s="139">
        <v>90</v>
      </c>
      <c r="E110" s="5">
        <v>112</v>
      </c>
      <c r="F110" s="5">
        <v>112</v>
      </c>
      <c r="G110" s="5">
        <v>112</v>
      </c>
      <c r="H110" s="5">
        <v>112</v>
      </c>
      <c r="I110" s="5">
        <v>112</v>
      </c>
      <c r="J110" s="5">
        <v>112</v>
      </c>
      <c r="K110" s="5">
        <v>112</v>
      </c>
      <c r="L110" s="5">
        <v>117</v>
      </c>
      <c r="M110" s="5">
        <v>130</v>
      </c>
      <c r="N110" s="5">
        <v>160</v>
      </c>
      <c r="O110" s="5">
        <v>187</v>
      </c>
      <c r="P110" s="5">
        <v>216</v>
      </c>
      <c r="Q110" s="5"/>
      <c r="R110" s="6"/>
      <c r="S110" s="121"/>
    </row>
    <row r="111" spans="3:19" ht="16.5" customHeight="1" x14ac:dyDescent="0.25">
      <c r="C111" s="151"/>
      <c r="D111" s="139"/>
      <c r="E111" s="3">
        <v>86</v>
      </c>
      <c r="F111" s="3">
        <v>86</v>
      </c>
      <c r="G111" s="3">
        <v>86</v>
      </c>
      <c r="H111" s="3">
        <v>86</v>
      </c>
      <c r="I111" s="3">
        <v>86</v>
      </c>
      <c r="J111" s="3">
        <v>86</v>
      </c>
      <c r="K111" s="3">
        <v>86</v>
      </c>
      <c r="L111" s="3">
        <v>90</v>
      </c>
      <c r="M111" s="3">
        <v>100</v>
      </c>
      <c r="N111" s="3">
        <v>123</v>
      </c>
      <c r="O111" s="3">
        <v>144</v>
      </c>
      <c r="P111" s="3">
        <v>167</v>
      </c>
      <c r="Q111" s="3"/>
      <c r="R111" s="4"/>
      <c r="S111" s="121"/>
    </row>
    <row r="112" spans="3:19" ht="16.5" customHeight="1" x14ac:dyDescent="0.25">
      <c r="C112" s="151"/>
      <c r="D112" s="139">
        <v>100</v>
      </c>
      <c r="E112" s="5">
        <v>112</v>
      </c>
      <c r="F112" s="5">
        <v>112</v>
      </c>
      <c r="G112" s="5">
        <v>112</v>
      </c>
      <c r="H112" s="5">
        <v>112</v>
      </c>
      <c r="I112" s="5">
        <v>112</v>
      </c>
      <c r="J112" s="5">
        <v>112</v>
      </c>
      <c r="K112" s="5">
        <v>112</v>
      </c>
      <c r="L112" s="5">
        <v>112</v>
      </c>
      <c r="M112" s="5">
        <v>117</v>
      </c>
      <c r="N112" s="5">
        <v>143</v>
      </c>
      <c r="O112" s="5">
        <v>170</v>
      </c>
      <c r="P112" s="5">
        <v>195</v>
      </c>
      <c r="Q112" s="5">
        <v>219</v>
      </c>
      <c r="R112" s="6"/>
      <c r="S112" s="121"/>
    </row>
    <row r="113" spans="3:19" ht="16.5" customHeight="1" x14ac:dyDescent="0.25">
      <c r="C113" s="151"/>
      <c r="D113" s="139"/>
      <c r="E113" s="3">
        <v>86</v>
      </c>
      <c r="F113" s="3">
        <v>86</v>
      </c>
      <c r="G113" s="3">
        <v>86</v>
      </c>
      <c r="H113" s="3">
        <v>86</v>
      </c>
      <c r="I113" s="3">
        <v>86</v>
      </c>
      <c r="J113" s="3">
        <v>86</v>
      </c>
      <c r="K113" s="3">
        <v>86</v>
      </c>
      <c r="L113" s="3">
        <v>86</v>
      </c>
      <c r="M113" s="3">
        <v>90</v>
      </c>
      <c r="N113" s="3">
        <v>110</v>
      </c>
      <c r="O113" s="3">
        <v>131</v>
      </c>
      <c r="P113" s="3">
        <v>150</v>
      </c>
      <c r="Q113" s="3">
        <v>169</v>
      </c>
      <c r="R113" s="4"/>
      <c r="S113" s="121"/>
    </row>
    <row r="114" spans="3:19" ht="16.5" customHeight="1" x14ac:dyDescent="0.25">
      <c r="C114" s="151"/>
      <c r="D114" s="139">
        <v>105</v>
      </c>
      <c r="E114" s="5">
        <v>112</v>
      </c>
      <c r="F114" s="5">
        <v>112</v>
      </c>
      <c r="G114" s="5">
        <v>112</v>
      </c>
      <c r="H114" s="5">
        <v>112</v>
      </c>
      <c r="I114" s="5">
        <v>112</v>
      </c>
      <c r="J114" s="5">
        <v>112</v>
      </c>
      <c r="K114" s="5">
        <v>112</v>
      </c>
      <c r="L114" s="5">
        <v>112</v>
      </c>
      <c r="M114" s="5">
        <v>114</v>
      </c>
      <c r="N114" s="5">
        <v>138</v>
      </c>
      <c r="O114" s="5">
        <v>162</v>
      </c>
      <c r="P114" s="5">
        <v>187</v>
      </c>
      <c r="Q114" s="5">
        <v>211</v>
      </c>
      <c r="R114" s="6"/>
      <c r="S114" s="121"/>
    </row>
    <row r="115" spans="3:19" ht="16.5" customHeight="1" x14ac:dyDescent="0.25">
      <c r="C115" s="151"/>
      <c r="D115" s="139"/>
      <c r="E115" s="3">
        <v>86</v>
      </c>
      <c r="F115" s="3">
        <v>86</v>
      </c>
      <c r="G115" s="3">
        <v>86</v>
      </c>
      <c r="H115" s="3">
        <v>86</v>
      </c>
      <c r="I115" s="3">
        <v>86</v>
      </c>
      <c r="J115" s="3">
        <v>86</v>
      </c>
      <c r="K115" s="3">
        <v>86</v>
      </c>
      <c r="L115" s="3">
        <v>86</v>
      </c>
      <c r="M115" s="3">
        <v>88</v>
      </c>
      <c r="N115" s="3">
        <v>106</v>
      </c>
      <c r="O115" s="3">
        <v>125</v>
      </c>
      <c r="P115" s="3">
        <v>144</v>
      </c>
      <c r="Q115" s="3">
        <v>162</v>
      </c>
      <c r="R115" s="4"/>
      <c r="S115" s="121"/>
    </row>
    <row r="116" spans="3:19" ht="16.5" customHeight="1" x14ac:dyDescent="0.25">
      <c r="C116" s="151"/>
      <c r="D116" s="139">
        <v>110</v>
      </c>
      <c r="E116" s="5">
        <v>112</v>
      </c>
      <c r="F116" s="5">
        <v>112</v>
      </c>
      <c r="G116" s="5">
        <v>112</v>
      </c>
      <c r="H116" s="5">
        <v>112</v>
      </c>
      <c r="I116" s="5">
        <v>112</v>
      </c>
      <c r="J116" s="5">
        <v>112</v>
      </c>
      <c r="K116" s="5">
        <v>112</v>
      </c>
      <c r="L116" s="5">
        <v>112</v>
      </c>
      <c r="M116" s="5">
        <v>112</v>
      </c>
      <c r="N116" s="5">
        <v>130</v>
      </c>
      <c r="O116" s="5">
        <v>154</v>
      </c>
      <c r="P116" s="5">
        <v>179</v>
      </c>
      <c r="Q116" s="5">
        <v>200</v>
      </c>
      <c r="R116" s="6">
        <v>225</v>
      </c>
      <c r="S116" s="121"/>
    </row>
    <row r="117" spans="3:19" ht="17.25" customHeight="1" thickBot="1" x14ac:dyDescent="0.3">
      <c r="C117" s="152"/>
      <c r="D117" s="140"/>
      <c r="E117" s="7">
        <v>86</v>
      </c>
      <c r="F117" s="7">
        <v>86</v>
      </c>
      <c r="G117" s="7">
        <v>86</v>
      </c>
      <c r="H117" s="7">
        <v>86</v>
      </c>
      <c r="I117" s="7">
        <v>86</v>
      </c>
      <c r="J117" s="7">
        <v>86</v>
      </c>
      <c r="K117" s="7">
        <v>86</v>
      </c>
      <c r="L117" s="7">
        <v>86</v>
      </c>
      <c r="M117" s="7">
        <v>86</v>
      </c>
      <c r="N117" s="7">
        <v>100</v>
      </c>
      <c r="O117" s="7">
        <v>119</v>
      </c>
      <c r="P117" s="7">
        <v>137</v>
      </c>
      <c r="Q117" s="7">
        <v>154</v>
      </c>
      <c r="R117" s="8">
        <v>173</v>
      </c>
      <c r="S117" s="121"/>
    </row>
    <row r="118" spans="3:19" ht="16.5" customHeight="1" x14ac:dyDescent="0.25">
      <c r="C118" s="25"/>
      <c r="S118" s="43"/>
    </row>
    <row r="119" spans="3:19" ht="17.25" customHeight="1" thickBot="1" x14ac:dyDescent="0.3">
      <c r="C119" s="25"/>
      <c r="S119" s="43"/>
    </row>
    <row r="120" spans="3:19" ht="16.5" customHeight="1" x14ac:dyDescent="0.25">
      <c r="C120" s="150" t="s">
        <v>132</v>
      </c>
      <c r="D120" s="141" t="s">
        <v>76</v>
      </c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3"/>
      <c r="S120" s="120" t="s">
        <v>110</v>
      </c>
    </row>
    <row r="121" spans="3:19" ht="17.25" customHeight="1" thickBot="1" x14ac:dyDescent="0.3">
      <c r="C121" s="151"/>
      <c r="D121" s="144" t="s">
        <v>126</v>
      </c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6"/>
      <c r="S121" s="121"/>
    </row>
    <row r="122" spans="3:19" ht="21.75" customHeight="1" thickTop="1" x14ac:dyDescent="0.25">
      <c r="C122" s="151"/>
      <c r="D122" s="2" t="s">
        <v>2</v>
      </c>
      <c r="E122" s="3">
        <v>2</v>
      </c>
      <c r="F122" s="3">
        <v>3</v>
      </c>
      <c r="G122" s="3">
        <v>4</v>
      </c>
      <c r="H122" s="3">
        <v>5</v>
      </c>
      <c r="I122" s="3">
        <v>6</v>
      </c>
      <c r="J122" s="3">
        <v>7</v>
      </c>
      <c r="K122" s="3">
        <v>8</v>
      </c>
      <c r="L122" s="3">
        <v>9</v>
      </c>
      <c r="M122" s="3">
        <v>10</v>
      </c>
      <c r="N122" s="3">
        <v>12</v>
      </c>
      <c r="O122" s="3">
        <v>14</v>
      </c>
      <c r="P122" s="3">
        <v>16</v>
      </c>
      <c r="Q122" s="3">
        <v>18</v>
      </c>
      <c r="R122" s="4">
        <v>20</v>
      </c>
      <c r="S122" s="121"/>
    </row>
    <row r="123" spans="3:19" ht="16.5" customHeight="1" x14ac:dyDescent="0.25">
      <c r="C123" s="151"/>
      <c r="D123" s="139">
        <v>50</v>
      </c>
      <c r="E123" s="5">
        <v>102</v>
      </c>
      <c r="F123" s="5">
        <v>102</v>
      </c>
      <c r="G123" s="5">
        <v>102</v>
      </c>
      <c r="H123" s="5">
        <v>102</v>
      </c>
      <c r="I123" s="5">
        <v>116</v>
      </c>
      <c r="J123" s="5">
        <v>138</v>
      </c>
      <c r="K123" s="5">
        <v>161</v>
      </c>
      <c r="L123" s="5"/>
      <c r="M123" s="5"/>
      <c r="N123" s="5"/>
      <c r="O123" s="5"/>
      <c r="P123" s="5"/>
      <c r="Q123" s="5"/>
      <c r="R123" s="6"/>
      <c r="S123" s="121"/>
    </row>
    <row r="124" spans="3:19" ht="16.5" customHeight="1" x14ac:dyDescent="0.25">
      <c r="C124" s="151"/>
      <c r="D124" s="139"/>
      <c r="E124" s="3">
        <v>79</v>
      </c>
      <c r="F124" s="3">
        <v>79</v>
      </c>
      <c r="G124" s="3">
        <v>79</v>
      </c>
      <c r="H124" s="3">
        <v>79</v>
      </c>
      <c r="I124" s="3">
        <v>90</v>
      </c>
      <c r="J124" s="3">
        <v>107</v>
      </c>
      <c r="K124" s="3">
        <v>124</v>
      </c>
      <c r="L124" s="3"/>
      <c r="M124" s="3"/>
      <c r="N124" s="3"/>
      <c r="O124" s="3"/>
      <c r="P124" s="3"/>
      <c r="Q124" s="3"/>
      <c r="R124" s="4"/>
      <c r="S124" s="121"/>
    </row>
    <row r="125" spans="3:19" ht="16.5" customHeight="1" x14ac:dyDescent="0.25">
      <c r="C125" s="151"/>
      <c r="D125" s="139">
        <v>58</v>
      </c>
      <c r="E125" s="5">
        <v>102</v>
      </c>
      <c r="F125" s="5">
        <v>102</v>
      </c>
      <c r="G125" s="5">
        <v>102</v>
      </c>
      <c r="H125" s="5">
        <v>102</v>
      </c>
      <c r="I125" s="5">
        <v>102</v>
      </c>
      <c r="J125" s="5">
        <v>121</v>
      </c>
      <c r="K125" s="5">
        <v>141</v>
      </c>
      <c r="L125" s="5">
        <v>158</v>
      </c>
      <c r="M125" s="5"/>
      <c r="N125" s="5"/>
      <c r="O125" s="5"/>
      <c r="P125" s="5"/>
      <c r="Q125" s="5"/>
      <c r="R125" s="6"/>
      <c r="S125" s="121"/>
    </row>
    <row r="126" spans="3:19" ht="16.5" customHeight="1" x14ac:dyDescent="0.25">
      <c r="C126" s="151"/>
      <c r="D126" s="139"/>
      <c r="E126" s="3">
        <v>79</v>
      </c>
      <c r="F126" s="3">
        <v>79</v>
      </c>
      <c r="G126" s="3">
        <v>79</v>
      </c>
      <c r="H126" s="3">
        <v>79</v>
      </c>
      <c r="I126" s="3">
        <v>79</v>
      </c>
      <c r="J126" s="3">
        <v>93</v>
      </c>
      <c r="K126" s="3">
        <v>108</v>
      </c>
      <c r="L126" s="3">
        <v>122</v>
      </c>
      <c r="M126" s="3"/>
      <c r="N126" s="3"/>
      <c r="O126" s="3"/>
      <c r="P126" s="3"/>
      <c r="Q126" s="3"/>
      <c r="R126" s="4"/>
      <c r="S126" s="121"/>
    </row>
    <row r="127" spans="3:19" ht="16.5" customHeight="1" x14ac:dyDescent="0.25">
      <c r="C127" s="151"/>
      <c r="D127" s="139">
        <v>60</v>
      </c>
      <c r="E127" s="5">
        <v>102</v>
      </c>
      <c r="F127" s="5">
        <v>102</v>
      </c>
      <c r="G127" s="5">
        <v>102</v>
      </c>
      <c r="H127" s="5">
        <v>102</v>
      </c>
      <c r="I127" s="5">
        <v>102</v>
      </c>
      <c r="J127" s="5">
        <v>116</v>
      </c>
      <c r="K127" s="5">
        <v>136</v>
      </c>
      <c r="L127" s="5">
        <v>156</v>
      </c>
      <c r="M127" s="5">
        <v>173</v>
      </c>
      <c r="N127" s="5"/>
      <c r="O127" s="5"/>
      <c r="P127" s="5"/>
      <c r="Q127" s="5"/>
      <c r="R127" s="6"/>
      <c r="S127" s="121"/>
    </row>
    <row r="128" spans="3:19" ht="16.5" customHeight="1" x14ac:dyDescent="0.25">
      <c r="C128" s="151"/>
      <c r="D128" s="139"/>
      <c r="E128" s="3">
        <v>79</v>
      </c>
      <c r="F128" s="3">
        <v>79</v>
      </c>
      <c r="G128" s="3">
        <v>79</v>
      </c>
      <c r="H128" s="3">
        <v>79</v>
      </c>
      <c r="I128" s="3">
        <v>79</v>
      </c>
      <c r="J128" s="3">
        <v>90</v>
      </c>
      <c r="K128" s="3">
        <v>105</v>
      </c>
      <c r="L128" s="3">
        <v>120</v>
      </c>
      <c r="M128" s="3">
        <v>133</v>
      </c>
      <c r="N128" s="3"/>
      <c r="O128" s="3"/>
      <c r="P128" s="3"/>
      <c r="Q128" s="3"/>
      <c r="R128" s="4"/>
      <c r="S128" s="121"/>
    </row>
    <row r="129" spans="3:19" ht="16.5" customHeight="1" x14ac:dyDescent="0.25">
      <c r="C129" s="151"/>
      <c r="D129" s="139">
        <v>70</v>
      </c>
      <c r="E129" s="5">
        <v>102</v>
      </c>
      <c r="F129" s="5">
        <v>102</v>
      </c>
      <c r="G129" s="5">
        <v>102</v>
      </c>
      <c r="H129" s="5">
        <v>102</v>
      </c>
      <c r="I129" s="5">
        <v>102</v>
      </c>
      <c r="J129" s="5">
        <v>102</v>
      </c>
      <c r="K129" s="5">
        <v>119</v>
      </c>
      <c r="L129" s="5">
        <v>133</v>
      </c>
      <c r="M129" s="5">
        <v>151</v>
      </c>
      <c r="N129" s="5">
        <v>183</v>
      </c>
      <c r="O129" s="5"/>
      <c r="P129" s="5"/>
      <c r="Q129" s="5"/>
      <c r="R129" s="6"/>
      <c r="S129" s="121"/>
    </row>
    <row r="130" spans="3:19" ht="16.5" customHeight="1" x14ac:dyDescent="0.25">
      <c r="C130" s="151"/>
      <c r="D130" s="139"/>
      <c r="E130" s="3">
        <v>79</v>
      </c>
      <c r="F130" s="3">
        <v>79</v>
      </c>
      <c r="G130" s="3">
        <v>79</v>
      </c>
      <c r="H130" s="3">
        <v>79</v>
      </c>
      <c r="I130" s="3">
        <v>79</v>
      </c>
      <c r="J130" s="3">
        <v>79</v>
      </c>
      <c r="K130" s="3">
        <v>91</v>
      </c>
      <c r="L130" s="3">
        <v>103</v>
      </c>
      <c r="M130" s="3">
        <v>116</v>
      </c>
      <c r="N130" s="3">
        <v>141</v>
      </c>
      <c r="O130" s="3"/>
      <c r="P130" s="3"/>
      <c r="Q130" s="3"/>
      <c r="R130" s="4"/>
      <c r="S130" s="121"/>
    </row>
    <row r="131" spans="3:19" ht="16.5" customHeight="1" x14ac:dyDescent="0.25">
      <c r="C131" s="151"/>
      <c r="D131" s="139">
        <v>80</v>
      </c>
      <c r="E131" s="5">
        <v>102</v>
      </c>
      <c r="F131" s="5">
        <v>102</v>
      </c>
      <c r="G131" s="5">
        <v>102</v>
      </c>
      <c r="H131" s="5">
        <v>102</v>
      </c>
      <c r="I131" s="5">
        <v>102</v>
      </c>
      <c r="J131" s="5">
        <v>102</v>
      </c>
      <c r="K131" s="5">
        <v>104</v>
      </c>
      <c r="L131" s="5">
        <v>119</v>
      </c>
      <c r="M131" s="5">
        <v>133</v>
      </c>
      <c r="N131" s="5">
        <v>161</v>
      </c>
      <c r="O131" s="5">
        <v>190</v>
      </c>
      <c r="P131" s="5"/>
      <c r="Q131" s="5"/>
      <c r="R131" s="6"/>
      <c r="S131" s="121"/>
    </row>
    <row r="132" spans="3:19" ht="16.5" customHeight="1" x14ac:dyDescent="0.25">
      <c r="C132" s="151"/>
      <c r="D132" s="139"/>
      <c r="E132" s="3">
        <v>79</v>
      </c>
      <c r="F132" s="3">
        <v>79</v>
      </c>
      <c r="G132" s="3">
        <v>79</v>
      </c>
      <c r="H132" s="3">
        <v>79</v>
      </c>
      <c r="I132" s="3">
        <v>79</v>
      </c>
      <c r="J132" s="3">
        <v>79</v>
      </c>
      <c r="K132" s="3">
        <v>80</v>
      </c>
      <c r="L132" s="3">
        <v>91</v>
      </c>
      <c r="M132" s="3">
        <v>103</v>
      </c>
      <c r="N132" s="3">
        <v>124</v>
      </c>
      <c r="O132" s="3">
        <v>146</v>
      </c>
      <c r="P132" s="3"/>
      <c r="Q132" s="3"/>
      <c r="R132" s="4"/>
      <c r="S132" s="121"/>
    </row>
    <row r="133" spans="3:19" ht="16.5" customHeight="1" x14ac:dyDescent="0.25">
      <c r="C133" s="151"/>
      <c r="D133" s="139">
        <v>90</v>
      </c>
      <c r="E133" s="5">
        <v>102</v>
      </c>
      <c r="F133" s="5">
        <v>102</v>
      </c>
      <c r="G133" s="5">
        <v>102</v>
      </c>
      <c r="H133" s="5">
        <v>102</v>
      </c>
      <c r="I133" s="5">
        <v>102</v>
      </c>
      <c r="J133" s="5">
        <v>102</v>
      </c>
      <c r="K133" s="5">
        <v>102</v>
      </c>
      <c r="L133" s="5">
        <v>106</v>
      </c>
      <c r="M133" s="5">
        <v>119</v>
      </c>
      <c r="N133" s="5">
        <v>146</v>
      </c>
      <c r="O133" s="5">
        <v>170</v>
      </c>
      <c r="P133" s="5">
        <v>198</v>
      </c>
      <c r="Q133" s="5"/>
      <c r="R133" s="6"/>
      <c r="S133" s="121"/>
    </row>
    <row r="134" spans="3:19" ht="16.5" customHeight="1" x14ac:dyDescent="0.25">
      <c r="C134" s="151"/>
      <c r="D134" s="139"/>
      <c r="E134" s="3">
        <v>79</v>
      </c>
      <c r="F134" s="3">
        <v>79</v>
      </c>
      <c r="G134" s="3">
        <v>79</v>
      </c>
      <c r="H134" s="3">
        <v>79</v>
      </c>
      <c r="I134" s="3">
        <v>79</v>
      </c>
      <c r="J134" s="3">
        <v>79</v>
      </c>
      <c r="K134" s="3">
        <v>79</v>
      </c>
      <c r="L134" s="3">
        <v>82</v>
      </c>
      <c r="M134" s="3">
        <v>91</v>
      </c>
      <c r="N134" s="3">
        <v>112</v>
      </c>
      <c r="O134" s="3">
        <v>131</v>
      </c>
      <c r="P134" s="3">
        <v>152</v>
      </c>
      <c r="Q134" s="3"/>
      <c r="R134" s="4"/>
      <c r="S134" s="121"/>
    </row>
    <row r="135" spans="3:19" ht="16.5" customHeight="1" x14ac:dyDescent="0.25">
      <c r="C135" s="151"/>
      <c r="D135" s="139">
        <v>100</v>
      </c>
      <c r="E135" s="5">
        <v>102</v>
      </c>
      <c r="F135" s="5">
        <v>102</v>
      </c>
      <c r="G135" s="5">
        <v>102</v>
      </c>
      <c r="H135" s="5">
        <v>102</v>
      </c>
      <c r="I135" s="5">
        <v>102</v>
      </c>
      <c r="J135" s="5">
        <v>102</v>
      </c>
      <c r="K135" s="5">
        <v>102</v>
      </c>
      <c r="L135" s="5">
        <v>102</v>
      </c>
      <c r="M135" s="5">
        <v>106</v>
      </c>
      <c r="N135" s="5">
        <v>131</v>
      </c>
      <c r="O135" s="5">
        <v>156</v>
      </c>
      <c r="P135" s="5">
        <v>178</v>
      </c>
      <c r="Q135" s="5">
        <v>200</v>
      </c>
      <c r="R135" s="6"/>
      <c r="S135" s="121"/>
    </row>
    <row r="136" spans="3:19" ht="16.5" customHeight="1" x14ac:dyDescent="0.25">
      <c r="C136" s="151"/>
      <c r="D136" s="139"/>
      <c r="E136" s="3">
        <v>79</v>
      </c>
      <c r="F136" s="3">
        <v>79</v>
      </c>
      <c r="G136" s="3">
        <v>79</v>
      </c>
      <c r="H136" s="3">
        <v>79</v>
      </c>
      <c r="I136" s="3">
        <v>79</v>
      </c>
      <c r="J136" s="3">
        <v>79</v>
      </c>
      <c r="K136" s="3">
        <v>79</v>
      </c>
      <c r="L136" s="3">
        <v>79</v>
      </c>
      <c r="M136" s="3">
        <v>82</v>
      </c>
      <c r="N136" s="3">
        <v>101</v>
      </c>
      <c r="O136" s="3">
        <v>120</v>
      </c>
      <c r="P136" s="3">
        <v>137</v>
      </c>
      <c r="Q136" s="3">
        <v>154</v>
      </c>
      <c r="R136" s="4"/>
      <c r="S136" s="121"/>
    </row>
    <row r="137" spans="3:19" ht="17.25" customHeight="1" x14ac:dyDescent="0.25">
      <c r="C137" s="151"/>
      <c r="D137" s="139">
        <v>105</v>
      </c>
      <c r="E137" s="5">
        <v>102</v>
      </c>
      <c r="F137" s="5">
        <v>102</v>
      </c>
      <c r="G137" s="5">
        <v>102</v>
      </c>
      <c r="H137" s="5">
        <v>102</v>
      </c>
      <c r="I137" s="5">
        <v>102</v>
      </c>
      <c r="J137" s="5">
        <v>102</v>
      </c>
      <c r="K137" s="5">
        <v>102</v>
      </c>
      <c r="L137" s="5">
        <v>102</v>
      </c>
      <c r="M137" s="5">
        <v>104</v>
      </c>
      <c r="N137" s="5">
        <v>126</v>
      </c>
      <c r="O137" s="5">
        <v>148</v>
      </c>
      <c r="P137" s="5">
        <v>170</v>
      </c>
      <c r="Q137" s="5">
        <v>193</v>
      </c>
      <c r="R137" s="6"/>
      <c r="S137" s="121"/>
    </row>
    <row r="138" spans="3:19" ht="16.5" customHeight="1" x14ac:dyDescent="0.25">
      <c r="C138" s="151"/>
      <c r="D138" s="139"/>
      <c r="E138" s="3">
        <v>79</v>
      </c>
      <c r="F138" s="3">
        <v>79</v>
      </c>
      <c r="G138" s="3">
        <v>79</v>
      </c>
      <c r="H138" s="3">
        <v>79</v>
      </c>
      <c r="I138" s="3">
        <v>79</v>
      </c>
      <c r="J138" s="3">
        <v>79</v>
      </c>
      <c r="K138" s="3">
        <v>79</v>
      </c>
      <c r="L138" s="3">
        <v>79</v>
      </c>
      <c r="M138" s="3">
        <v>80</v>
      </c>
      <c r="N138" s="3">
        <v>97</v>
      </c>
      <c r="O138" s="3">
        <v>114</v>
      </c>
      <c r="P138" s="3">
        <v>131</v>
      </c>
      <c r="Q138" s="3">
        <v>148</v>
      </c>
      <c r="R138" s="4"/>
      <c r="S138" s="121"/>
    </row>
    <row r="139" spans="3:19" ht="16.5" customHeight="1" x14ac:dyDescent="0.25">
      <c r="C139" s="151"/>
      <c r="D139" s="139">
        <v>110</v>
      </c>
      <c r="E139" s="5">
        <v>102</v>
      </c>
      <c r="F139" s="5">
        <v>102</v>
      </c>
      <c r="G139" s="5">
        <v>102</v>
      </c>
      <c r="H139" s="5">
        <v>102</v>
      </c>
      <c r="I139" s="5">
        <v>102</v>
      </c>
      <c r="J139" s="5">
        <v>102</v>
      </c>
      <c r="K139" s="5">
        <v>102</v>
      </c>
      <c r="L139" s="5">
        <v>102</v>
      </c>
      <c r="M139" s="5">
        <v>102</v>
      </c>
      <c r="N139" s="5">
        <v>119</v>
      </c>
      <c r="O139" s="5">
        <v>141</v>
      </c>
      <c r="P139" s="5">
        <v>163</v>
      </c>
      <c r="Q139" s="5">
        <v>183</v>
      </c>
      <c r="R139" s="6">
        <v>205</v>
      </c>
      <c r="S139" s="121"/>
    </row>
    <row r="140" spans="3:19" ht="17.25" customHeight="1" thickBot="1" x14ac:dyDescent="0.3">
      <c r="C140" s="152"/>
      <c r="D140" s="140"/>
      <c r="E140" s="7">
        <v>79</v>
      </c>
      <c r="F140" s="7">
        <v>79</v>
      </c>
      <c r="G140" s="7">
        <v>79</v>
      </c>
      <c r="H140" s="7">
        <v>79</v>
      </c>
      <c r="I140" s="7">
        <v>79</v>
      </c>
      <c r="J140" s="7">
        <v>79</v>
      </c>
      <c r="K140" s="7">
        <v>79</v>
      </c>
      <c r="L140" s="7">
        <v>79</v>
      </c>
      <c r="M140" s="7">
        <v>79</v>
      </c>
      <c r="N140" s="7">
        <v>91</v>
      </c>
      <c r="O140" s="7">
        <v>108</v>
      </c>
      <c r="P140" s="7">
        <v>126</v>
      </c>
      <c r="Q140" s="7">
        <v>141</v>
      </c>
      <c r="R140" s="8">
        <v>158</v>
      </c>
      <c r="S140" s="121"/>
    </row>
    <row r="141" spans="3:19" ht="16.5" customHeight="1" x14ac:dyDescent="0.25">
      <c r="C141" s="25"/>
      <c r="S141" s="43"/>
    </row>
    <row r="142" spans="3:19" ht="17.25" customHeight="1" thickBot="1" x14ac:dyDescent="0.3">
      <c r="C142" s="25"/>
      <c r="S142" s="43"/>
    </row>
    <row r="143" spans="3:19" ht="16.5" customHeight="1" x14ac:dyDescent="0.25">
      <c r="C143" s="150" t="s">
        <v>132</v>
      </c>
      <c r="D143" s="141" t="s">
        <v>77</v>
      </c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3"/>
      <c r="S143" s="122" t="s">
        <v>209</v>
      </c>
    </row>
    <row r="144" spans="3:19" ht="17.25" customHeight="1" thickBot="1" x14ac:dyDescent="0.3">
      <c r="C144" s="151"/>
      <c r="D144" s="144" t="s">
        <v>127</v>
      </c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6"/>
      <c r="S144" s="123"/>
    </row>
    <row r="145" spans="3:19" ht="21" customHeight="1" thickTop="1" x14ac:dyDescent="0.25">
      <c r="C145" s="151"/>
      <c r="D145" s="2" t="s">
        <v>2</v>
      </c>
      <c r="E145" s="3">
        <v>2</v>
      </c>
      <c r="F145" s="3">
        <v>3</v>
      </c>
      <c r="G145" s="3">
        <v>4</v>
      </c>
      <c r="H145" s="3">
        <v>5</v>
      </c>
      <c r="I145" s="3">
        <v>6</v>
      </c>
      <c r="J145" s="3">
        <v>7</v>
      </c>
      <c r="K145" s="3">
        <v>8</v>
      </c>
      <c r="L145" s="3">
        <v>9</v>
      </c>
      <c r="M145" s="3">
        <v>10</v>
      </c>
      <c r="N145" s="3">
        <v>12</v>
      </c>
      <c r="O145" s="3">
        <v>14</v>
      </c>
      <c r="P145" s="3">
        <v>16</v>
      </c>
      <c r="Q145" s="3">
        <v>18</v>
      </c>
      <c r="R145" s="4">
        <v>20</v>
      </c>
      <c r="S145" s="123"/>
    </row>
    <row r="146" spans="3:19" ht="16.5" customHeight="1" x14ac:dyDescent="0.25">
      <c r="C146" s="151"/>
      <c r="D146" s="139">
        <v>50</v>
      </c>
      <c r="E146" s="5">
        <v>158</v>
      </c>
      <c r="F146" s="5">
        <v>158</v>
      </c>
      <c r="G146" s="5">
        <v>165</v>
      </c>
      <c r="H146" s="5">
        <v>215</v>
      </c>
      <c r="I146" s="5">
        <v>269</v>
      </c>
      <c r="J146" s="5"/>
      <c r="K146" s="5"/>
      <c r="L146" s="5"/>
      <c r="M146" s="5"/>
      <c r="N146" s="5"/>
      <c r="O146" s="5"/>
      <c r="P146" s="5"/>
      <c r="Q146" s="5"/>
      <c r="R146" s="6"/>
      <c r="S146" s="123"/>
    </row>
    <row r="147" spans="3:19" ht="16.5" customHeight="1" x14ac:dyDescent="0.25">
      <c r="C147" s="151"/>
      <c r="D147" s="139"/>
      <c r="E147" s="3">
        <v>122</v>
      </c>
      <c r="F147" s="3">
        <v>122</v>
      </c>
      <c r="G147" s="3">
        <v>127</v>
      </c>
      <c r="H147" s="3">
        <v>166</v>
      </c>
      <c r="I147" s="3">
        <v>207</v>
      </c>
      <c r="J147" s="3"/>
      <c r="K147" s="3"/>
      <c r="L147" s="3"/>
      <c r="M147" s="3"/>
      <c r="N147" s="3"/>
      <c r="O147" s="3"/>
      <c r="P147" s="3"/>
      <c r="Q147" s="3"/>
      <c r="R147" s="4"/>
      <c r="S147" s="123"/>
    </row>
    <row r="148" spans="3:19" ht="16.5" customHeight="1" x14ac:dyDescent="0.25">
      <c r="C148" s="151"/>
      <c r="D148" s="139">
        <v>58</v>
      </c>
      <c r="E148" s="5">
        <v>158</v>
      </c>
      <c r="F148" s="5">
        <v>158</v>
      </c>
      <c r="G148" s="5">
        <v>158</v>
      </c>
      <c r="H148" s="5">
        <v>184</v>
      </c>
      <c r="I148" s="5">
        <v>227</v>
      </c>
      <c r="J148" s="5">
        <v>273</v>
      </c>
      <c r="K148" s="5"/>
      <c r="L148" s="5"/>
      <c r="M148" s="5"/>
      <c r="N148" s="5"/>
      <c r="O148" s="5"/>
      <c r="P148" s="5"/>
      <c r="Q148" s="5"/>
      <c r="R148" s="6"/>
      <c r="S148" s="123"/>
    </row>
    <row r="149" spans="3:19" ht="16.5" customHeight="1" x14ac:dyDescent="0.25">
      <c r="C149" s="151"/>
      <c r="D149" s="139"/>
      <c r="E149" s="3">
        <v>122</v>
      </c>
      <c r="F149" s="3">
        <v>122</v>
      </c>
      <c r="G149" s="3">
        <v>122</v>
      </c>
      <c r="H149" s="3">
        <v>142</v>
      </c>
      <c r="I149" s="3">
        <v>174</v>
      </c>
      <c r="J149" s="3">
        <v>210</v>
      </c>
      <c r="K149" s="3"/>
      <c r="L149" s="3"/>
      <c r="M149" s="3"/>
      <c r="N149" s="3"/>
      <c r="O149" s="3"/>
      <c r="P149" s="3"/>
      <c r="Q149" s="3"/>
      <c r="R149" s="4"/>
      <c r="S149" s="123"/>
    </row>
    <row r="150" spans="3:19" ht="16.5" customHeight="1" x14ac:dyDescent="0.25">
      <c r="C150" s="151"/>
      <c r="D150" s="139">
        <v>60</v>
      </c>
      <c r="E150" s="5">
        <v>158</v>
      </c>
      <c r="F150" s="5">
        <v>158</v>
      </c>
      <c r="G150" s="5">
        <v>158</v>
      </c>
      <c r="H150" s="5">
        <v>177</v>
      </c>
      <c r="I150" s="5">
        <v>219</v>
      </c>
      <c r="J150" s="5">
        <v>261</v>
      </c>
      <c r="K150" s="5">
        <v>307</v>
      </c>
      <c r="L150" s="5"/>
      <c r="M150" s="5"/>
      <c r="N150" s="5"/>
      <c r="O150" s="5"/>
      <c r="P150" s="5"/>
      <c r="Q150" s="5"/>
      <c r="R150" s="6"/>
      <c r="S150" s="123"/>
    </row>
    <row r="151" spans="3:19" ht="16.5" customHeight="1" x14ac:dyDescent="0.25">
      <c r="C151" s="151"/>
      <c r="D151" s="139"/>
      <c r="E151" s="3">
        <v>122</v>
      </c>
      <c r="F151" s="3">
        <v>122</v>
      </c>
      <c r="G151" s="3">
        <v>122</v>
      </c>
      <c r="H151" s="3">
        <v>136</v>
      </c>
      <c r="I151" s="3">
        <v>168</v>
      </c>
      <c r="J151" s="3">
        <v>201</v>
      </c>
      <c r="K151" s="3">
        <v>236</v>
      </c>
      <c r="L151" s="3"/>
      <c r="M151" s="3"/>
      <c r="N151" s="3"/>
      <c r="O151" s="3"/>
      <c r="P151" s="3"/>
      <c r="Q151" s="3"/>
      <c r="R151" s="4"/>
      <c r="S151" s="123"/>
    </row>
    <row r="152" spans="3:19" ht="17.25" customHeight="1" x14ac:dyDescent="0.25">
      <c r="C152" s="151"/>
      <c r="D152" s="139">
        <v>70</v>
      </c>
      <c r="E152" s="5">
        <v>158</v>
      </c>
      <c r="F152" s="5">
        <v>158</v>
      </c>
      <c r="G152" s="5">
        <v>158</v>
      </c>
      <c r="H152" s="5">
        <v>158</v>
      </c>
      <c r="I152" s="5">
        <v>188</v>
      </c>
      <c r="J152" s="5">
        <v>223</v>
      </c>
      <c r="K152" s="5">
        <v>261</v>
      </c>
      <c r="L152" s="5">
        <v>296</v>
      </c>
      <c r="M152" s="5"/>
      <c r="N152" s="5"/>
      <c r="O152" s="5"/>
      <c r="P152" s="5"/>
      <c r="Q152" s="5"/>
      <c r="R152" s="6"/>
      <c r="S152" s="123"/>
    </row>
    <row r="153" spans="3:19" ht="16.5" customHeight="1" x14ac:dyDescent="0.25">
      <c r="C153" s="151"/>
      <c r="D153" s="139"/>
      <c r="E153" s="3">
        <v>122</v>
      </c>
      <c r="F153" s="3">
        <v>122</v>
      </c>
      <c r="G153" s="3">
        <v>122</v>
      </c>
      <c r="H153" s="3">
        <v>122</v>
      </c>
      <c r="I153" s="3">
        <v>145</v>
      </c>
      <c r="J153" s="3">
        <v>171</v>
      </c>
      <c r="K153" s="3">
        <v>201</v>
      </c>
      <c r="L153" s="3">
        <v>227</v>
      </c>
      <c r="M153" s="3"/>
      <c r="N153" s="3"/>
      <c r="O153" s="3"/>
      <c r="P153" s="3"/>
      <c r="Q153" s="3"/>
      <c r="R153" s="4"/>
      <c r="S153" s="123"/>
    </row>
    <row r="154" spans="3:19" ht="16.5" customHeight="1" x14ac:dyDescent="0.25">
      <c r="C154" s="151"/>
      <c r="D154" s="139">
        <v>80</v>
      </c>
      <c r="E154" s="5">
        <v>158</v>
      </c>
      <c r="F154" s="5">
        <v>158</v>
      </c>
      <c r="G154" s="5">
        <v>158</v>
      </c>
      <c r="H154" s="5">
        <v>158</v>
      </c>
      <c r="I154" s="5">
        <v>158</v>
      </c>
      <c r="J154" s="5">
        <v>196</v>
      </c>
      <c r="K154" s="5">
        <v>227</v>
      </c>
      <c r="L154" s="5">
        <v>257</v>
      </c>
      <c r="M154" s="5">
        <v>288</v>
      </c>
      <c r="N154" s="5"/>
      <c r="O154" s="5"/>
      <c r="P154" s="5"/>
      <c r="Q154" s="5"/>
      <c r="R154" s="6"/>
      <c r="S154" s="123"/>
    </row>
    <row r="155" spans="3:19" ht="16.5" customHeight="1" x14ac:dyDescent="0.25">
      <c r="C155" s="151"/>
      <c r="D155" s="139"/>
      <c r="E155" s="3">
        <v>122</v>
      </c>
      <c r="F155" s="3">
        <v>122</v>
      </c>
      <c r="G155" s="3">
        <v>122</v>
      </c>
      <c r="H155" s="3">
        <v>122</v>
      </c>
      <c r="I155" s="3">
        <v>122</v>
      </c>
      <c r="J155" s="3">
        <v>151</v>
      </c>
      <c r="K155" s="3">
        <v>174</v>
      </c>
      <c r="L155" s="3">
        <v>198</v>
      </c>
      <c r="M155" s="3">
        <v>221</v>
      </c>
      <c r="N155" s="3"/>
      <c r="O155" s="3"/>
      <c r="P155" s="3"/>
      <c r="Q155" s="3"/>
      <c r="R155" s="4"/>
      <c r="S155" s="123"/>
    </row>
    <row r="156" spans="3:19" ht="16.5" customHeight="1" x14ac:dyDescent="0.25">
      <c r="C156" s="151"/>
      <c r="D156" s="139">
        <v>90</v>
      </c>
      <c r="E156" s="5">
        <v>158</v>
      </c>
      <c r="F156" s="5">
        <v>158</v>
      </c>
      <c r="G156" s="5">
        <v>158</v>
      </c>
      <c r="H156" s="5">
        <v>158</v>
      </c>
      <c r="I156" s="5">
        <v>158</v>
      </c>
      <c r="J156" s="5">
        <v>173</v>
      </c>
      <c r="K156" s="5">
        <v>200</v>
      </c>
      <c r="L156" s="5">
        <v>227</v>
      </c>
      <c r="M156" s="5">
        <v>257</v>
      </c>
      <c r="N156" s="5">
        <v>311</v>
      </c>
      <c r="O156" s="5"/>
      <c r="P156" s="5"/>
      <c r="Q156" s="5"/>
      <c r="R156" s="6"/>
      <c r="S156" s="123"/>
    </row>
    <row r="157" spans="3:19" ht="16.5" customHeight="1" x14ac:dyDescent="0.25">
      <c r="C157" s="151"/>
      <c r="D157" s="139"/>
      <c r="E157" s="3">
        <v>122</v>
      </c>
      <c r="F157" s="3">
        <v>122</v>
      </c>
      <c r="G157" s="3">
        <v>122</v>
      </c>
      <c r="H157" s="3">
        <v>122</v>
      </c>
      <c r="I157" s="3">
        <v>122</v>
      </c>
      <c r="J157" s="3">
        <v>133</v>
      </c>
      <c r="K157" s="3">
        <v>154</v>
      </c>
      <c r="L157" s="3">
        <v>174</v>
      </c>
      <c r="M157" s="3">
        <v>198</v>
      </c>
      <c r="N157" s="3">
        <v>239</v>
      </c>
      <c r="O157" s="3"/>
      <c r="P157" s="3"/>
      <c r="Q157" s="3"/>
      <c r="R157" s="4"/>
      <c r="S157" s="123"/>
    </row>
    <row r="158" spans="3:19" ht="16.5" customHeight="1" x14ac:dyDescent="0.25">
      <c r="C158" s="151"/>
      <c r="D158" s="139">
        <v>100</v>
      </c>
      <c r="E158" s="5">
        <v>158</v>
      </c>
      <c r="F158" s="5">
        <v>158</v>
      </c>
      <c r="G158" s="5">
        <v>158</v>
      </c>
      <c r="H158" s="5">
        <v>158</v>
      </c>
      <c r="I158" s="5">
        <v>158</v>
      </c>
      <c r="J158" s="5">
        <v>158</v>
      </c>
      <c r="K158" s="5">
        <v>180</v>
      </c>
      <c r="L158" s="5">
        <v>204</v>
      </c>
      <c r="M158" s="5">
        <v>230</v>
      </c>
      <c r="N158" s="5">
        <v>280</v>
      </c>
      <c r="O158" s="5">
        <v>330</v>
      </c>
      <c r="P158" s="5"/>
      <c r="Q158" s="5"/>
      <c r="R158" s="6"/>
      <c r="S158" s="123"/>
    </row>
    <row r="159" spans="3:19" ht="16.5" customHeight="1" x14ac:dyDescent="0.25">
      <c r="C159" s="151"/>
      <c r="D159" s="139"/>
      <c r="E159" s="3">
        <v>122</v>
      </c>
      <c r="F159" s="3">
        <v>122</v>
      </c>
      <c r="G159" s="3">
        <v>122</v>
      </c>
      <c r="H159" s="3">
        <v>122</v>
      </c>
      <c r="I159" s="3">
        <v>122</v>
      </c>
      <c r="J159" s="3">
        <v>122</v>
      </c>
      <c r="K159" s="3">
        <v>139</v>
      </c>
      <c r="L159" s="3">
        <v>157</v>
      </c>
      <c r="M159" s="3">
        <v>177</v>
      </c>
      <c r="N159" s="3">
        <v>216</v>
      </c>
      <c r="O159" s="3">
        <v>254</v>
      </c>
      <c r="P159" s="3"/>
      <c r="Q159" s="3"/>
      <c r="R159" s="4"/>
      <c r="S159" s="123"/>
    </row>
    <row r="160" spans="3:19" ht="16.5" customHeight="1" x14ac:dyDescent="0.25">
      <c r="C160" s="151"/>
      <c r="D160" s="139">
        <v>105</v>
      </c>
      <c r="E160" s="5">
        <v>158</v>
      </c>
      <c r="F160" s="5">
        <v>158</v>
      </c>
      <c r="G160" s="5">
        <v>158</v>
      </c>
      <c r="H160" s="5">
        <v>158</v>
      </c>
      <c r="I160" s="5">
        <v>158</v>
      </c>
      <c r="J160" s="5">
        <v>158</v>
      </c>
      <c r="K160" s="5">
        <v>158</v>
      </c>
      <c r="L160" s="5">
        <v>196</v>
      </c>
      <c r="M160" s="5">
        <v>219</v>
      </c>
      <c r="N160" s="5">
        <v>265</v>
      </c>
      <c r="O160" s="5">
        <v>315</v>
      </c>
      <c r="P160" s="5"/>
      <c r="Q160" s="5"/>
      <c r="R160" s="6"/>
      <c r="S160" s="123"/>
    </row>
    <row r="161" spans="1:23" ht="16.5" customHeight="1" x14ac:dyDescent="0.25">
      <c r="C161" s="151"/>
      <c r="D161" s="139"/>
      <c r="E161" s="3">
        <v>122</v>
      </c>
      <c r="F161" s="3">
        <v>122</v>
      </c>
      <c r="G161" s="3">
        <v>122</v>
      </c>
      <c r="H161" s="3">
        <v>122</v>
      </c>
      <c r="I161" s="3">
        <v>122</v>
      </c>
      <c r="J161" s="3">
        <v>122</v>
      </c>
      <c r="K161" s="3">
        <v>122</v>
      </c>
      <c r="L161" s="3">
        <v>151</v>
      </c>
      <c r="M161" s="3">
        <v>168</v>
      </c>
      <c r="N161" s="3">
        <v>204</v>
      </c>
      <c r="O161" s="3">
        <v>242</v>
      </c>
      <c r="P161" s="3"/>
      <c r="Q161" s="3"/>
      <c r="R161" s="4"/>
      <c r="S161" s="123"/>
    </row>
    <row r="162" spans="1:23" ht="16.5" customHeight="1" x14ac:dyDescent="0.25">
      <c r="C162" s="151"/>
      <c r="D162" s="139">
        <v>110</v>
      </c>
      <c r="E162" s="5">
        <v>158</v>
      </c>
      <c r="F162" s="5">
        <v>158</v>
      </c>
      <c r="G162" s="5">
        <v>158</v>
      </c>
      <c r="H162" s="5">
        <v>158</v>
      </c>
      <c r="I162" s="5">
        <v>158</v>
      </c>
      <c r="J162" s="5">
        <v>158</v>
      </c>
      <c r="K162" s="5">
        <v>158</v>
      </c>
      <c r="L162" s="5">
        <v>184</v>
      </c>
      <c r="M162" s="5">
        <v>207</v>
      </c>
      <c r="N162" s="5">
        <v>253</v>
      </c>
      <c r="O162" s="5">
        <v>299</v>
      </c>
      <c r="P162" s="5">
        <v>345</v>
      </c>
      <c r="Q162" s="5"/>
      <c r="R162" s="6"/>
      <c r="S162" s="123"/>
    </row>
    <row r="163" spans="1:23" ht="17.25" customHeight="1" thickBot="1" x14ac:dyDescent="0.3">
      <c r="C163" s="152"/>
      <c r="D163" s="140"/>
      <c r="E163" s="7">
        <v>122</v>
      </c>
      <c r="F163" s="7">
        <v>122</v>
      </c>
      <c r="G163" s="7">
        <v>122</v>
      </c>
      <c r="H163" s="7">
        <v>122</v>
      </c>
      <c r="I163" s="7">
        <v>122</v>
      </c>
      <c r="J163" s="7">
        <v>122</v>
      </c>
      <c r="K163" s="7">
        <v>122</v>
      </c>
      <c r="L163" s="7">
        <v>142</v>
      </c>
      <c r="M163" s="7">
        <v>160</v>
      </c>
      <c r="N163" s="7">
        <v>195</v>
      </c>
      <c r="O163" s="7">
        <v>230</v>
      </c>
      <c r="P163" s="7">
        <v>266</v>
      </c>
      <c r="Q163" s="7"/>
      <c r="R163" s="8"/>
      <c r="S163" s="123"/>
    </row>
    <row r="164" spans="1:23" ht="16.5" customHeight="1" x14ac:dyDescent="0.25">
      <c r="C164" s="25"/>
      <c r="S164" s="43"/>
    </row>
    <row r="165" spans="1:23" ht="17.25" customHeight="1" thickBot="1" x14ac:dyDescent="0.3">
      <c r="C165" s="25"/>
      <c r="S165" s="43"/>
    </row>
    <row r="166" spans="1:23" ht="16.5" customHeight="1" x14ac:dyDescent="0.25">
      <c r="B166" s="25"/>
      <c r="C166" s="150" t="s">
        <v>132</v>
      </c>
      <c r="D166" s="141" t="s">
        <v>97</v>
      </c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3"/>
      <c r="S166" s="122" t="s">
        <v>209</v>
      </c>
    </row>
    <row r="167" spans="1:23" ht="17.25" customHeight="1" thickBot="1" x14ac:dyDescent="0.3">
      <c r="A167" s="25"/>
      <c r="B167" s="25"/>
      <c r="C167" s="151"/>
      <c r="D167" s="144" t="s">
        <v>128</v>
      </c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6"/>
      <c r="S167" s="123"/>
    </row>
    <row r="168" spans="1:23" ht="21" customHeight="1" thickTop="1" x14ac:dyDescent="0.25">
      <c r="A168" s="25"/>
      <c r="B168" s="25"/>
      <c r="C168" s="151"/>
      <c r="D168" s="2" t="s">
        <v>2</v>
      </c>
      <c r="E168" s="3">
        <v>2</v>
      </c>
      <c r="F168" s="3">
        <v>3</v>
      </c>
      <c r="G168" s="3">
        <v>4</v>
      </c>
      <c r="H168" s="3">
        <v>5</v>
      </c>
      <c r="I168" s="3">
        <v>6</v>
      </c>
      <c r="J168" s="3">
        <v>7</v>
      </c>
      <c r="K168" s="3">
        <v>8</v>
      </c>
      <c r="L168" s="3">
        <v>9</v>
      </c>
      <c r="M168" s="3">
        <v>10</v>
      </c>
      <c r="N168" s="3">
        <v>12</v>
      </c>
      <c r="O168" s="3">
        <v>14</v>
      </c>
      <c r="P168" s="3">
        <v>16</v>
      </c>
      <c r="Q168" s="3">
        <v>18</v>
      </c>
      <c r="R168" s="4">
        <v>20</v>
      </c>
      <c r="S168" s="123"/>
    </row>
    <row r="169" spans="1:23" s="118" customFormat="1" ht="16.5" customHeight="1" x14ac:dyDescent="0.25">
      <c r="C169" s="151"/>
      <c r="D169" s="139">
        <v>50</v>
      </c>
      <c r="E169" s="115">
        <v>142</v>
      </c>
      <c r="F169" s="115">
        <v>142</v>
      </c>
      <c r="G169" s="115">
        <v>148</v>
      </c>
      <c r="H169" s="115">
        <v>192</v>
      </c>
      <c r="I169" s="115">
        <v>240</v>
      </c>
      <c r="J169" s="115"/>
      <c r="K169" s="115"/>
      <c r="L169" s="115"/>
      <c r="M169" s="115"/>
      <c r="N169" s="115"/>
      <c r="O169" s="115"/>
      <c r="P169" s="115"/>
      <c r="Q169" s="115"/>
      <c r="R169" s="116"/>
      <c r="S169" s="123"/>
      <c r="T169" s="117"/>
      <c r="U169" s="117"/>
      <c r="V169" s="117"/>
      <c r="W169" s="117"/>
    </row>
    <row r="170" spans="1:23" ht="16.5" customHeight="1" x14ac:dyDescent="0.25">
      <c r="A170" s="25"/>
      <c r="B170" s="25"/>
      <c r="C170" s="151"/>
      <c r="D170" s="139"/>
      <c r="E170" s="3">
        <v>109</v>
      </c>
      <c r="F170" s="3">
        <v>109</v>
      </c>
      <c r="G170" s="3">
        <v>114</v>
      </c>
      <c r="H170" s="3">
        <v>148</v>
      </c>
      <c r="I170" s="3">
        <v>185</v>
      </c>
      <c r="J170" s="3"/>
      <c r="K170" s="3"/>
      <c r="L170" s="3"/>
      <c r="M170" s="3"/>
      <c r="N170" s="3"/>
      <c r="O170" s="3"/>
      <c r="P170" s="3"/>
      <c r="Q170" s="3"/>
      <c r="R170" s="4"/>
      <c r="S170" s="123"/>
    </row>
    <row r="171" spans="1:23" ht="17.25" customHeight="1" x14ac:dyDescent="0.25">
      <c r="A171" s="25"/>
      <c r="B171" s="25"/>
      <c r="C171" s="151"/>
      <c r="D171" s="139">
        <v>58</v>
      </c>
      <c r="E171" s="5">
        <v>142</v>
      </c>
      <c r="F171" s="5">
        <v>142</v>
      </c>
      <c r="G171" s="5">
        <v>142</v>
      </c>
      <c r="H171" s="5">
        <v>165</v>
      </c>
      <c r="I171" s="5">
        <v>203</v>
      </c>
      <c r="J171" s="5">
        <v>244</v>
      </c>
      <c r="K171" s="5"/>
      <c r="L171" s="5"/>
      <c r="M171" s="5"/>
      <c r="N171" s="5"/>
      <c r="O171" s="5"/>
      <c r="P171" s="5"/>
      <c r="Q171" s="5"/>
      <c r="R171" s="6"/>
      <c r="S171" s="123"/>
    </row>
    <row r="172" spans="1:23" ht="21" customHeight="1" x14ac:dyDescent="0.25">
      <c r="A172" s="25"/>
      <c r="B172" s="25"/>
      <c r="C172" s="151"/>
      <c r="D172" s="139"/>
      <c r="E172" s="3">
        <v>109</v>
      </c>
      <c r="F172" s="3">
        <v>109</v>
      </c>
      <c r="G172" s="3">
        <v>109</v>
      </c>
      <c r="H172" s="3">
        <v>127</v>
      </c>
      <c r="I172" s="3">
        <v>156</v>
      </c>
      <c r="J172" s="3">
        <v>188</v>
      </c>
      <c r="K172" s="3"/>
      <c r="L172" s="3"/>
      <c r="M172" s="3"/>
      <c r="N172" s="3"/>
      <c r="O172" s="3"/>
      <c r="P172" s="3"/>
      <c r="Q172" s="3"/>
      <c r="R172" s="4"/>
      <c r="S172" s="123"/>
    </row>
    <row r="173" spans="1:23" ht="16.5" customHeight="1" x14ac:dyDescent="0.25">
      <c r="A173" s="25"/>
      <c r="B173" s="25"/>
      <c r="C173" s="151"/>
      <c r="D173" s="139">
        <v>60</v>
      </c>
      <c r="E173" s="5">
        <v>142</v>
      </c>
      <c r="F173" s="5">
        <v>142</v>
      </c>
      <c r="G173" s="5">
        <v>142</v>
      </c>
      <c r="H173" s="5">
        <v>158</v>
      </c>
      <c r="I173" s="5">
        <v>196</v>
      </c>
      <c r="J173" s="5">
        <v>234</v>
      </c>
      <c r="K173" s="5">
        <v>275</v>
      </c>
      <c r="L173" s="5"/>
      <c r="M173" s="5"/>
      <c r="N173" s="5"/>
      <c r="O173" s="5"/>
      <c r="P173" s="5"/>
      <c r="Q173" s="5"/>
      <c r="R173" s="6"/>
      <c r="S173" s="123"/>
    </row>
    <row r="174" spans="1:23" ht="16.5" customHeight="1" x14ac:dyDescent="0.25">
      <c r="A174" s="25"/>
      <c r="B174" s="25"/>
      <c r="C174" s="151"/>
      <c r="D174" s="139"/>
      <c r="E174" s="3">
        <v>109</v>
      </c>
      <c r="F174" s="3">
        <v>109</v>
      </c>
      <c r="G174" s="3">
        <v>109</v>
      </c>
      <c r="H174" s="3">
        <v>122</v>
      </c>
      <c r="I174" s="3">
        <v>151</v>
      </c>
      <c r="J174" s="3">
        <v>180</v>
      </c>
      <c r="K174" s="3">
        <v>211</v>
      </c>
      <c r="L174" s="3"/>
      <c r="M174" s="3"/>
      <c r="N174" s="3"/>
      <c r="O174" s="3"/>
      <c r="P174" s="3"/>
      <c r="Q174" s="3"/>
      <c r="R174" s="4"/>
      <c r="S174" s="123"/>
    </row>
    <row r="175" spans="1:23" ht="16.5" customHeight="1" x14ac:dyDescent="0.25">
      <c r="A175" s="25"/>
      <c r="B175" s="25"/>
      <c r="C175" s="151"/>
      <c r="D175" s="139">
        <v>70</v>
      </c>
      <c r="E175" s="5">
        <v>142</v>
      </c>
      <c r="F175" s="5">
        <v>142</v>
      </c>
      <c r="G175" s="5">
        <v>142</v>
      </c>
      <c r="H175" s="5">
        <v>142</v>
      </c>
      <c r="I175" s="5">
        <v>168</v>
      </c>
      <c r="J175" s="5">
        <v>199</v>
      </c>
      <c r="K175" s="5">
        <v>234</v>
      </c>
      <c r="L175" s="5">
        <v>264</v>
      </c>
      <c r="M175" s="5"/>
      <c r="N175" s="5"/>
      <c r="O175" s="5"/>
      <c r="P175" s="5"/>
      <c r="Q175" s="5"/>
      <c r="R175" s="6"/>
      <c r="S175" s="123"/>
    </row>
    <row r="176" spans="1:23" ht="16.5" customHeight="1" x14ac:dyDescent="0.25">
      <c r="A176" s="25"/>
      <c r="B176" s="25"/>
      <c r="C176" s="151"/>
      <c r="D176" s="139"/>
      <c r="E176" s="3">
        <v>109</v>
      </c>
      <c r="F176" s="3">
        <v>109</v>
      </c>
      <c r="G176" s="3">
        <v>109</v>
      </c>
      <c r="H176" s="3">
        <v>109</v>
      </c>
      <c r="I176" s="3">
        <v>130</v>
      </c>
      <c r="J176" s="3">
        <v>153</v>
      </c>
      <c r="K176" s="3">
        <v>180</v>
      </c>
      <c r="L176" s="3">
        <v>204</v>
      </c>
      <c r="M176" s="3"/>
      <c r="N176" s="3"/>
      <c r="O176" s="3"/>
      <c r="P176" s="3"/>
      <c r="Q176" s="3"/>
      <c r="R176" s="4"/>
      <c r="S176" s="123"/>
    </row>
    <row r="177" spans="1:19" ht="16.5" customHeight="1" x14ac:dyDescent="0.25">
      <c r="A177" s="25"/>
      <c r="C177" s="151"/>
      <c r="D177" s="139">
        <v>80</v>
      </c>
      <c r="E177" s="5">
        <v>142</v>
      </c>
      <c r="F177" s="5">
        <v>142</v>
      </c>
      <c r="G177" s="5">
        <v>142</v>
      </c>
      <c r="H177" s="5">
        <v>142</v>
      </c>
      <c r="I177" s="5">
        <v>142</v>
      </c>
      <c r="J177" s="5">
        <v>175</v>
      </c>
      <c r="K177" s="5">
        <v>203</v>
      </c>
      <c r="L177" s="5">
        <v>230</v>
      </c>
      <c r="M177" s="5">
        <v>257</v>
      </c>
      <c r="N177" s="5"/>
      <c r="O177" s="5"/>
      <c r="P177" s="5"/>
      <c r="Q177" s="5"/>
      <c r="R177" s="6"/>
      <c r="S177" s="123"/>
    </row>
    <row r="178" spans="1:19" ht="16.5" customHeight="1" x14ac:dyDescent="0.25">
      <c r="A178" s="25"/>
      <c r="C178" s="151"/>
      <c r="D178" s="139"/>
      <c r="E178" s="3">
        <v>109</v>
      </c>
      <c r="F178" s="3">
        <v>109</v>
      </c>
      <c r="G178" s="3">
        <v>109</v>
      </c>
      <c r="H178" s="3">
        <v>109</v>
      </c>
      <c r="I178" s="3">
        <v>109</v>
      </c>
      <c r="J178" s="3">
        <v>135</v>
      </c>
      <c r="K178" s="3">
        <v>156</v>
      </c>
      <c r="L178" s="3">
        <v>177</v>
      </c>
      <c r="M178" s="3">
        <v>198</v>
      </c>
      <c r="N178" s="3"/>
      <c r="O178" s="3"/>
      <c r="P178" s="3"/>
      <c r="Q178" s="3"/>
      <c r="R178" s="4"/>
      <c r="S178" s="123"/>
    </row>
    <row r="179" spans="1:19" ht="16.5" customHeight="1" x14ac:dyDescent="0.25">
      <c r="C179" s="151"/>
      <c r="D179" s="139">
        <v>90</v>
      </c>
      <c r="E179" s="5">
        <v>142</v>
      </c>
      <c r="F179" s="5">
        <v>142</v>
      </c>
      <c r="G179" s="5">
        <v>142</v>
      </c>
      <c r="H179" s="5">
        <v>142</v>
      </c>
      <c r="I179" s="5">
        <v>142</v>
      </c>
      <c r="J179" s="5">
        <v>155</v>
      </c>
      <c r="K179" s="5">
        <v>179</v>
      </c>
      <c r="L179" s="5">
        <v>203</v>
      </c>
      <c r="M179" s="5">
        <v>230</v>
      </c>
      <c r="N179" s="5">
        <v>278</v>
      </c>
      <c r="O179" s="5"/>
      <c r="P179" s="5"/>
      <c r="Q179" s="5"/>
      <c r="R179" s="6"/>
      <c r="S179" s="123"/>
    </row>
    <row r="180" spans="1:19" ht="17.25" customHeight="1" x14ac:dyDescent="0.25">
      <c r="C180" s="151"/>
      <c r="D180" s="139"/>
      <c r="E180" s="3">
        <v>109</v>
      </c>
      <c r="F180" s="3">
        <v>109</v>
      </c>
      <c r="G180" s="3">
        <v>109</v>
      </c>
      <c r="H180" s="3">
        <v>109</v>
      </c>
      <c r="I180" s="3">
        <v>109</v>
      </c>
      <c r="J180" s="3">
        <v>119</v>
      </c>
      <c r="K180" s="3">
        <v>138</v>
      </c>
      <c r="L180" s="3">
        <v>156</v>
      </c>
      <c r="M180" s="3">
        <v>177</v>
      </c>
      <c r="N180" s="3">
        <v>214</v>
      </c>
      <c r="O180" s="3"/>
      <c r="P180" s="3"/>
      <c r="Q180" s="3"/>
      <c r="R180" s="4"/>
      <c r="S180" s="123"/>
    </row>
    <row r="181" spans="1:19" ht="16.5" customHeight="1" x14ac:dyDescent="0.25">
      <c r="C181" s="151"/>
      <c r="D181" s="139">
        <v>100</v>
      </c>
      <c r="E181" s="5">
        <v>142</v>
      </c>
      <c r="F181" s="5">
        <v>142</v>
      </c>
      <c r="G181" s="5">
        <v>142</v>
      </c>
      <c r="H181" s="5">
        <v>142</v>
      </c>
      <c r="I181" s="5">
        <v>142</v>
      </c>
      <c r="J181" s="5">
        <v>142</v>
      </c>
      <c r="K181" s="5">
        <v>162</v>
      </c>
      <c r="L181" s="5">
        <v>182</v>
      </c>
      <c r="M181" s="5">
        <v>206</v>
      </c>
      <c r="N181" s="5">
        <v>251</v>
      </c>
      <c r="O181" s="5">
        <v>295</v>
      </c>
      <c r="P181" s="5"/>
      <c r="Q181" s="5"/>
      <c r="R181" s="6"/>
      <c r="S181" s="123"/>
    </row>
    <row r="182" spans="1:19" ht="17.25" customHeight="1" x14ac:dyDescent="0.25">
      <c r="C182" s="151"/>
      <c r="D182" s="139"/>
      <c r="E182" s="3">
        <v>109</v>
      </c>
      <c r="F182" s="3">
        <v>109</v>
      </c>
      <c r="G182" s="3">
        <v>109</v>
      </c>
      <c r="H182" s="3">
        <v>109</v>
      </c>
      <c r="I182" s="3">
        <v>109</v>
      </c>
      <c r="J182" s="3">
        <v>109</v>
      </c>
      <c r="K182" s="3">
        <v>124</v>
      </c>
      <c r="L182" s="3">
        <v>140</v>
      </c>
      <c r="M182" s="3">
        <v>159</v>
      </c>
      <c r="N182" s="3">
        <v>193</v>
      </c>
      <c r="O182" s="3">
        <v>227</v>
      </c>
      <c r="P182" s="3"/>
      <c r="Q182" s="3"/>
      <c r="R182" s="4"/>
      <c r="S182" s="123"/>
    </row>
    <row r="183" spans="1:19" ht="16.5" customHeight="1" x14ac:dyDescent="0.25">
      <c r="C183" s="151"/>
      <c r="D183" s="139">
        <v>105</v>
      </c>
      <c r="E183" s="5">
        <v>142</v>
      </c>
      <c r="F183" s="5">
        <v>142</v>
      </c>
      <c r="G183" s="5">
        <v>142</v>
      </c>
      <c r="H183" s="5">
        <v>142</v>
      </c>
      <c r="I183" s="5">
        <v>142</v>
      </c>
      <c r="J183" s="5">
        <v>142</v>
      </c>
      <c r="K183" s="5">
        <v>142</v>
      </c>
      <c r="L183" s="5">
        <v>175</v>
      </c>
      <c r="M183" s="5">
        <v>196</v>
      </c>
      <c r="N183" s="5">
        <v>237</v>
      </c>
      <c r="O183" s="5">
        <v>281</v>
      </c>
      <c r="P183" s="5"/>
      <c r="Q183" s="5"/>
      <c r="R183" s="6"/>
      <c r="S183" s="123"/>
    </row>
    <row r="184" spans="1:19" ht="16.5" customHeight="1" x14ac:dyDescent="0.25">
      <c r="C184" s="151"/>
      <c r="D184" s="139"/>
      <c r="E184" s="3">
        <v>109</v>
      </c>
      <c r="F184" s="3">
        <v>109</v>
      </c>
      <c r="G184" s="3">
        <v>109</v>
      </c>
      <c r="H184" s="3">
        <v>109</v>
      </c>
      <c r="I184" s="3">
        <v>109</v>
      </c>
      <c r="J184" s="3">
        <v>109</v>
      </c>
      <c r="K184" s="3">
        <v>109</v>
      </c>
      <c r="L184" s="3">
        <v>135</v>
      </c>
      <c r="M184" s="3">
        <v>151</v>
      </c>
      <c r="N184" s="3">
        <v>182</v>
      </c>
      <c r="O184" s="3">
        <v>217</v>
      </c>
      <c r="P184" s="3"/>
      <c r="Q184" s="3"/>
      <c r="R184" s="4"/>
      <c r="S184" s="123"/>
    </row>
    <row r="185" spans="1:19" ht="16.5" customHeight="1" x14ac:dyDescent="0.25">
      <c r="C185" s="151"/>
      <c r="D185" s="139">
        <v>110</v>
      </c>
      <c r="E185" s="5">
        <v>142</v>
      </c>
      <c r="F185" s="5">
        <v>142</v>
      </c>
      <c r="G185" s="5">
        <v>142</v>
      </c>
      <c r="H185" s="5">
        <v>142</v>
      </c>
      <c r="I185" s="5">
        <v>142</v>
      </c>
      <c r="J185" s="5">
        <v>142</v>
      </c>
      <c r="K185" s="5">
        <v>142</v>
      </c>
      <c r="L185" s="5">
        <v>165</v>
      </c>
      <c r="M185" s="5">
        <v>186</v>
      </c>
      <c r="N185" s="5">
        <v>227</v>
      </c>
      <c r="O185" s="5">
        <v>268</v>
      </c>
      <c r="P185" s="5">
        <v>309</v>
      </c>
      <c r="Q185" s="5"/>
      <c r="R185" s="6"/>
      <c r="S185" s="123"/>
    </row>
    <row r="186" spans="1:19" ht="17.25" customHeight="1" thickBot="1" x14ac:dyDescent="0.3">
      <c r="C186" s="152"/>
      <c r="D186" s="140"/>
      <c r="E186" s="7">
        <v>109</v>
      </c>
      <c r="F186" s="7">
        <v>109</v>
      </c>
      <c r="G186" s="7">
        <v>109</v>
      </c>
      <c r="H186" s="7">
        <v>109</v>
      </c>
      <c r="I186" s="7">
        <v>109</v>
      </c>
      <c r="J186" s="7">
        <v>109</v>
      </c>
      <c r="K186" s="7">
        <v>109</v>
      </c>
      <c r="L186" s="7">
        <v>127</v>
      </c>
      <c r="M186" s="7">
        <v>143</v>
      </c>
      <c r="N186" s="7">
        <v>174</v>
      </c>
      <c r="O186" s="7">
        <v>206</v>
      </c>
      <c r="P186" s="7">
        <v>238</v>
      </c>
      <c r="Q186" s="7"/>
      <c r="R186" s="8"/>
      <c r="S186" s="123"/>
    </row>
    <row r="187" spans="1:19" ht="16.5" customHeight="1" x14ac:dyDescent="0.25">
      <c r="C187" s="25"/>
      <c r="S187" s="43"/>
    </row>
    <row r="188" spans="1:19" ht="17.25" customHeight="1" thickBot="1" x14ac:dyDescent="0.3">
      <c r="C188" s="25"/>
      <c r="S188" s="43"/>
    </row>
    <row r="189" spans="1:19" ht="16.5" customHeight="1" x14ac:dyDescent="0.25">
      <c r="C189" s="150" t="s">
        <v>132</v>
      </c>
      <c r="D189" s="141" t="s">
        <v>98</v>
      </c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3"/>
      <c r="S189" s="122" t="s">
        <v>209</v>
      </c>
    </row>
    <row r="190" spans="1:19" ht="17.25" customHeight="1" thickBot="1" x14ac:dyDescent="0.3">
      <c r="C190" s="151"/>
      <c r="D190" s="144" t="s">
        <v>129</v>
      </c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6"/>
      <c r="S190" s="123"/>
    </row>
    <row r="191" spans="1:19" ht="21" customHeight="1" thickTop="1" x14ac:dyDescent="0.25">
      <c r="C191" s="151"/>
      <c r="D191" s="2" t="s">
        <v>2</v>
      </c>
      <c r="E191" s="3">
        <v>2</v>
      </c>
      <c r="F191" s="3">
        <v>3</v>
      </c>
      <c r="G191" s="3">
        <v>4</v>
      </c>
      <c r="H191" s="3">
        <v>5</v>
      </c>
      <c r="I191" s="3">
        <v>6</v>
      </c>
      <c r="J191" s="3">
        <v>7</v>
      </c>
      <c r="K191" s="3">
        <v>8</v>
      </c>
      <c r="L191" s="3">
        <v>9</v>
      </c>
      <c r="M191" s="3">
        <v>10</v>
      </c>
      <c r="N191" s="3">
        <v>12</v>
      </c>
      <c r="O191" s="3">
        <v>14</v>
      </c>
      <c r="P191" s="3">
        <v>16</v>
      </c>
      <c r="Q191" s="3">
        <v>18</v>
      </c>
      <c r="R191" s="4">
        <v>20</v>
      </c>
      <c r="S191" s="123"/>
    </row>
    <row r="192" spans="1:19" ht="16.5" customHeight="1" x14ac:dyDescent="0.25">
      <c r="C192" s="151"/>
      <c r="D192" s="139">
        <v>50</v>
      </c>
      <c r="E192" s="5">
        <v>129</v>
      </c>
      <c r="F192" s="5">
        <v>129</v>
      </c>
      <c r="G192" s="5">
        <v>135</v>
      </c>
      <c r="H192" s="5">
        <v>176</v>
      </c>
      <c r="I192" s="5">
        <v>219</v>
      </c>
      <c r="J192" s="5"/>
      <c r="K192" s="5"/>
      <c r="L192" s="5"/>
      <c r="M192" s="5"/>
      <c r="N192" s="5"/>
      <c r="O192" s="5"/>
      <c r="P192" s="5"/>
      <c r="Q192" s="5"/>
      <c r="R192" s="6"/>
      <c r="S192" s="123"/>
    </row>
    <row r="193" spans="3:19" ht="17.25" customHeight="1" x14ac:dyDescent="0.25">
      <c r="C193" s="151"/>
      <c r="D193" s="139"/>
      <c r="E193" s="3">
        <v>100</v>
      </c>
      <c r="F193" s="3">
        <v>100</v>
      </c>
      <c r="G193" s="3">
        <v>104</v>
      </c>
      <c r="H193" s="3">
        <v>135</v>
      </c>
      <c r="I193" s="3">
        <v>169</v>
      </c>
      <c r="J193" s="3"/>
      <c r="K193" s="3"/>
      <c r="L193" s="3"/>
      <c r="M193" s="3"/>
      <c r="N193" s="3"/>
      <c r="O193" s="3"/>
      <c r="P193" s="3"/>
      <c r="Q193" s="3"/>
      <c r="R193" s="4"/>
      <c r="S193" s="123"/>
    </row>
    <row r="194" spans="3:19" ht="16.5" customHeight="1" x14ac:dyDescent="0.25">
      <c r="C194" s="151"/>
      <c r="D194" s="139">
        <v>58</v>
      </c>
      <c r="E194" s="5">
        <v>129</v>
      </c>
      <c r="F194" s="5">
        <v>129</v>
      </c>
      <c r="G194" s="5">
        <v>129</v>
      </c>
      <c r="H194" s="5">
        <v>151</v>
      </c>
      <c r="I194" s="5">
        <v>185</v>
      </c>
      <c r="J194" s="5">
        <v>223</v>
      </c>
      <c r="K194" s="5"/>
      <c r="L194" s="5"/>
      <c r="M194" s="5"/>
      <c r="N194" s="5"/>
      <c r="O194" s="5"/>
      <c r="P194" s="5"/>
      <c r="Q194" s="5"/>
      <c r="R194" s="6"/>
      <c r="S194" s="123"/>
    </row>
    <row r="195" spans="3:19" ht="16.5" customHeight="1" x14ac:dyDescent="0.25">
      <c r="C195" s="151"/>
      <c r="D195" s="139"/>
      <c r="E195" s="3">
        <v>100</v>
      </c>
      <c r="F195" s="3">
        <v>100</v>
      </c>
      <c r="G195" s="3">
        <v>100</v>
      </c>
      <c r="H195" s="3">
        <v>116</v>
      </c>
      <c r="I195" s="3">
        <v>142</v>
      </c>
      <c r="J195" s="3">
        <v>171</v>
      </c>
      <c r="K195" s="3"/>
      <c r="L195" s="3"/>
      <c r="M195" s="3"/>
      <c r="N195" s="3"/>
      <c r="O195" s="3"/>
      <c r="P195" s="3"/>
      <c r="Q195" s="3"/>
      <c r="R195" s="4"/>
      <c r="S195" s="123"/>
    </row>
    <row r="196" spans="3:19" ht="16.5" customHeight="1" x14ac:dyDescent="0.25">
      <c r="C196" s="151"/>
      <c r="D196" s="139">
        <v>60</v>
      </c>
      <c r="E196" s="5">
        <v>129</v>
      </c>
      <c r="F196" s="5">
        <v>129</v>
      </c>
      <c r="G196" s="5">
        <v>129</v>
      </c>
      <c r="H196" s="5">
        <v>144</v>
      </c>
      <c r="I196" s="5">
        <v>179</v>
      </c>
      <c r="J196" s="5">
        <v>213</v>
      </c>
      <c r="K196" s="5">
        <v>251</v>
      </c>
      <c r="L196" s="5"/>
      <c r="M196" s="5"/>
      <c r="N196" s="5"/>
      <c r="O196" s="5"/>
      <c r="P196" s="5"/>
      <c r="Q196" s="5"/>
      <c r="R196" s="6"/>
      <c r="S196" s="123"/>
    </row>
    <row r="197" spans="3:19" ht="16.5" customHeight="1" x14ac:dyDescent="0.25">
      <c r="C197" s="151"/>
      <c r="D197" s="139"/>
      <c r="E197" s="3">
        <v>100</v>
      </c>
      <c r="F197" s="3">
        <v>100</v>
      </c>
      <c r="G197" s="3">
        <v>100</v>
      </c>
      <c r="H197" s="3">
        <v>111</v>
      </c>
      <c r="I197" s="3">
        <v>138</v>
      </c>
      <c r="J197" s="3">
        <v>164</v>
      </c>
      <c r="K197" s="3">
        <v>193</v>
      </c>
      <c r="L197" s="3"/>
      <c r="M197" s="3"/>
      <c r="N197" s="3"/>
      <c r="O197" s="3"/>
      <c r="P197" s="3"/>
      <c r="Q197" s="3"/>
      <c r="R197" s="4"/>
      <c r="S197" s="123"/>
    </row>
    <row r="198" spans="3:19" ht="16.5" customHeight="1" x14ac:dyDescent="0.25">
      <c r="C198" s="151"/>
      <c r="D198" s="139">
        <v>70</v>
      </c>
      <c r="E198" s="5">
        <v>129</v>
      </c>
      <c r="F198" s="5">
        <v>129</v>
      </c>
      <c r="G198" s="5">
        <v>129</v>
      </c>
      <c r="H198" s="5">
        <v>129</v>
      </c>
      <c r="I198" s="5">
        <v>154</v>
      </c>
      <c r="J198" s="5">
        <v>182</v>
      </c>
      <c r="K198" s="5">
        <v>213</v>
      </c>
      <c r="L198" s="5">
        <v>241</v>
      </c>
      <c r="M198" s="5"/>
      <c r="N198" s="5"/>
      <c r="O198" s="5"/>
      <c r="P198" s="5"/>
      <c r="Q198" s="5"/>
      <c r="R198" s="6"/>
      <c r="S198" s="123"/>
    </row>
    <row r="199" spans="3:19" ht="16.5" customHeight="1" x14ac:dyDescent="0.25">
      <c r="C199" s="151"/>
      <c r="D199" s="139"/>
      <c r="E199" s="3">
        <v>100</v>
      </c>
      <c r="F199" s="3">
        <v>100</v>
      </c>
      <c r="G199" s="3">
        <v>100</v>
      </c>
      <c r="H199" s="3">
        <v>100</v>
      </c>
      <c r="I199" s="3">
        <v>118</v>
      </c>
      <c r="J199" s="3">
        <v>140</v>
      </c>
      <c r="K199" s="3">
        <v>164</v>
      </c>
      <c r="L199" s="3">
        <v>186</v>
      </c>
      <c r="M199" s="3"/>
      <c r="N199" s="3"/>
      <c r="O199" s="3"/>
      <c r="P199" s="3"/>
      <c r="Q199" s="3"/>
      <c r="R199" s="4"/>
      <c r="S199" s="123"/>
    </row>
    <row r="200" spans="3:19" ht="16.5" customHeight="1" x14ac:dyDescent="0.25">
      <c r="C200" s="151"/>
      <c r="D200" s="139">
        <v>80</v>
      </c>
      <c r="E200" s="5">
        <v>129</v>
      </c>
      <c r="F200" s="5">
        <v>129</v>
      </c>
      <c r="G200" s="5">
        <v>129</v>
      </c>
      <c r="H200" s="5">
        <v>129</v>
      </c>
      <c r="I200" s="5">
        <v>129</v>
      </c>
      <c r="J200" s="5">
        <v>160</v>
      </c>
      <c r="K200" s="5">
        <v>185</v>
      </c>
      <c r="L200" s="5">
        <v>210</v>
      </c>
      <c r="M200" s="5">
        <v>235</v>
      </c>
      <c r="N200" s="5"/>
      <c r="O200" s="5"/>
      <c r="P200" s="5"/>
      <c r="Q200" s="5"/>
      <c r="R200" s="6"/>
      <c r="S200" s="123"/>
    </row>
    <row r="201" spans="3:19" ht="16.5" customHeight="1" x14ac:dyDescent="0.25">
      <c r="C201" s="151"/>
      <c r="D201" s="139"/>
      <c r="E201" s="3">
        <v>100</v>
      </c>
      <c r="F201" s="3">
        <v>100</v>
      </c>
      <c r="G201" s="3">
        <v>100</v>
      </c>
      <c r="H201" s="3">
        <v>100</v>
      </c>
      <c r="I201" s="3">
        <v>100</v>
      </c>
      <c r="J201" s="3">
        <v>123</v>
      </c>
      <c r="K201" s="3">
        <v>142</v>
      </c>
      <c r="L201" s="3">
        <v>162</v>
      </c>
      <c r="M201" s="3">
        <v>181</v>
      </c>
      <c r="N201" s="3"/>
      <c r="O201" s="3"/>
      <c r="P201" s="3"/>
      <c r="Q201" s="3"/>
      <c r="R201" s="4"/>
      <c r="S201" s="123"/>
    </row>
    <row r="202" spans="3:19" ht="16.5" customHeight="1" x14ac:dyDescent="0.25">
      <c r="C202" s="151"/>
      <c r="D202" s="139">
        <v>90</v>
      </c>
      <c r="E202" s="5">
        <v>129</v>
      </c>
      <c r="F202" s="5">
        <v>129</v>
      </c>
      <c r="G202" s="5">
        <v>129</v>
      </c>
      <c r="H202" s="5">
        <v>129</v>
      </c>
      <c r="I202" s="5">
        <v>129</v>
      </c>
      <c r="J202" s="5">
        <v>141</v>
      </c>
      <c r="K202" s="5">
        <v>163</v>
      </c>
      <c r="L202" s="5">
        <v>185</v>
      </c>
      <c r="M202" s="5">
        <v>210</v>
      </c>
      <c r="N202" s="5">
        <v>254</v>
      </c>
      <c r="O202" s="5"/>
      <c r="P202" s="5"/>
      <c r="Q202" s="5"/>
      <c r="R202" s="6"/>
      <c r="S202" s="123"/>
    </row>
    <row r="203" spans="3:19" ht="16.5" customHeight="1" x14ac:dyDescent="0.25">
      <c r="C203" s="151"/>
      <c r="D203" s="139"/>
      <c r="E203" s="3">
        <v>100</v>
      </c>
      <c r="F203" s="3">
        <v>100</v>
      </c>
      <c r="G203" s="3">
        <v>100</v>
      </c>
      <c r="H203" s="3">
        <v>100</v>
      </c>
      <c r="I203" s="3">
        <v>100</v>
      </c>
      <c r="J203" s="3">
        <v>109</v>
      </c>
      <c r="K203" s="3">
        <v>126</v>
      </c>
      <c r="L203" s="3">
        <v>142</v>
      </c>
      <c r="M203" s="3">
        <v>162</v>
      </c>
      <c r="N203" s="3">
        <v>195</v>
      </c>
      <c r="O203" s="3"/>
      <c r="P203" s="3"/>
      <c r="Q203" s="3"/>
      <c r="R203" s="4"/>
      <c r="S203" s="123"/>
    </row>
    <row r="204" spans="3:19" ht="16.5" customHeight="1" x14ac:dyDescent="0.25">
      <c r="C204" s="151"/>
      <c r="D204" s="139">
        <v>100</v>
      </c>
      <c r="E204" s="5">
        <v>129</v>
      </c>
      <c r="F204" s="5">
        <v>129</v>
      </c>
      <c r="G204" s="5">
        <v>129</v>
      </c>
      <c r="H204" s="5">
        <v>129</v>
      </c>
      <c r="I204" s="5">
        <v>129</v>
      </c>
      <c r="J204" s="5">
        <v>129</v>
      </c>
      <c r="K204" s="5">
        <v>147</v>
      </c>
      <c r="L204" s="5">
        <v>166</v>
      </c>
      <c r="M204" s="5">
        <v>188</v>
      </c>
      <c r="N204" s="5">
        <v>229</v>
      </c>
      <c r="O204" s="5">
        <v>269</v>
      </c>
      <c r="P204" s="5"/>
      <c r="Q204" s="5"/>
      <c r="R204" s="6"/>
      <c r="S204" s="123"/>
    </row>
    <row r="205" spans="3:19" ht="16.5" customHeight="1" x14ac:dyDescent="0.25">
      <c r="C205" s="151"/>
      <c r="D205" s="139"/>
      <c r="E205" s="3">
        <v>100</v>
      </c>
      <c r="F205" s="3">
        <v>100</v>
      </c>
      <c r="G205" s="3">
        <v>100</v>
      </c>
      <c r="H205" s="3">
        <v>100</v>
      </c>
      <c r="I205" s="3">
        <v>100</v>
      </c>
      <c r="J205" s="3">
        <v>100</v>
      </c>
      <c r="K205" s="3">
        <v>114</v>
      </c>
      <c r="L205" s="3">
        <v>128</v>
      </c>
      <c r="M205" s="3">
        <v>145</v>
      </c>
      <c r="N205" s="3">
        <v>176</v>
      </c>
      <c r="O205" s="3">
        <v>207</v>
      </c>
      <c r="P205" s="3"/>
      <c r="Q205" s="3"/>
      <c r="R205" s="4"/>
      <c r="S205" s="123"/>
    </row>
    <row r="206" spans="3:19" ht="17.25" customHeight="1" x14ac:dyDescent="0.25">
      <c r="C206" s="151"/>
      <c r="D206" s="139">
        <v>105</v>
      </c>
      <c r="E206" s="5">
        <v>129</v>
      </c>
      <c r="F206" s="5">
        <v>129</v>
      </c>
      <c r="G206" s="5">
        <v>129</v>
      </c>
      <c r="H206" s="5">
        <v>129</v>
      </c>
      <c r="I206" s="5">
        <v>129</v>
      </c>
      <c r="J206" s="5">
        <v>129</v>
      </c>
      <c r="K206" s="5">
        <v>129</v>
      </c>
      <c r="L206" s="5">
        <v>160</v>
      </c>
      <c r="M206" s="5">
        <v>179</v>
      </c>
      <c r="N206" s="5">
        <v>216</v>
      </c>
      <c r="O206" s="5">
        <v>257</v>
      </c>
      <c r="P206" s="5"/>
      <c r="Q206" s="5"/>
      <c r="R206" s="6"/>
      <c r="S206" s="123"/>
    </row>
    <row r="207" spans="3:19" ht="16.5" customHeight="1" x14ac:dyDescent="0.25">
      <c r="C207" s="151"/>
      <c r="D207" s="139"/>
      <c r="E207" s="3">
        <v>100</v>
      </c>
      <c r="F207" s="3">
        <v>100</v>
      </c>
      <c r="G207" s="3">
        <v>100</v>
      </c>
      <c r="H207" s="3">
        <v>100</v>
      </c>
      <c r="I207" s="3">
        <v>100</v>
      </c>
      <c r="J207" s="3">
        <v>100</v>
      </c>
      <c r="K207" s="3">
        <v>100</v>
      </c>
      <c r="L207" s="3">
        <v>123</v>
      </c>
      <c r="M207" s="3">
        <v>138</v>
      </c>
      <c r="N207" s="3">
        <v>166</v>
      </c>
      <c r="O207" s="3">
        <v>198</v>
      </c>
      <c r="P207" s="3"/>
      <c r="Q207" s="3"/>
      <c r="R207" s="4"/>
      <c r="S207" s="123"/>
    </row>
    <row r="208" spans="3:19" ht="16.5" customHeight="1" x14ac:dyDescent="0.25">
      <c r="C208" s="151"/>
      <c r="D208" s="139">
        <v>110</v>
      </c>
      <c r="E208" s="5">
        <v>129</v>
      </c>
      <c r="F208" s="5">
        <v>129</v>
      </c>
      <c r="G208" s="5">
        <v>129</v>
      </c>
      <c r="H208" s="5">
        <v>129</v>
      </c>
      <c r="I208" s="5">
        <v>129</v>
      </c>
      <c r="J208" s="5">
        <v>129</v>
      </c>
      <c r="K208" s="5">
        <v>129</v>
      </c>
      <c r="L208" s="5">
        <v>151</v>
      </c>
      <c r="M208" s="5">
        <v>169</v>
      </c>
      <c r="N208" s="5">
        <v>207</v>
      </c>
      <c r="O208" s="5">
        <v>244</v>
      </c>
      <c r="P208" s="5">
        <v>282</v>
      </c>
      <c r="Q208" s="5"/>
      <c r="R208" s="6"/>
      <c r="S208" s="123"/>
    </row>
    <row r="209" spans="3:19" ht="17.25" customHeight="1" thickBot="1" x14ac:dyDescent="0.3">
      <c r="C209" s="152"/>
      <c r="D209" s="140"/>
      <c r="E209" s="7">
        <v>100</v>
      </c>
      <c r="F209" s="7">
        <v>100</v>
      </c>
      <c r="G209" s="7">
        <v>100</v>
      </c>
      <c r="H209" s="7">
        <v>100</v>
      </c>
      <c r="I209" s="7">
        <v>100</v>
      </c>
      <c r="J209" s="7">
        <v>100</v>
      </c>
      <c r="K209" s="7">
        <v>100</v>
      </c>
      <c r="L209" s="7">
        <v>116</v>
      </c>
      <c r="M209" s="7">
        <v>130</v>
      </c>
      <c r="N209" s="7">
        <v>159</v>
      </c>
      <c r="O209" s="7">
        <v>188</v>
      </c>
      <c r="P209" s="7">
        <v>217</v>
      </c>
      <c r="Q209" s="7"/>
      <c r="R209" s="8"/>
      <c r="S209" s="123"/>
    </row>
    <row r="210" spans="3:19" ht="16.5" customHeight="1" x14ac:dyDescent="0.25">
      <c r="C210" s="25"/>
      <c r="S210" s="43"/>
    </row>
    <row r="211" spans="3:19" ht="17.25" customHeight="1" thickBot="1" x14ac:dyDescent="0.3">
      <c r="C211" s="25"/>
      <c r="S211" s="43"/>
    </row>
    <row r="212" spans="3:19" ht="16.5" customHeight="1" x14ac:dyDescent="0.25">
      <c r="C212" s="150" t="s">
        <v>132</v>
      </c>
      <c r="D212" s="141" t="s">
        <v>99</v>
      </c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3"/>
      <c r="S212" s="122" t="s">
        <v>209</v>
      </c>
    </row>
    <row r="213" spans="3:19" ht="17.25" customHeight="1" thickBot="1" x14ac:dyDescent="0.3">
      <c r="C213" s="151"/>
      <c r="D213" s="144" t="s">
        <v>11</v>
      </c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6"/>
      <c r="S213" s="123"/>
    </row>
    <row r="214" spans="3:19" ht="21" customHeight="1" thickTop="1" x14ac:dyDescent="0.25">
      <c r="C214" s="151"/>
      <c r="D214" s="2" t="s">
        <v>2</v>
      </c>
      <c r="E214" s="3">
        <v>2</v>
      </c>
      <c r="F214" s="3">
        <v>3</v>
      </c>
      <c r="G214" s="3">
        <v>4</v>
      </c>
      <c r="H214" s="3">
        <v>5</v>
      </c>
      <c r="I214" s="3">
        <v>6</v>
      </c>
      <c r="J214" s="3">
        <v>7</v>
      </c>
      <c r="K214" s="3">
        <v>8</v>
      </c>
      <c r="L214" s="3">
        <v>9</v>
      </c>
      <c r="M214" s="3">
        <v>10</v>
      </c>
      <c r="N214" s="3">
        <v>12</v>
      </c>
      <c r="O214" s="3">
        <v>14</v>
      </c>
      <c r="P214" s="3">
        <v>16</v>
      </c>
      <c r="Q214" s="3">
        <v>18</v>
      </c>
      <c r="R214" s="4">
        <v>20</v>
      </c>
      <c r="S214" s="123"/>
    </row>
    <row r="215" spans="3:19" ht="16.5" customHeight="1" x14ac:dyDescent="0.25">
      <c r="C215" s="151"/>
      <c r="D215" s="139">
        <v>50</v>
      </c>
      <c r="E215" s="5">
        <v>158</v>
      </c>
      <c r="F215" s="5">
        <v>158</v>
      </c>
      <c r="G215" s="5">
        <v>158</v>
      </c>
      <c r="H215" s="5">
        <v>188</v>
      </c>
      <c r="I215" s="5">
        <v>234</v>
      </c>
      <c r="J215" s="5"/>
      <c r="K215" s="5"/>
      <c r="L215" s="5"/>
      <c r="M215" s="5"/>
      <c r="N215" s="5"/>
      <c r="O215" s="5"/>
      <c r="P215" s="5"/>
      <c r="Q215" s="5"/>
      <c r="R215" s="6"/>
      <c r="S215" s="123"/>
    </row>
    <row r="216" spans="3:19" ht="16.5" customHeight="1" x14ac:dyDescent="0.25">
      <c r="C216" s="151"/>
      <c r="D216" s="139"/>
      <c r="E216" s="3">
        <v>122</v>
      </c>
      <c r="F216" s="3">
        <v>122</v>
      </c>
      <c r="G216" s="3">
        <v>122</v>
      </c>
      <c r="H216" s="3">
        <v>145</v>
      </c>
      <c r="I216" s="3">
        <v>180</v>
      </c>
      <c r="J216" s="3"/>
      <c r="K216" s="3"/>
      <c r="L216" s="3"/>
      <c r="M216" s="3"/>
      <c r="N216" s="3"/>
      <c r="O216" s="3"/>
      <c r="P216" s="3"/>
      <c r="Q216" s="3"/>
      <c r="R216" s="4"/>
      <c r="S216" s="123"/>
    </row>
    <row r="217" spans="3:19" ht="16.5" customHeight="1" x14ac:dyDescent="0.25">
      <c r="C217" s="151"/>
      <c r="D217" s="139">
        <v>58</v>
      </c>
      <c r="E217" s="5">
        <v>158</v>
      </c>
      <c r="F217" s="5">
        <v>158</v>
      </c>
      <c r="G217" s="5">
        <v>158</v>
      </c>
      <c r="H217" s="5">
        <v>165</v>
      </c>
      <c r="I217" s="5">
        <v>204</v>
      </c>
      <c r="J217" s="5">
        <v>242</v>
      </c>
      <c r="K217" s="5"/>
      <c r="L217" s="5"/>
      <c r="M217" s="5"/>
      <c r="N217" s="5"/>
      <c r="O217" s="5"/>
      <c r="P217" s="5"/>
      <c r="Q217" s="5"/>
      <c r="R217" s="6"/>
      <c r="S217" s="123"/>
    </row>
    <row r="218" spans="3:19" ht="16.5" customHeight="1" x14ac:dyDescent="0.25">
      <c r="C218" s="151"/>
      <c r="D218" s="139"/>
      <c r="E218" s="3">
        <v>122</v>
      </c>
      <c r="F218" s="3">
        <v>122</v>
      </c>
      <c r="G218" s="3">
        <v>122</v>
      </c>
      <c r="H218" s="3">
        <v>127</v>
      </c>
      <c r="I218" s="3">
        <v>157</v>
      </c>
      <c r="J218" s="3">
        <v>186</v>
      </c>
      <c r="K218" s="3"/>
      <c r="L218" s="3"/>
      <c r="M218" s="3"/>
      <c r="N218" s="3"/>
      <c r="O218" s="3"/>
      <c r="P218" s="3"/>
      <c r="Q218" s="3"/>
      <c r="R218" s="4"/>
      <c r="S218" s="123"/>
    </row>
    <row r="219" spans="3:19" ht="17.25" customHeight="1" x14ac:dyDescent="0.25">
      <c r="C219" s="151"/>
      <c r="D219" s="139">
        <v>60</v>
      </c>
      <c r="E219" s="5">
        <v>158</v>
      </c>
      <c r="F219" s="5">
        <v>158</v>
      </c>
      <c r="G219" s="5">
        <v>158</v>
      </c>
      <c r="H219" s="5">
        <v>158</v>
      </c>
      <c r="I219" s="5">
        <v>196</v>
      </c>
      <c r="J219" s="5">
        <v>234</v>
      </c>
      <c r="K219" s="5">
        <v>273</v>
      </c>
      <c r="L219" s="5"/>
      <c r="M219" s="5"/>
      <c r="N219" s="5"/>
      <c r="O219" s="5"/>
      <c r="P219" s="5"/>
      <c r="Q219" s="5"/>
      <c r="R219" s="6"/>
      <c r="S219" s="123"/>
    </row>
    <row r="220" spans="3:19" ht="16.5" customHeight="1" x14ac:dyDescent="0.25">
      <c r="C220" s="151"/>
      <c r="D220" s="139"/>
      <c r="E220" s="3">
        <v>122</v>
      </c>
      <c r="F220" s="3">
        <v>122</v>
      </c>
      <c r="G220" s="3">
        <v>122</v>
      </c>
      <c r="H220" s="3">
        <v>122</v>
      </c>
      <c r="I220" s="3">
        <v>151</v>
      </c>
      <c r="J220" s="3">
        <v>180</v>
      </c>
      <c r="K220" s="3">
        <v>210</v>
      </c>
      <c r="L220" s="3"/>
      <c r="M220" s="3"/>
      <c r="N220" s="3"/>
      <c r="O220" s="3"/>
      <c r="P220" s="3"/>
      <c r="Q220" s="3"/>
      <c r="R220" s="4"/>
      <c r="S220" s="123"/>
    </row>
    <row r="221" spans="3:19" ht="16.5" customHeight="1" x14ac:dyDescent="0.25">
      <c r="C221" s="151"/>
      <c r="D221" s="139">
        <v>70</v>
      </c>
      <c r="E221" s="5">
        <v>158</v>
      </c>
      <c r="F221" s="5">
        <v>158</v>
      </c>
      <c r="G221" s="5">
        <v>158</v>
      </c>
      <c r="H221" s="5">
        <v>158</v>
      </c>
      <c r="I221" s="5">
        <v>169</v>
      </c>
      <c r="J221" s="5">
        <v>204</v>
      </c>
      <c r="K221" s="5">
        <v>234</v>
      </c>
      <c r="L221" s="5">
        <v>269</v>
      </c>
      <c r="M221" s="5"/>
      <c r="N221" s="5"/>
      <c r="O221" s="5"/>
      <c r="P221" s="5"/>
      <c r="Q221" s="5"/>
      <c r="R221" s="6"/>
      <c r="S221" s="123"/>
    </row>
    <row r="222" spans="3:19" ht="16.5" customHeight="1" x14ac:dyDescent="0.25">
      <c r="C222" s="151"/>
      <c r="D222" s="139"/>
      <c r="E222" s="3">
        <v>122</v>
      </c>
      <c r="F222" s="3">
        <v>122</v>
      </c>
      <c r="G222" s="3">
        <v>122</v>
      </c>
      <c r="H222" s="3">
        <v>122</v>
      </c>
      <c r="I222" s="3">
        <v>130</v>
      </c>
      <c r="J222" s="3">
        <v>157</v>
      </c>
      <c r="K222" s="3">
        <v>180</v>
      </c>
      <c r="L222" s="3">
        <v>207</v>
      </c>
      <c r="M222" s="3"/>
      <c r="N222" s="3"/>
      <c r="O222" s="3"/>
      <c r="P222" s="3"/>
      <c r="Q222" s="3"/>
      <c r="R222" s="4"/>
      <c r="S222" s="123"/>
    </row>
    <row r="223" spans="3:19" ht="16.5" customHeight="1" x14ac:dyDescent="0.25">
      <c r="C223" s="151"/>
      <c r="D223" s="139">
        <v>80</v>
      </c>
      <c r="E223" s="5">
        <v>158</v>
      </c>
      <c r="F223" s="5">
        <v>158</v>
      </c>
      <c r="G223" s="5">
        <v>158</v>
      </c>
      <c r="H223" s="5">
        <v>158</v>
      </c>
      <c r="I223" s="5">
        <v>158</v>
      </c>
      <c r="J223" s="5">
        <v>177</v>
      </c>
      <c r="K223" s="5">
        <v>207</v>
      </c>
      <c r="L223" s="5">
        <v>234</v>
      </c>
      <c r="M223" s="5">
        <v>265</v>
      </c>
      <c r="N223" s="5"/>
      <c r="O223" s="5"/>
      <c r="P223" s="5"/>
      <c r="Q223" s="5"/>
      <c r="R223" s="6"/>
      <c r="S223" s="123"/>
    </row>
    <row r="224" spans="3:19" ht="16.5" customHeight="1" x14ac:dyDescent="0.25">
      <c r="C224" s="151"/>
      <c r="D224" s="139"/>
      <c r="E224" s="3">
        <v>122</v>
      </c>
      <c r="F224" s="3">
        <v>122</v>
      </c>
      <c r="G224" s="3">
        <v>122</v>
      </c>
      <c r="H224" s="3">
        <v>122</v>
      </c>
      <c r="I224" s="3">
        <v>122</v>
      </c>
      <c r="J224" s="3">
        <v>136</v>
      </c>
      <c r="K224" s="3">
        <v>160</v>
      </c>
      <c r="L224" s="3">
        <v>180</v>
      </c>
      <c r="M224" s="3">
        <v>204</v>
      </c>
      <c r="N224" s="3"/>
      <c r="O224" s="3"/>
      <c r="P224" s="3"/>
      <c r="Q224" s="3"/>
      <c r="R224" s="4"/>
      <c r="S224" s="123"/>
    </row>
    <row r="225" spans="3:19" ht="16.5" customHeight="1" x14ac:dyDescent="0.25">
      <c r="C225" s="151"/>
      <c r="D225" s="139">
        <v>90</v>
      </c>
      <c r="E225" s="5">
        <v>158</v>
      </c>
      <c r="F225" s="5">
        <v>158</v>
      </c>
      <c r="G225" s="5">
        <v>158</v>
      </c>
      <c r="H225" s="5">
        <v>158</v>
      </c>
      <c r="I225" s="5">
        <v>158</v>
      </c>
      <c r="J225" s="5">
        <v>158</v>
      </c>
      <c r="K225" s="5">
        <v>184</v>
      </c>
      <c r="L225" s="5">
        <v>211</v>
      </c>
      <c r="M225" s="5">
        <v>238</v>
      </c>
      <c r="N225" s="5">
        <v>288</v>
      </c>
      <c r="O225" s="5"/>
      <c r="P225" s="5"/>
      <c r="Q225" s="5"/>
      <c r="R225" s="6"/>
      <c r="S225" s="123"/>
    </row>
    <row r="226" spans="3:19" ht="16.5" customHeight="1" x14ac:dyDescent="0.25">
      <c r="C226" s="151"/>
      <c r="D226" s="139"/>
      <c r="E226" s="3">
        <v>122</v>
      </c>
      <c r="F226" s="3">
        <v>122</v>
      </c>
      <c r="G226" s="3">
        <v>122</v>
      </c>
      <c r="H226" s="3">
        <v>122</v>
      </c>
      <c r="I226" s="3">
        <v>122</v>
      </c>
      <c r="J226" s="3">
        <v>122</v>
      </c>
      <c r="K226" s="3">
        <v>142</v>
      </c>
      <c r="L226" s="3">
        <v>163</v>
      </c>
      <c r="M226" s="3">
        <v>183</v>
      </c>
      <c r="N226" s="3">
        <v>221</v>
      </c>
      <c r="O226" s="3"/>
      <c r="P226" s="3"/>
      <c r="Q226" s="3"/>
      <c r="R226" s="4"/>
      <c r="S226" s="123"/>
    </row>
    <row r="227" spans="3:19" ht="16.5" customHeight="1" x14ac:dyDescent="0.25">
      <c r="C227" s="151"/>
      <c r="D227" s="139">
        <v>100</v>
      </c>
      <c r="E227" s="5">
        <v>158</v>
      </c>
      <c r="F227" s="5">
        <v>158</v>
      </c>
      <c r="G227" s="5">
        <v>158</v>
      </c>
      <c r="H227" s="5">
        <v>158</v>
      </c>
      <c r="I227" s="5">
        <v>158</v>
      </c>
      <c r="J227" s="5">
        <v>158</v>
      </c>
      <c r="K227" s="5">
        <v>165</v>
      </c>
      <c r="L227" s="5">
        <v>188</v>
      </c>
      <c r="M227" s="5">
        <v>215</v>
      </c>
      <c r="N227" s="5">
        <v>261</v>
      </c>
      <c r="O227" s="5">
        <v>307</v>
      </c>
      <c r="P227" s="5"/>
      <c r="Q227" s="5"/>
      <c r="R227" s="6"/>
      <c r="S227" s="123"/>
    </row>
    <row r="228" spans="3:19" ht="16.5" customHeight="1" x14ac:dyDescent="0.25">
      <c r="C228" s="151"/>
      <c r="D228" s="139"/>
      <c r="E228" s="3">
        <v>122</v>
      </c>
      <c r="F228" s="3">
        <v>122</v>
      </c>
      <c r="G228" s="3">
        <v>122</v>
      </c>
      <c r="H228" s="3">
        <v>122</v>
      </c>
      <c r="I228" s="3">
        <v>122</v>
      </c>
      <c r="J228" s="3">
        <v>122</v>
      </c>
      <c r="K228" s="3">
        <v>127</v>
      </c>
      <c r="L228" s="3">
        <v>145</v>
      </c>
      <c r="M228" s="3">
        <v>166</v>
      </c>
      <c r="N228" s="3">
        <v>201</v>
      </c>
      <c r="O228" s="3">
        <v>236</v>
      </c>
      <c r="P228" s="3"/>
      <c r="Q228" s="3"/>
      <c r="R228" s="4"/>
      <c r="S228" s="123"/>
    </row>
    <row r="229" spans="3:19" ht="16.5" customHeight="1" x14ac:dyDescent="0.25">
      <c r="C229" s="151"/>
      <c r="D229" s="139">
        <v>105</v>
      </c>
      <c r="E229" s="5">
        <v>158</v>
      </c>
      <c r="F229" s="5">
        <v>158</v>
      </c>
      <c r="G229" s="5">
        <v>158</v>
      </c>
      <c r="H229" s="5">
        <v>158</v>
      </c>
      <c r="I229" s="5">
        <v>158</v>
      </c>
      <c r="J229" s="5">
        <v>158</v>
      </c>
      <c r="K229" s="5">
        <v>158</v>
      </c>
      <c r="L229" s="5">
        <v>180</v>
      </c>
      <c r="M229" s="5">
        <v>204</v>
      </c>
      <c r="N229" s="5">
        <v>250</v>
      </c>
      <c r="O229" s="5">
        <v>292</v>
      </c>
      <c r="P229" s="5"/>
      <c r="Q229" s="5"/>
      <c r="R229" s="6"/>
      <c r="S229" s="123"/>
    </row>
    <row r="230" spans="3:19" ht="16.5" customHeight="1" x14ac:dyDescent="0.25">
      <c r="C230" s="151"/>
      <c r="D230" s="139"/>
      <c r="E230" s="3">
        <v>122</v>
      </c>
      <c r="F230" s="3">
        <v>122</v>
      </c>
      <c r="G230" s="3">
        <v>122</v>
      </c>
      <c r="H230" s="3">
        <v>122</v>
      </c>
      <c r="I230" s="3">
        <v>122</v>
      </c>
      <c r="J230" s="3">
        <v>122</v>
      </c>
      <c r="K230" s="3">
        <v>122</v>
      </c>
      <c r="L230" s="3">
        <v>139</v>
      </c>
      <c r="M230" s="3">
        <v>157</v>
      </c>
      <c r="N230" s="3">
        <v>192</v>
      </c>
      <c r="O230" s="3">
        <v>224</v>
      </c>
      <c r="P230" s="3"/>
      <c r="Q230" s="3"/>
      <c r="R230" s="4"/>
      <c r="S230" s="123"/>
    </row>
    <row r="231" spans="3:19" ht="16.5" customHeight="1" x14ac:dyDescent="0.25">
      <c r="C231" s="151"/>
      <c r="D231" s="139">
        <v>110</v>
      </c>
      <c r="E231" s="5">
        <v>158</v>
      </c>
      <c r="F231" s="5">
        <v>158</v>
      </c>
      <c r="G231" s="5">
        <v>158</v>
      </c>
      <c r="H231" s="5">
        <v>158</v>
      </c>
      <c r="I231" s="5">
        <v>158</v>
      </c>
      <c r="J231" s="5">
        <v>158</v>
      </c>
      <c r="K231" s="5">
        <v>158</v>
      </c>
      <c r="L231" s="5">
        <v>173</v>
      </c>
      <c r="M231" s="5">
        <v>196</v>
      </c>
      <c r="N231" s="5">
        <v>238</v>
      </c>
      <c r="O231" s="5">
        <v>280</v>
      </c>
      <c r="P231" s="5"/>
      <c r="Q231" s="5"/>
      <c r="R231" s="6"/>
      <c r="S231" s="123"/>
    </row>
    <row r="232" spans="3:19" ht="17.25" customHeight="1" thickBot="1" x14ac:dyDescent="0.3">
      <c r="C232" s="152"/>
      <c r="D232" s="140"/>
      <c r="E232" s="7">
        <v>122</v>
      </c>
      <c r="F232" s="7">
        <v>122</v>
      </c>
      <c r="G232" s="7">
        <v>122</v>
      </c>
      <c r="H232" s="7">
        <v>122</v>
      </c>
      <c r="I232" s="7">
        <v>122</v>
      </c>
      <c r="J232" s="7">
        <v>122</v>
      </c>
      <c r="K232" s="7">
        <v>122</v>
      </c>
      <c r="L232" s="7">
        <v>133</v>
      </c>
      <c r="M232" s="7">
        <v>151</v>
      </c>
      <c r="N232" s="7">
        <v>183</v>
      </c>
      <c r="O232" s="7">
        <v>216</v>
      </c>
      <c r="P232" s="7"/>
      <c r="Q232" s="7"/>
      <c r="R232" s="8"/>
      <c r="S232" s="123"/>
    </row>
    <row r="233" spans="3:19" x14ac:dyDescent="0.25">
      <c r="C233" s="25"/>
      <c r="S233" s="43"/>
    </row>
    <row r="234" spans="3:19" ht="17.25" thickBot="1" x14ac:dyDescent="0.3">
      <c r="C234" s="25"/>
      <c r="S234" s="43"/>
    </row>
    <row r="235" spans="3:19" ht="16.5" customHeight="1" x14ac:dyDescent="0.25">
      <c r="C235" s="150" t="s">
        <v>132</v>
      </c>
      <c r="D235" s="141" t="s">
        <v>100</v>
      </c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3"/>
      <c r="S235" s="120" t="s">
        <v>110</v>
      </c>
    </row>
    <row r="236" spans="3:19" ht="17.25" customHeight="1" thickBot="1" x14ac:dyDescent="0.3">
      <c r="C236" s="151"/>
      <c r="D236" s="144" t="s">
        <v>101</v>
      </c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6"/>
      <c r="S236" s="121"/>
    </row>
    <row r="237" spans="3:19" ht="21" customHeight="1" thickTop="1" x14ac:dyDescent="0.25">
      <c r="C237" s="151"/>
      <c r="D237" s="2" t="s">
        <v>2</v>
      </c>
      <c r="E237" s="3">
        <v>2</v>
      </c>
      <c r="F237" s="3">
        <v>3</v>
      </c>
      <c r="G237" s="3">
        <v>4</v>
      </c>
      <c r="H237" s="3">
        <v>5</v>
      </c>
      <c r="I237" s="3">
        <v>6</v>
      </c>
      <c r="J237" s="3">
        <v>7</v>
      </c>
      <c r="K237" s="3">
        <v>8</v>
      </c>
      <c r="L237" s="3">
        <v>9</v>
      </c>
      <c r="M237" s="3">
        <v>10</v>
      </c>
      <c r="N237" s="3">
        <v>12</v>
      </c>
      <c r="O237" s="3">
        <v>14</v>
      </c>
      <c r="P237" s="3">
        <v>16</v>
      </c>
      <c r="Q237" s="3">
        <v>18</v>
      </c>
      <c r="R237" s="4">
        <v>20</v>
      </c>
      <c r="S237" s="121"/>
    </row>
    <row r="238" spans="3:19" ht="16.5" customHeight="1" x14ac:dyDescent="0.25">
      <c r="C238" s="151"/>
      <c r="D238" s="139">
        <v>50</v>
      </c>
      <c r="E238" s="5">
        <v>142</v>
      </c>
      <c r="F238" s="5">
        <v>142</v>
      </c>
      <c r="G238" s="5">
        <v>142</v>
      </c>
      <c r="H238" s="5">
        <v>168</v>
      </c>
      <c r="I238" s="5">
        <v>210</v>
      </c>
      <c r="J238" s="5"/>
      <c r="K238" s="5"/>
      <c r="L238" s="5"/>
      <c r="M238" s="5"/>
      <c r="N238" s="5"/>
      <c r="O238" s="5"/>
      <c r="P238" s="5"/>
      <c r="Q238" s="5"/>
      <c r="R238" s="6"/>
      <c r="S238" s="121"/>
    </row>
    <row r="239" spans="3:19" ht="16.5" customHeight="1" x14ac:dyDescent="0.25">
      <c r="C239" s="151"/>
      <c r="D239" s="139"/>
      <c r="E239" s="3">
        <v>109</v>
      </c>
      <c r="F239" s="3">
        <v>109</v>
      </c>
      <c r="G239" s="3">
        <v>109</v>
      </c>
      <c r="H239" s="3">
        <v>130</v>
      </c>
      <c r="I239" s="3">
        <v>161</v>
      </c>
      <c r="J239" s="3"/>
      <c r="K239" s="3"/>
      <c r="L239" s="3"/>
      <c r="M239" s="3"/>
      <c r="N239" s="3"/>
      <c r="O239" s="3"/>
      <c r="P239" s="3"/>
      <c r="Q239" s="3"/>
      <c r="R239" s="4"/>
      <c r="S239" s="121"/>
    </row>
    <row r="240" spans="3:19" ht="16.5" customHeight="1" x14ac:dyDescent="0.25">
      <c r="C240" s="151"/>
      <c r="D240" s="139">
        <v>58</v>
      </c>
      <c r="E240" s="5">
        <v>142</v>
      </c>
      <c r="F240" s="5">
        <v>142</v>
      </c>
      <c r="G240" s="5">
        <v>142</v>
      </c>
      <c r="H240" s="5">
        <v>148</v>
      </c>
      <c r="I240" s="5">
        <v>182</v>
      </c>
      <c r="J240" s="5">
        <v>216</v>
      </c>
      <c r="K240" s="5"/>
      <c r="L240" s="5"/>
      <c r="M240" s="5"/>
      <c r="N240" s="5"/>
      <c r="O240" s="5"/>
      <c r="P240" s="5"/>
      <c r="Q240" s="5"/>
      <c r="R240" s="6"/>
      <c r="S240" s="121"/>
    </row>
    <row r="241" spans="3:19" ht="16.5" customHeight="1" x14ac:dyDescent="0.25">
      <c r="C241" s="151"/>
      <c r="D241" s="139"/>
      <c r="E241" s="3">
        <v>109</v>
      </c>
      <c r="F241" s="3">
        <v>109</v>
      </c>
      <c r="G241" s="3">
        <v>109</v>
      </c>
      <c r="H241" s="3">
        <v>114</v>
      </c>
      <c r="I241" s="3">
        <v>140</v>
      </c>
      <c r="J241" s="3">
        <v>167</v>
      </c>
      <c r="K241" s="3"/>
      <c r="L241" s="3"/>
      <c r="M241" s="3"/>
      <c r="N241" s="3"/>
      <c r="O241" s="3"/>
      <c r="P241" s="3"/>
      <c r="Q241" s="3"/>
      <c r="R241" s="4"/>
      <c r="S241" s="121"/>
    </row>
    <row r="242" spans="3:19" ht="16.5" customHeight="1" x14ac:dyDescent="0.25">
      <c r="C242" s="151"/>
      <c r="D242" s="139">
        <v>60</v>
      </c>
      <c r="E242" s="5">
        <v>142</v>
      </c>
      <c r="F242" s="5">
        <v>142</v>
      </c>
      <c r="G242" s="5">
        <v>142</v>
      </c>
      <c r="H242" s="5">
        <v>142</v>
      </c>
      <c r="I242" s="5">
        <v>175</v>
      </c>
      <c r="J242" s="5">
        <v>210</v>
      </c>
      <c r="K242" s="5">
        <v>244</v>
      </c>
      <c r="L242" s="5"/>
      <c r="M242" s="5"/>
      <c r="N242" s="5"/>
      <c r="O242" s="5"/>
      <c r="P242" s="5"/>
      <c r="Q242" s="5"/>
      <c r="R242" s="6"/>
      <c r="S242" s="121"/>
    </row>
    <row r="243" spans="3:19" ht="16.5" customHeight="1" x14ac:dyDescent="0.25">
      <c r="C243" s="151"/>
      <c r="D243" s="139"/>
      <c r="E243" s="3">
        <v>109</v>
      </c>
      <c r="F243" s="3">
        <v>109</v>
      </c>
      <c r="G243" s="3">
        <v>109</v>
      </c>
      <c r="H243" s="3">
        <v>109</v>
      </c>
      <c r="I243" s="3">
        <v>135</v>
      </c>
      <c r="J243" s="3">
        <v>161</v>
      </c>
      <c r="K243" s="3">
        <v>188</v>
      </c>
      <c r="L243" s="3"/>
      <c r="M243" s="3"/>
      <c r="N243" s="3"/>
      <c r="O243" s="3"/>
      <c r="P243" s="3"/>
      <c r="Q243" s="3"/>
      <c r="R243" s="4"/>
      <c r="S243" s="121"/>
    </row>
    <row r="244" spans="3:19" ht="16.5" customHeight="1" x14ac:dyDescent="0.25">
      <c r="C244" s="151"/>
      <c r="D244" s="139">
        <v>70</v>
      </c>
      <c r="E244" s="5">
        <v>142</v>
      </c>
      <c r="F244" s="5">
        <v>142</v>
      </c>
      <c r="G244" s="5">
        <v>142</v>
      </c>
      <c r="H244" s="5">
        <v>142</v>
      </c>
      <c r="I244" s="5">
        <v>151</v>
      </c>
      <c r="J244" s="5">
        <v>182</v>
      </c>
      <c r="K244" s="5">
        <v>210</v>
      </c>
      <c r="L244" s="5">
        <v>240</v>
      </c>
      <c r="M244" s="5"/>
      <c r="N244" s="5"/>
      <c r="O244" s="5"/>
      <c r="P244" s="5"/>
      <c r="Q244" s="5"/>
      <c r="R244" s="6"/>
      <c r="S244" s="121"/>
    </row>
    <row r="245" spans="3:19" ht="16.5" customHeight="1" x14ac:dyDescent="0.25">
      <c r="C245" s="151"/>
      <c r="D245" s="139"/>
      <c r="E245" s="3">
        <v>109</v>
      </c>
      <c r="F245" s="3">
        <v>109</v>
      </c>
      <c r="G245" s="3">
        <v>109</v>
      </c>
      <c r="H245" s="3">
        <v>109</v>
      </c>
      <c r="I245" s="3">
        <v>116</v>
      </c>
      <c r="J245" s="3">
        <v>140</v>
      </c>
      <c r="K245" s="3">
        <v>161</v>
      </c>
      <c r="L245" s="3">
        <v>185</v>
      </c>
      <c r="M245" s="3"/>
      <c r="N245" s="3"/>
      <c r="O245" s="3"/>
      <c r="P245" s="3"/>
      <c r="Q245" s="3"/>
      <c r="R245" s="4"/>
      <c r="S245" s="121"/>
    </row>
    <row r="246" spans="3:19" ht="16.5" customHeight="1" x14ac:dyDescent="0.25">
      <c r="C246" s="151"/>
      <c r="D246" s="139">
        <v>80</v>
      </c>
      <c r="E246" s="5">
        <v>142</v>
      </c>
      <c r="F246" s="5">
        <v>142</v>
      </c>
      <c r="G246" s="5">
        <v>142</v>
      </c>
      <c r="H246" s="5">
        <v>142</v>
      </c>
      <c r="I246" s="5">
        <v>142</v>
      </c>
      <c r="J246" s="5">
        <v>158</v>
      </c>
      <c r="K246" s="5">
        <v>186</v>
      </c>
      <c r="L246" s="5">
        <v>210</v>
      </c>
      <c r="M246" s="5">
        <v>237</v>
      </c>
      <c r="N246" s="5"/>
      <c r="O246" s="5"/>
      <c r="P246" s="5"/>
      <c r="Q246" s="5"/>
      <c r="R246" s="6"/>
      <c r="S246" s="121"/>
    </row>
    <row r="247" spans="3:19" ht="16.5" customHeight="1" x14ac:dyDescent="0.25">
      <c r="C247" s="151"/>
      <c r="D247" s="139"/>
      <c r="E247" s="3">
        <v>109</v>
      </c>
      <c r="F247" s="3">
        <v>109</v>
      </c>
      <c r="G247" s="3">
        <v>109</v>
      </c>
      <c r="H247" s="3">
        <v>109</v>
      </c>
      <c r="I247" s="3">
        <v>109</v>
      </c>
      <c r="J247" s="3">
        <v>122</v>
      </c>
      <c r="K247" s="3">
        <v>143</v>
      </c>
      <c r="L247" s="3">
        <v>161</v>
      </c>
      <c r="M247" s="3">
        <v>182</v>
      </c>
      <c r="N247" s="3"/>
      <c r="O247" s="3"/>
      <c r="P247" s="3"/>
      <c r="Q247" s="3"/>
      <c r="R247" s="4"/>
      <c r="S247" s="121"/>
    </row>
    <row r="248" spans="3:19" ht="16.5" customHeight="1" x14ac:dyDescent="0.25">
      <c r="C248" s="151"/>
      <c r="D248" s="139">
        <v>90</v>
      </c>
      <c r="E248" s="5">
        <v>142</v>
      </c>
      <c r="F248" s="5">
        <v>142</v>
      </c>
      <c r="G248" s="5">
        <v>142</v>
      </c>
      <c r="H248" s="5">
        <v>142</v>
      </c>
      <c r="I248" s="5">
        <v>142</v>
      </c>
      <c r="J248" s="5">
        <v>142</v>
      </c>
      <c r="K248" s="5">
        <v>165</v>
      </c>
      <c r="L248" s="5">
        <v>189</v>
      </c>
      <c r="M248" s="5">
        <v>213</v>
      </c>
      <c r="N248" s="5">
        <v>257</v>
      </c>
      <c r="O248" s="5"/>
      <c r="P248" s="5"/>
      <c r="Q248" s="5"/>
      <c r="R248" s="6"/>
      <c r="S248" s="121"/>
    </row>
    <row r="249" spans="3:19" ht="16.5" customHeight="1" x14ac:dyDescent="0.25">
      <c r="C249" s="151"/>
      <c r="D249" s="139"/>
      <c r="E249" s="3">
        <v>109</v>
      </c>
      <c r="F249" s="3">
        <v>109</v>
      </c>
      <c r="G249" s="3">
        <v>109</v>
      </c>
      <c r="H249" s="3">
        <v>109</v>
      </c>
      <c r="I249" s="3">
        <v>109</v>
      </c>
      <c r="J249" s="3">
        <v>109</v>
      </c>
      <c r="K249" s="3">
        <v>127</v>
      </c>
      <c r="L249" s="3">
        <v>145</v>
      </c>
      <c r="M249" s="3">
        <v>164</v>
      </c>
      <c r="N249" s="3">
        <v>198</v>
      </c>
      <c r="O249" s="3"/>
      <c r="P249" s="3"/>
      <c r="Q249" s="3"/>
      <c r="R249" s="4"/>
      <c r="S249" s="121"/>
    </row>
    <row r="250" spans="3:19" ht="16.5" customHeight="1" x14ac:dyDescent="0.25">
      <c r="C250" s="151"/>
      <c r="D250" s="139">
        <v>100</v>
      </c>
      <c r="E250" s="5">
        <v>142</v>
      </c>
      <c r="F250" s="5">
        <v>142</v>
      </c>
      <c r="G250" s="5">
        <v>142</v>
      </c>
      <c r="H250" s="5">
        <v>142</v>
      </c>
      <c r="I250" s="5">
        <v>142</v>
      </c>
      <c r="J250" s="5">
        <v>142</v>
      </c>
      <c r="K250" s="5">
        <v>148</v>
      </c>
      <c r="L250" s="5">
        <v>168</v>
      </c>
      <c r="M250" s="5">
        <v>192</v>
      </c>
      <c r="N250" s="5">
        <v>234</v>
      </c>
      <c r="O250" s="5">
        <v>275</v>
      </c>
      <c r="P250" s="5"/>
      <c r="Q250" s="5"/>
      <c r="R250" s="6"/>
      <c r="S250" s="121"/>
    </row>
    <row r="251" spans="3:19" ht="16.5" customHeight="1" x14ac:dyDescent="0.25">
      <c r="C251" s="151"/>
      <c r="D251" s="139"/>
      <c r="E251" s="3">
        <v>109</v>
      </c>
      <c r="F251" s="3">
        <v>109</v>
      </c>
      <c r="G251" s="3">
        <v>109</v>
      </c>
      <c r="H251" s="3">
        <v>109</v>
      </c>
      <c r="I251" s="3">
        <v>109</v>
      </c>
      <c r="J251" s="3">
        <v>109</v>
      </c>
      <c r="K251" s="3">
        <v>114</v>
      </c>
      <c r="L251" s="3">
        <v>130</v>
      </c>
      <c r="M251" s="3">
        <v>148</v>
      </c>
      <c r="N251" s="3">
        <v>180</v>
      </c>
      <c r="O251" s="3">
        <v>211</v>
      </c>
      <c r="P251" s="3"/>
      <c r="Q251" s="3"/>
      <c r="R251" s="4"/>
      <c r="S251" s="121"/>
    </row>
    <row r="252" spans="3:19" ht="16.5" customHeight="1" x14ac:dyDescent="0.25">
      <c r="C252" s="151"/>
      <c r="D252" s="139">
        <v>105</v>
      </c>
      <c r="E252" s="5">
        <v>142</v>
      </c>
      <c r="F252" s="5">
        <v>142</v>
      </c>
      <c r="G252" s="5">
        <v>142</v>
      </c>
      <c r="H252" s="5">
        <v>142</v>
      </c>
      <c r="I252" s="5">
        <v>142</v>
      </c>
      <c r="J252" s="5">
        <v>142</v>
      </c>
      <c r="K252" s="5">
        <v>142</v>
      </c>
      <c r="L252" s="5">
        <v>162</v>
      </c>
      <c r="M252" s="5">
        <v>182</v>
      </c>
      <c r="N252" s="5">
        <v>223</v>
      </c>
      <c r="O252" s="5">
        <v>261</v>
      </c>
      <c r="P252" s="5"/>
      <c r="Q252" s="5"/>
      <c r="R252" s="6"/>
      <c r="S252" s="121"/>
    </row>
    <row r="253" spans="3:19" ht="16.5" customHeight="1" x14ac:dyDescent="0.25">
      <c r="C253" s="151"/>
      <c r="D253" s="139"/>
      <c r="E253" s="3">
        <v>109</v>
      </c>
      <c r="F253" s="3">
        <v>109</v>
      </c>
      <c r="G253" s="3">
        <v>109</v>
      </c>
      <c r="H253" s="3">
        <v>109</v>
      </c>
      <c r="I253" s="3">
        <v>109</v>
      </c>
      <c r="J253" s="3">
        <v>109</v>
      </c>
      <c r="K253" s="3">
        <v>109</v>
      </c>
      <c r="L253" s="3">
        <v>124</v>
      </c>
      <c r="M253" s="3">
        <v>140</v>
      </c>
      <c r="N253" s="3">
        <v>172</v>
      </c>
      <c r="O253" s="3">
        <v>201</v>
      </c>
      <c r="P253" s="3"/>
      <c r="Q253" s="3"/>
      <c r="R253" s="4"/>
      <c r="S253" s="121"/>
    </row>
    <row r="254" spans="3:19" ht="16.5" customHeight="1" x14ac:dyDescent="0.25">
      <c r="C254" s="151"/>
      <c r="D254" s="139">
        <v>110</v>
      </c>
      <c r="E254" s="5">
        <v>142</v>
      </c>
      <c r="F254" s="5">
        <v>142</v>
      </c>
      <c r="G254" s="5">
        <v>142</v>
      </c>
      <c r="H254" s="5">
        <v>142</v>
      </c>
      <c r="I254" s="5">
        <v>142</v>
      </c>
      <c r="J254" s="5">
        <v>142</v>
      </c>
      <c r="K254" s="5">
        <v>142</v>
      </c>
      <c r="L254" s="5">
        <v>155</v>
      </c>
      <c r="M254" s="5">
        <v>175</v>
      </c>
      <c r="N254" s="5">
        <v>213</v>
      </c>
      <c r="O254" s="5">
        <v>251</v>
      </c>
      <c r="P254" s="5"/>
      <c r="Q254" s="5"/>
      <c r="R254" s="6"/>
      <c r="S254" s="121"/>
    </row>
    <row r="255" spans="3:19" ht="17.25" customHeight="1" thickBot="1" x14ac:dyDescent="0.3">
      <c r="C255" s="152"/>
      <c r="D255" s="140"/>
      <c r="E255" s="7">
        <v>109</v>
      </c>
      <c r="F255" s="7">
        <v>109</v>
      </c>
      <c r="G255" s="7">
        <v>109</v>
      </c>
      <c r="H255" s="7">
        <v>109</v>
      </c>
      <c r="I255" s="7">
        <v>109</v>
      </c>
      <c r="J255" s="7">
        <v>109</v>
      </c>
      <c r="K255" s="7">
        <v>109</v>
      </c>
      <c r="L255" s="7">
        <v>119</v>
      </c>
      <c r="M255" s="7">
        <v>135</v>
      </c>
      <c r="N255" s="7">
        <v>164</v>
      </c>
      <c r="O255" s="7">
        <v>193</v>
      </c>
      <c r="P255" s="7"/>
      <c r="Q255" s="7"/>
      <c r="R255" s="8"/>
      <c r="S255" s="121"/>
    </row>
    <row r="256" spans="3:19" x14ac:dyDescent="0.25">
      <c r="C256" s="25"/>
    </row>
    <row r="257" spans="3:19" ht="17.25" thickBot="1" x14ac:dyDescent="0.3">
      <c r="C257" s="25"/>
    </row>
    <row r="258" spans="3:19" ht="16.5" customHeight="1" x14ac:dyDescent="0.25">
      <c r="C258" s="150" t="s">
        <v>132</v>
      </c>
      <c r="D258" s="141" t="s">
        <v>130</v>
      </c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3"/>
      <c r="S258" s="120" t="s">
        <v>110</v>
      </c>
    </row>
    <row r="259" spans="3:19" ht="17.25" customHeight="1" thickBot="1" x14ac:dyDescent="0.3">
      <c r="C259" s="151"/>
      <c r="D259" s="144" t="s">
        <v>131</v>
      </c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6"/>
      <c r="S259" s="121"/>
    </row>
    <row r="260" spans="3:19" ht="21" customHeight="1" thickTop="1" x14ac:dyDescent="0.25">
      <c r="C260" s="151"/>
      <c r="D260" s="2" t="s">
        <v>2</v>
      </c>
      <c r="E260" s="3">
        <v>2</v>
      </c>
      <c r="F260" s="3">
        <v>3</v>
      </c>
      <c r="G260" s="3">
        <v>4</v>
      </c>
      <c r="H260" s="3">
        <v>5</v>
      </c>
      <c r="I260" s="3">
        <v>6</v>
      </c>
      <c r="J260" s="3">
        <v>7</v>
      </c>
      <c r="K260" s="3">
        <v>8</v>
      </c>
      <c r="L260" s="3">
        <v>9</v>
      </c>
      <c r="M260" s="3">
        <v>10</v>
      </c>
      <c r="N260" s="3">
        <v>12</v>
      </c>
      <c r="O260" s="3">
        <v>14</v>
      </c>
      <c r="P260" s="3">
        <v>16</v>
      </c>
      <c r="Q260" s="3">
        <v>18</v>
      </c>
      <c r="R260" s="4">
        <v>20</v>
      </c>
      <c r="S260" s="121"/>
    </row>
    <row r="261" spans="3:19" ht="16.5" customHeight="1" x14ac:dyDescent="0.25">
      <c r="C261" s="151"/>
      <c r="D261" s="139">
        <v>50</v>
      </c>
      <c r="E261" s="5">
        <v>129</v>
      </c>
      <c r="F261" s="5">
        <v>129</v>
      </c>
      <c r="G261" s="5">
        <v>129</v>
      </c>
      <c r="H261" s="5">
        <v>154</v>
      </c>
      <c r="I261" s="5">
        <v>191</v>
      </c>
      <c r="J261" s="5"/>
      <c r="K261" s="5"/>
      <c r="L261" s="5"/>
      <c r="M261" s="5"/>
      <c r="N261" s="5"/>
      <c r="O261" s="5"/>
      <c r="P261" s="5"/>
      <c r="Q261" s="5"/>
      <c r="R261" s="6"/>
      <c r="S261" s="121"/>
    </row>
    <row r="262" spans="3:19" ht="16.5" customHeight="1" x14ac:dyDescent="0.25">
      <c r="C262" s="151"/>
      <c r="D262" s="139"/>
      <c r="E262" s="3">
        <v>100</v>
      </c>
      <c r="F262" s="3">
        <v>100</v>
      </c>
      <c r="G262" s="3">
        <v>100</v>
      </c>
      <c r="H262" s="3">
        <v>118</v>
      </c>
      <c r="I262" s="3">
        <v>147</v>
      </c>
      <c r="J262" s="3"/>
      <c r="K262" s="3"/>
      <c r="L262" s="3"/>
      <c r="M262" s="3"/>
      <c r="N262" s="3"/>
      <c r="O262" s="3"/>
      <c r="P262" s="3"/>
      <c r="Q262" s="3"/>
      <c r="R262" s="4"/>
      <c r="S262" s="121"/>
    </row>
    <row r="263" spans="3:19" ht="16.5" customHeight="1" x14ac:dyDescent="0.25">
      <c r="C263" s="151"/>
      <c r="D263" s="139">
        <v>58</v>
      </c>
      <c r="E263" s="5">
        <v>129</v>
      </c>
      <c r="F263" s="5">
        <v>129</v>
      </c>
      <c r="G263" s="5">
        <v>129</v>
      </c>
      <c r="H263" s="5">
        <v>135</v>
      </c>
      <c r="I263" s="5">
        <v>166</v>
      </c>
      <c r="J263" s="5">
        <v>198</v>
      </c>
      <c r="K263" s="5"/>
      <c r="L263" s="5"/>
      <c r="M263" s="5"/>
      <c r="N263" s="5"/>
      <c r="O263" s="5"/>
      <c r="P263" s="5"/>
      <c r="Q263" s="5"/>
      <c r="R263" s="6"/>
      <c r="S263" s="121"/>
    </row>
    <row r="264" spans="3:19" ht="16.5" customHeight="1" x14ac:dyDescent="0.25">
      <c r="C264" s="151"/>
      <c r="D264" s="139"/>
      <c r="E264" s="3">
        <v>100</v>
      </c>
      <c r="F264" s="3">
        <v>100</v>
      </c>
      <c r="G264" s="3">
        <v>100</v>
      </c>
      <c r="H264" s="3">
        <v>104</v>
      </c>
      <c r="I264" s="3">
        <v>128</v>
      </c>
      <c r="J264" s="3">
        <v>152</v>
      </c>
      <c r="K264" s="3"/>
      <c r="L264" s="3"/>
      <c r="M264" s="3"/>
      <c r="N264" s="3"/>
      <c r="O264" s="3"/>
      <c r="P264" s="3"/>
      <c r="Q264" s="3"/>
      <c r="R264" s="4"/>
      <c r="S264" s="121"/>
    </row>
    <row r="265" spans="3:19" ht="16.5" customHeight="1" x14ac:dyDescent="0.25">
      <c r="C265" s="151"/>
      <c r="D265" s="139">
        <v>60</v>
      </c>
      <c r="E265" s="5">
        <v>129</v>
      </c>
      <c r="F265" s="5">
        <v>129</v>
      </c>
      <c r="G265" s="5">
        <v>129</v>
      </c>
      <c r="H265" s="5">
        <v>129</v>
      </c>
      <c r="I265" s="5">
        <v>160</v>
      </c>
      <c r="J265" s="5">
        <v>191</v>
      </c>
      <c r="K265" s="5">
        <v>223</v>
      </c>
      <c r="L265" s="5"/>
      <c r="M265" s="5"/>
      <c r="N265" s="5"/>
      <c r="O265" s="5"/>
      <c r="P265" s="5"/>
      <c r="Q265" s="5"/>
      <c r="R265" s="6"/>
      <c r="S265" s="121"/>
    </row>
    <row r="266" spans="3:19" ht="16.5" customHeight="1" x14ac:dyDescent="0.25">
      <c r="C266" s="151"/>
      <c r="D266" s="139"/>
      <c r="E266" s="3">
        <v>100</v>
      </c>
      <c r="F266" s="3">
        <v>100</v>
      </c>
      <c r="G266" s="3">
        <v>100</v>
      </c>
      <c r="H266" s="3">
        <v>100</v>
      </c>
      <c r="I266" s="3">
        <v>123</v>
      </c>
      <c r="J266" s="3">
        <v>147</v>
      </c>
      <c r="K266" s="3">
        <v>171</v>
      </c>
      <c r="L266" s="3"/>
      <c r="M266" s="3"/>
      <c r="N266" s="3"/>
      <c r="O266" s="3"/>
      <c r="P266" s="3"/>
      <c r="Q266" s="3"/>
      <c r="R266" s="4"/>
      <c r="S266" s="121"/>
    </row>
    <row r="267" spans="3:19" ht="16.5" customHeight="1" x14ac:dyDescent="0.25">
      <c r="C267" s="151"/>
      <c r="D267" s="139">
        <v>70</v>
      </c>
      <c r="E267" s="5">
        <v>129</v>
      </c>
      <c r="F267" s="5">
        <v>129</v>
      </c>
      <c r="G267" s="5">
        <v>129</v>
      </c>
      <c r="H267" s="5">
        <v>129</v>
      </c>
      <c r="I267" s="5">
        <v>138</v>
      </c>
      <c r="J267" s="5">
        <v>166</v>
      </c>
      <c r="K267" s="5">
        <v>191</v>
      </c>
      <c r="L267" s="5">
        <v>219</v>
      </c>
      <c r="M267" s="5"/>
      <c r="N267" s="5"/>
      <c r="O267" s="5"/>
      <c r="P267" s="5"/>
      <c r="Q267" s="5"/>
      <c r="R267" s="6"/>
      <c r="S267" s="121"/>
    </row>
    <row r="268" spans="3:19" ht="16.5" customHeight="1" x14ac:dyDescent="0.25">
      <c r="C268" s="151"/>
      <c r="D268" s="139"/>
      <c r="E268" s="3">
        <v>100</v>
      </c>
      <c r="F268" s="3">
        <v>100</v>
      </c>
      <c r="G268" s="3">
        <v>100</v>
      </c>
      <c r="H268" s="3">
        <v>100</v>
      </c>
      <c r="I268" s="3">
        <v>106</v>
      </c>
      <c r="J268" s="3">
        <v>128</v>
      </c>
      <c r="K268" s="3">
        <v>147</v>
      </c>
      <c r="L268" s="3">
        <v>169</v>
      </c>
      <c r="M268" s="3"/>
      <c r="N268" s="3"/>
      <c r="O268" s="3"/>
      <c r="P268" s="3"/>
      <c r="Q268" s="3"/>
      <c r="R268" s="4"/>
      <c r="S268" s="121"/>
    </row>
    <row r="269" spans="3:19" ht="16.5" customHeight="1" x14ac:dyDescent="0.25">
      <c r="C269" s="151"/>
      <c r="D269" s="139">
        <v>80</v>
      </c>
      <c r="E269" s="5">
        <v>129</v>
      </c>
      <c r="F269" s="5">
        <v>129</v>
      </c>
      <c r="G269" s="5">
        <v>129</v>
      </c>
      <c r="H269" s="5">
        <v>129</v>
      </c>
      <c r="I269" s="5">
        <v>129</v>
      </c>
      <c r="J269" s="5">
        <v>144</v>
      </c>
      <c r="K269" s="5">
        <v>169</v>
      </c>
      <c r="L269" s="5">
        <v>191</v>
      </c>
      <c r="M269" s="5">
        <v>216</v>
      </c>
      <c r="N269" s="5"/>
      <c r="O269" s="5"/>
      <c r="P269" s="5"/>
      <c r="Q269" s="5"/>
      <c r="R269" s="6"/>
      <c r="S269" s="121"/>
    </row>
    <row r="270" spans="3:19" ht="16.5" customHeight="1" x14ac:dyDescent="0.25">
      <c r="C270" s="151"/>
      <c r="D270" s="139"/>
      <c r="E270" s="3">
        <v>100</v>
      </c>
      <c r="F270" s="3">
        <v>100</v>
      </c>
      <c r="G270" s="3">
        <v>100</v>
      </c>
      <c r="H270" s="3">
        <v>100</v>
      </c>
      <c r="I270" s="3">
        <v>100</v>
      </c>
      <c r="J270" s="3">
        <v>111</v>
      </c>
      <c r="K270" s="3">
        <v>130</v>
      </c>
      <c r="L270" s="3">
        <v>147</v>
      </c>
      <c r="M270" s="3">
        <v>166</v>
      </c>
      <c r="N270" s="3"/>
      <c r="O270" s="3"/>
      <c r="P270" s="3"/>
      <c r="Q270" s="3"/>
      <c r="R270" s="4"/>
      <c r="S270" s="121"/>
    </row>
    <row r="271" spans="3:19" ht="16.5" customHeight="1" x14ac:dyDescent="0.25">
      <c r="C271" s="151"/>
      <c r="D271" s="139">
        <v>90</v>
      </c>
      <c r="E271" s="5">
        <v>129</v>
      </c>
      <c r="F271" s="5">
        <v>129</v>
      </c>
      <c r="G271" s="5">
        <v>129</v>
      </c>
      <c r="H271" s="5">
        <v>129</v>
      </c>
      <c r="I271" s="5">
        <v>129</v>
      </c>
      <c r="J271" s="5">
        <v>129</v>
      </c>
      <c r="K271" s="5">
        <v>151</v>
      </c>
      <c r="L271" s="5">
        <v>172</v>
      </c>
      <c r="M271" s="5">
        <v>194</v>
      </c>
      <c r="N271" s="5">
        <v>235</v>
      </c>
      <c r="O271" s="5"/>
      <c r="P271" s="5"/>
      <c r="Q271" s="5"/>
      <c r="R271" s="6"/>
      <c r="S271" s="121"/>
    </row>
    <row r="272" spans="3:19" ht="16.5" customHeight="1" x14ac:dyDescent="0.25">
      <c r="C272" s="151"/>
      <c r="D272" s="139"/>
      <c r="E272" s="3">
        <v>100</v>
      </c>
      <c r="F272" s="3">
        <v>100</v>
      </c>
      <c r="G272" s="3">
        <v>100</v>
      </c>
      <c r="H272" s="3">
        <v>100</v>
      </c>
      <c r="I272" s="3">
        <v>100</v>
      </c>
      <c r="J272" s="3">
        <v>100</v>
      </c>
      <c r="K272" s="3">
        <v>116</v>
      </c>
      <c r="L272" s="3">
        <v>133</v>
      </c>
      <c r="M272" s="3">
        <v>150</v>
      </c>
      <c r="N272" s="3">
        <v>181</v>
      </c>
      <c r="O272" s="3"/>
      <c r="P272" s="3"/>
      <c r="Q272" s="3"/>
      <c r="R272" s="4"/>
      <c r="S272" s="121"/>
    </row>
    <row r="273" spans="3:19" ht="16.5" customHeight="1" x14ac:dyDescent="0.25">
      <c r="C273" s="151"/>
      <c r="D273" s="139">
        <v>100</v>
      </c>
      <c r="E273" s="5">
        <v>129</v>
      </c>
      <c r="F273" s="5">
        <v>129</v>
      </c>
      <c r="G273" s="5">
        <v>129</v>
      </c>
      <c r="H273" s="5">
        <v>129</v>
      </c>
      <c r="I273" s="5">
        <v>129</v>
      </c>
      <c r="J273" s="5">
        <v>129</v>
      </c>
      <c r="K273" s="5">
        <v>135</v>
      </c>
      <c r="L273" s="5">
        <v>154</v>
      </c>
      <c r="M273" s="5">
        <v>176</v>
      </c>
      <c r="N273" s="5">
        <v>213</v>
      </c>
      <c r="O273" s="5">
        <v>251</v>
      </c>
      <c r="P273" s="5"/>
      <c r="Q273" s="5"/>
      <c r="R273" s="6"/>
      <c r="S273" s="121"/>
    </row>
    <row r="274" spans="3:19" ht="16.5" customHeight="1" x14ac:dyDescent="0.25">
      <c r="C274" s="151"/>
      <c r="D274" s="139"/>
      <c r="E274" s="3">
        <v>100</v>
      </c>
      <c r="F274" s="3">
        <v>100</v>
      </c>
      <c r="G274" s="3">
        <v>100</v>
      </c>
      <c r="H274" s="3">
        <v>100</v>
      </c>
      <c r="I274" s="3">
        <v>100</v>
      </c>
      <c r="J274" s="3">
        <v>100</v>
      </c>
      <c r="K274" s="3">
        <v>104</v>
      </c>
      <c r="L274" s="3">
        <v>118</v>
      </c>
      <c r="M274" s="3">
        <v>135</v>
      </c>
      <c r="N274" s="3">
        <v>164</v>
      </c>
      <c r="O274" s="3">
        <v>193</v>
      </c>
      <c r="P274" s="3"/>
      <c r="Q274" s="3"/>
      <c r="R274" s="4"/>
      <c r="S274" s="121"/>
    </row>
    <row r="275" spans="3:19" ht="16.5" customHeight="1" x14ac:dyDescent="0.25">
      <c r="C275" s="151"/>
      <c r="D275" s="139">
        <v>105</v>
      </c>
      <c r="E275" s="5">
        <v>129</v>
      </c>
      <c r="F275" s="5">
        <v>129</v>
      </c>
      <c r="G275" s="5">
        <v>129</v>
      </c>
      <c r="H275" s="5">
        <v>129</v>
      </c>
      <c r="I275" s="5">
        <v>129</v>
      </c>
      <c r="J275" s="5">
        <v>129</v>
      </c>
      <c r="K275" s="5">
        <v>129</v>
      </c>
      <c r="L275" s="5">
        <v>147</v>
      </c>
      <c r="M275" s="5">
        <v>166</v>
      </c>
      <c r="N275" s="5">
        <v>204</v>
      </c>
      <c r="O275" s="5">
        <v>238</v>
      </c>
      <c r="P275" s="5"/>
      <c r="Q275" s="5"/>
      <c r="R275" s="6"/>
      <c r="S275" s="121"/>
    </row>
    <row r="276" spans="3:19" ht="16.5" customHeight="1" x14ac:dyDescent="0.25">
      <c r="C276" s="151"/>
      <c r="D276" s="139"/>
      <c r="E276" s="3">
        <v>100</v>
      </c>
      <c r="F276" s="3">
        <v>100</v>
      </c>
      <c r="G276" s="3">
        <v>100</v>
      </c>
      <c r="H276" s="3">
        <v>100</v>
      </c>
      <c r="I276" s="3">
        <v>100</v>
      </c>
      <c r="J276" s="3">
        <v>100</v>
      </c>
      <c r="K276" s="3">
        <v>100</v>
      </c>
      <c r="L276" s="3">
        <v>114</v>
      </c>
      <c r="M276" s="3">
        <v>128</v>
      </c>
      <c r="N276" s="3">
        <v>157</v>
      </c>
      <c r="O276" s="3">
        <v>183</v>
      </c>
      <c r="P276" s="3"/>
      <c r="Q276" s="3"/>
      <c r="R276" s="4"/>
      <c r="S276" s="121"/>
    </row>
    <row r="277" spans="3:19" ht="16.5" customHeight="1" x14ac:dyDescent="0.25">
      <c r="C277" s="151"/>
      <c r="D277" s="139">
        <v>110</v>
      </c>
      <c r="E277" s="5">
        <v>129</v>
      </c>
      <c r="F277" s="5">
        <v>129</v>
      </c>
      <c r="G277" s="5">
        <v>129</v>
      </c>
      <c r="H277" s="5">
        <v>129</v>
      </c>
      <c r="I277" s="5">
        <v>129</v>
      </c>
      <c r="J277" s="5">
        <v>129</v>
      </c>
      <c r="K277" s="5">
        <v>129</v>
      </c>
      <c r="L277" s="5">
        <v>141</v>
      </c>
      <c r="M277" s="5">
        <v>160</v>
      </c>
      <c r="N277" s="5">
        <v>194</v>
      </c>
      <c r="O277" s="5">
        <v>229</v>
      </c>
      <c r="P277" s="5"/>
      <c r="Q277" s="5"/>
      <c r="R277" s="6"/>
      <c r="S277" s="121"/>
    </row>
    <row r="278" spans="3:19" ht="17.25" customHeight="1" thickBot="1" x14ac:dyDescent="0.3">
      <c r="C278" s="152"/>
      <c r="D278" s="140"/>
      <c r="E278" s="7">
        <v>100</v>
      </c>
      <c r="F278" s="7">
        <v>100</v>
      </c>
      <c r="G278" s="7">
        <v>100</v>
      </c>
      <c r="H278" s="7">
        <v>100</v>
      </c>
      <c r="I278" s="7">
        <v>100</v>
      </c>
      <c r="J278" s="7">
        <v>100</v>
      </c>
      <c r="K278" s="7">
        <v>100</v>
      </c>
      <c r="L278" s="7">
        <v>109</v>
      </c>
      <c r="M278" s="7">
        <v>123</v>
      </c>
      <c r="N278" s="7">
        <v>150</v>
      </c>
      <c r="O278" s="7">
        <v>176</v>
      </c>
      <c r="P278" s="7"/>
      <c r="Q278" s="7"/>
      <c r="R278" s="8"/>
      <c r="S278" s="121"/>
    </row>
  </sheetData>
  <protectedRanges>
    <protectedRange sqref="AI29:AI30 AI5:AN9 AJ19:AN22 AI24:AN25 AJ26:AN30 AI31:AN32 AI35:AN35 AJ33:AN34 AI11:AN17 AJ36:AN38 AI39:AN40" name="輸入數值"/>
    <protectedRange sqref="AB14:AH14 AD23:AH24 AC15:AH21 AB15:AB24" name="輸入數值_2"/>
  </protectedRanges>
  <mergeCells count="144">
    <mergeCell ref="D275:D276"/>
    <mergeCell ref="D277:D278"/>
    <mergeCell ref="C5:C25"/>
    <mergeCell ref="C28:C48"/>
    <mergeCell ref="C51:C71"/>
    <mergeCell ref="C74:C94"/>
    <mergeCell ref="C97:C117"/>
    <mergeCell ref="C120:C140"/>
    <mergeCell ref="C143:C163"/>
    <mergeCell ref="C166:C186"/>
    <mergeCell ref="C189:C209"/>
    <mergeCell ref="C212:C232"/>
    <mergeCell ref="C235:C255"/>
    <mergeCell ref="C258:C278"/>
    <mergeCell ref="D143:R143"/>
    <mergeCell ref="D144:R144"/>
    <mergeCell ref="D166:R166"/>
    <mergeCell ref="D167:R167"/>
    <mergeCell ref="D183:D184"/>
    <mergeCell ref="D185:D186"/>
    <mergeCell ref="D189:R189"/>
    <mergeCell ref="D190:R190"/>
    <mergeCell ref="D206:D207"/>
    <mergeCell ref="D51:R51"/>
    <mergeCell ref="D52:R52"/>
    <mergeCell ref="D74:R74"/>
    <mergeCell ref="D75:R75"/>
    <mergeCell ref="D93:D94"/>
    <mergeCell ref="D97:R97"/>
    <mergeCell ref="D98:R98"/>
    <mergeCell ref="D114:D115"/>
    <mergeCell ref="D116:D117"/>
    <mergeCell ref="D261:D262"/>
    <mergeCell ref="D219:D220"/>
    <mergeCell ref="D221:D222"/>
    <mergeCell ref="D223:D224"/>
    <mergeCell ref="D225:D226"/>
    <mergeCell ref="D227:D228"/>
    <mergeCell ref="D229:D230"/>
    <mergeCell ref="D231:D232"/>
    <mergeCell ref="D235:R235"/>
    <mergeCell ref="D236:R236"/>
    <mergeCell ref="D200:D201"/>
    <mergeCell ref="D202:D203"/>
    <mergeCell ref="D204:D205"/>
    <mergeCell ref="D215:D216"/>
    <mergeCell ref="D217:D218"/>
    <mergeCell ref="D208:D209"/>
    <mergeCell ref="D263:D264"/>
    <mergeCell ref="D265:D266"/>
    <mergeCell ref="D267:D268"/>
    <mergeCell ref="D269:D270"/>
    <mergeCell ref="D271:D272"/>
    <mergeCell ref="D273:D274"/>
    <mergeCell ref="D258:R258"/>
    <mergeCell ref="D259:R259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12:R212"/>
    <mergeCell ref="D213:R213"/>
    <mergeCell ref="D169:D170"/>
    <mergeCell ref="D171:D172"/>
    <mergeCell ref="D181:D182"/>
    <mergeCell ref="D194:D195"/>
    <mergeCell ref="D196:D197"/>
    <mergeCell ref="D198:D199"/>
    <mergeCell ref="D146:D147"/>
    <mergeCell ref="D148:D149"/>
    <mergeCell ref="D150:D151"/>
    <mergeCell ref="D152:D153"/>
    <mergeCell ref="D154:D155"/>
    <mergeCell ref="D156:D157"/>
    <mergeCell ref="D18:D19"/>
    <mergeCell ref="D20:D21"/>
    <mergeCell ref="D33:D34"/>
    <mergeCell ref="D35:D36"/>
    <mergeCell ref="D37:D38"/>
    <mergeCell ref="D39:D40"/>
    <mergeCell ref="D41:D42"/>
    <mergeCell ref="D43:D44"/>
    <mergeCell ref="D5:R5"/>
    <mergeCell ref="D6:R6"/>
    <mergeCell ref="D22:D23"/>
    <mergeCell ref="D24:D25"/>
    <mergeCell ref="D28:R28"/>
    <mergeCell ref="D31:D32"/>
    <mergeCell ref="D14:D15"/>
    <mergeCell ref="D16:D17"/>
    <mergeCell ref="D8:D9"/>
    <mergeCell ref="D10:D11"/>
    <mergeCell ref="D12:D13"/>
    <mergeCell ref="D29:R29"/>
    <mergeCell ref="D70:D71"/>
    <mergeCell ref="D68:D69"/>
    <mergeCell ref="D54:D55"/>
    <mergeCell ref="D56:D57"/>
    <mergeCell ref="D58:D59"/>
    <mergeCell ref="D60:D61"/>
    <mergeCell ref="D62:D63"/>
    <mergeCell ref="D64:D65"/>
    <mergeCell ref="D66:D67"/>
    <mergeCell ref="D89:D90"/>
    <mergeCell ref="D87:D88"/>
    <mergeCell ref="D85:D86"/>
    <mergeCell ref="D83:D84"/>
    <mergeCell ref="D77:D78"/>
    <mergeCell ref="D79:D80"/>
    <mergeCell ref="D81:D82"/>
    <mergeCell ref="D106:D107"/>
    <mergeCell ref="D104:D105"/>
    <mergeCell ref="D102:D103"/>
    <mergeCell ref="D100:D101"/>
    <mergeCell ref="D91:D92"/>
    <mergeCell ref="D45:D46"/>
    <mergeCell ref="D47:D48"/>
    <mergeCell ref="D135:D136"/>
    <mergeCell ref="D192:D193"/>
    <mergeCell ref="D179:D180"/>
    <mergeCell ref="D173:D174"/>
    <mergeCell ref="D175:D176"/>
    <mergeCell ref="D177:D178"/>
    <mergeCell ref="D158:D159"/>
    <mergeCell ref="D160:D161"/>
    <mergeCell ref="D162:D163"/>
    <mergeCell ref="D137:D138"/>
    <mergeCell ref="D139:D140"/>
    <mergeCell ref="D108:D109"/>
    <mergeCell ref="D110:D111"/>
    <mergeCell ref="D112:D113"/>
    <mergeCell ref="D123:D124"/>
    <mergeCell ref="D125:D126"/>
    <mergeCell ref="D127:D128"/>
    <mergeCell ref="D129:D130"/>
    <mergeCell ref="D131:D132"/>
    <mergeCell ref="D133:D134"/>
    <mergeCell ref="D120:R120"/>
    <mergeCell ref="D121:R121"/>
  </mergeCells>
  <phoneticPr fontId="2" type="noConversion"/>
  <conditionalFormatting sqref="Y40:AA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A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W17">
    <cfRule type="colorScale" priority="33">
      <colorScale>
        <cfvo type="min"/>
        <cfvo type="max"/>
        <color rgb="FFFCFCFF"/>
        <color rgb="FFF8696B"/>
      </colorScale>
    </cfRule>
  </conditionalFormatting>
  <conditionalFormatting sqref="T23:W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T38:W4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3:W62">
    <cfRule type="colorScale" priority="30">
      <colorScale>
        <cfvo type="min"/>
        <cfvo type="max"/>
        <color rgb="FFFCFCFF"/>
        <color rgb="FFF8696B"/>
      </colorScale>
    </cfRule>
  </conditionalFormatting>
  <conditionalFormatting sqref="T68:W7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83:W92">
    <cfRule type="colorScale" priority="28">
      <colorScale>
        <cfvo type="min"/>
        <cfvo type="max"/>
        <color rgb="FFFCFCFF"/>
        <color rgb="FFF8696B"/>
      </colorScale>
    </cfRule>
  </conditionalFormatting>
  <conditionalFormatting sqref="E8:R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E31:R48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4:R71">
    <cfRule type="colorScale" priority="10">
      <colorScale>
        <cfvo type="min"/>
        <cfvo type="max"/>
        <color rgb="FFFCFCFF"/>
        <color rgb="FFF8696B"/>
      </colorScale>
    </cfRule>
  </conditionalFormatting>
  <conditionalFormatting sqref="E77:R94">
    <cfRule type="colorScale" priority="9">
      <colorScale>
        <cfvo type="min"/>
        <cfvo type="max"/>
        <color rgb="FFFCFCFF"/>
        <color rgb="FFF8696B"/>
      </colorScale>
    </cfRule>
  </conditionalFormatting>
  <conditionalFormatting sqref="E100:R117">
    <cfRule type="colorScale" priority="8">
      <colorScale>
        <cfvo type="min"/>
        <cfvo type="max"/>
        <color rgb="FFFCFCFF"/>
        <color rgb="FFF8696B"/>
      </colorScale>
    </cfRule>
  </conditionalFormatting>
  <conditionalFormatting sqref="E123:R140">
    <cfRule type="colorScale" priority="7">
      <colorScale>
        <cfvo type="min"/>
        <cfvo type="max"/>
        <color rgb="FFFCFCFF"/>
        <color rgb="FFF8696B"/>
      </colorScale>
    </cfRule>
  </conditionalFormatting>
  <conditionalFormatting sqref="E146:R163">
    <cfRule type="colorScale" priority="6">
      <colorScale>
        <cfvo type="min"/>
        <cfvo type="max"/>
        <color rgb="FFFCFCFF"/>
        <color rgb="FFF8696B"/>
      </colorScale>
    </cfRule>
  </conditionalFormatting>
  <conditionalFormatting sqref="E169:R18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92:R209">
    <cfRule type="colorScale" priority="4">
      <colorScale>
        <cfvo type="min"/>
        <cfvo type="max"/>
        <color rgb="FFFCFCFF"/>
        <color rgb="FFF8696B"/>
      </colorScale>
    </cfRule>
  </conditionalFormatting>
  <conditionalFormatting sqref="E215:R2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8:R255">
    <cfRule type="colorScale" priority="2">
      <colorScale>
        <cfvo type="min"/>
        <cfvo type="max"/>
        <color rgb="FFFCFCFF"/>
        <color rgb="FFF8696B"/>
      </colorScale>
    </cfRule>
  </conditionalFormatting>
  <conditionalFormatting sqref="E261:R2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3" orientation="portrait" r:id="rId1"/>
  <colBreaks count="1" manualBreakCount="1">
    <brk id="23" max="58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>
    <tabColor rgb="FFFFC000"/>
  </sheetPr>
  <dimension ref="A1:AA355"/>
  <sheetViews>
    <sheetView topLeftCell="A222" zoomScale="85" zoomScaleNormal="85" workbookViewId="0">
      <selection activeCell="Q304" sqref="Q304:Q314"/>
    </sheetView>
  </sheetViews>
  <sheetFormatPr defaultRowHeight="16.5" x14ac:dyDescent="0.25"/>
  <cols>
    <col min="3" max="3" width="15.875" customWidth="1"/>
    <col min="4" max="4" width="10.625" style="1" customWidth="1"/>
    <col min="5" max="16" width="9" style="1"/>
    <col min="17" max="18" width="9" style="25"/>
    <col min="26" max="27" width="0" hidden="1" customWidth="1"/>
  </cols>
  <sheetData>
    <row r="1" spans="1:27" x14ac:dyDescent="0.25">
      <c r="A1" s="1"/>
      <c r="B1" s="1"/>
    </row>
    <row r="2" spans="1:27" x14ac:dyDescent="0.25">
      <c r="A2" s="1"/>
      <c r="B2" s="1"/>
    </row>
    <row r="3" spans="1:27" x14ac:dyDescent="0.25">
      <c r="A3" s="1"/>
      <c r="B3" s="1"/>
    </row>
    <row r="4" spans="1:27" ht="17.25" thickBot="1" x14ac:dyDescent="0.3">
      <c r="C4" s="1"/>
    </row>
    <row r="5" spans="1:27" ht="16.5" customHeight="1" x14ac:dyDescent="0.25">
      <c r="C5" s="150" t="s">
        <v>160</v>
      </c>
      <c r="D5" s="141" t="s">
        <v>0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  <c r="Q5" s="122" t="s">
        <v>209</v>
      </c>
    </row>
    <row r="6" spans="1:27" ht="17.25" customHeight="1" thickBot="1" x14ac:dyDescent="0.3">
      <c r="C6" s="151"/>
      <c r="D6" s="144" t="s">
        <v>120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  <c r="Q6" s="123"/>
    </row>
    <row r="7" spans="1:27" ht="21" customHeight="1" thickTop="1" x14ac:dyDescent="0.25">
      <c r="C7" s="151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12</v>
      </c>
      <c r="O7" s="3">
        <v>14</v>
      </c>
      <c r="P7" s="4">
        <v>16</v>
      </c>
      <c r="Q7" s="123"/>
      <c r="S7" s="16" t="s">
        <v>30</v>
      </c>
      <c r="T7" s="16" t="s">
        <v>31</v>
      </c>
      <c r="U7" s="16" t="s">
        <v>35</v>
      </c>
    </row>
    <row r="8" spans="1:27" ht="16.5" customHeight="1" x14ac:dyDescent="0.25">
      <c r="C8" s="151"/>
      <c r="D8" s="139">
        <v>25</v>
      </c>
      <c r="E8" s="5">
        <v>73</v>
      </c>
      <c r="F8" s="5">
        <v>77</v>
      </c>
      <c r="G8" s="5">
        <v>109</v>
      </c>
      <c r="H8" s="5"/>
      <c r="I8" s="5"/>
      <c r="J8" s="5"/>
      <c r="K8" s="5"/>
      <c r="L8" s="5"/>
      <c r="M8" s="5"/>
      <c r="N8" s="5"/>
      <c r="O8" s="5"/>
      <c r="P8" s="6"/>
      <c r="Q8" s="123"/>
      <c r="S8" s="20">
        <f>Z8*SQRT(420)/SQRT(490)</f>
        <v>78.694708480666876</v>
      </c>
      <c r="T8" s="20">
        <f>AA8*SQRT(420)/SQRT(490)</f>
        <v>47.216825088400121</v>
      </c>
      <c r="U8" s="16">
        <v>59</v>
      </c>
      <c r="W8">
        <f>MAX(C8:C8)</f>
        <v>0</v>
      </c>
      <c r="Z8" s="20">
        <v>85</v>
      </c>
      <c r="AA8" s="20">
        <v>51</v>
      </c>
    </row>
    <row r="9" spans="1:27" ht="16.5" customHeight="1" x14ac:dyDescent="0.25">
      <c r="C9" s="151"/>
      <c r="D9" s="139"/>
      <c r="E9" s="3">
        <v>56</v>
      </c>
      <c r="F9" s="3">
        <v>59</v>
      </c>
      <c r="G9" s="3">
        <v>84</v>
      </c>
      <c r="H9" s="3"/>
      <c r="I9" s="3"/>
      <c r="J9" s="3"/>
      <c r="K9" s="3"/>
      <c r="L9" s="3"/>
      <c r="M9" s="3"/>
      <c r="N9" s="3"/>
      <c r="O9" s="3"/>
      <c r="P9" s="4"/>
      <c r="Q9" s="123"/>
      <c r="S9" s="20">
        <f>Z9*SQRT(420)/SQRT(490)</f>
        <v>60.178306485215842</v>
      </c>
      <c r="T9" s="20">
        <f>AA9*SQRT(420)/SQRT(490)</f>
        <v>36.106983891129509</v>
      </c>
      <c r="U9" s="16">
        <v>45</v>
      </c>
      <c r="X9">
        <f>MAX(C9:C9)</f>
        <v>0</v>
      </c>
      <c r="Z9" s="20">
        <v>65</v>
      </c>
      <c r="AA9" s="20">
        <v>39</v>
      </c>
    </row>
    <row r="10" spans="1:27" ht="16.5" customHeight="1" x14ac:dyDescent="0.25">
      <c r="C10" s="151"/>
      <c r="D10" s="139">
        <v>40</v>
      </c>
      <c r="E10" s="5">
        <v>73</v>
      </c>
      <c r="F10" s="5">
        <v>73</v>
      </c>
      <c r="G10" s="5">
        <v>73</v>
      </c>
      <c r="H10" s="5">
        <v>82</v>
      </c>
      <c r="I10" s="5">
        <v>100</v>
      </c>
      <c r="J10" s="5">
        <v>120</v>
      </c>
      <c r="K10" s="5">
        <v>140</v>
      </c>
      <c r="L10" s="5"/>
      <c r="M10" s="5"/>
      <c r="N10" s="5"/>
      <c r="O10" s="5"/>
      <c r="P10" s="6"/>
      <c r="Q10" s="123"/>
      <c r="W10">
        <f>MAX(C10:C10)</f>
        <v>0</v>
      </c>
    </row>
    <row r="11" spans="1:27" ht="16.5" customHeight="1" x14ac:dyDescent="0.25">
      <c r="C11" s="151"/>
      <c r="D11" s="139"/>
      <c r="E11" s="3">
        <v>56</v>
      </c>
      <c r="F11" s="3">
        <v>56</v>
      </c>
      <c r="G11" s="3">
        <v>56</v>
      </c>
      <c r="H11" s="3">
        <v>63</v>
      </c>
      <c r="I11" s="3">
        <v>77</v>
      </c>
      <c r="J11" s="3">
        <v>92</v>
      </c>
      <c r="K11" s="3">
        <v>108</v>
      </c>
      <c r="L11" s="3"/>
      <c r="M11" s="3"/>
      <c r="N11" s="3"/>
      <c r="O11" s="3"/>
      <c r="P11" s="4"/>
      <c r="Q11" s="123"/>
      <c r="S11" s="18">
        <f>S8/U8</f>
        <v>1.3338086183163878</v>
      </c>
      <c r="T11" s="18">
        <f>T8/U8</f>
        <v>0.80028517098983254</v>
      </c>
      <c r="U11" s="19">
        <v>1</v>
      </c>
      <c r="V11" s="1"/>
      <c r="X11">
        <f>MAX(C11:C11)</f>
        <v>0</v>
      </c>
    </row>
    <row r="12" spans="1:27" ht="16.5" customHeight="1" x14ac:dyDescent="0.25">
      <c r="C12" s="151"/>
      <c r="D12" s="139">
        <v>50</v>
      </c>
      <c r="E12" s="5">
        <v>73</v>
      </c>
      <c r="F12" s="5">
        <v>73</v>
      </c>
      <c r="G12" s="5">
        <v>73</v>
      </c>
      <c r="H12" s="5">
        <v>73</v>
      </c>
      <c r="I12" s="5">
        <v>78</v>
      </c>
      <c r="J12" s="5">
        <v>93</v>
      </c>
      <c r="K12" s="5">
        <v>107</v>
      </c>
      <c r="L12" s="5">
        <v>123</v>
      </c>
      <c r="M12" s="5">
        <v>138</v>
      </c>
      <c r="N12" s="5"/>
      <c r="O12" s="5"/>
      <c r="P12" s="6"/>
      <c r="Q12" s="123"/>
      <c r="S12" s="18">
        <f>S9/U9</f>
        <v>1.3372956996714631</v>
      </c>
      <c r="T12" s="18">
        <f>T9/U9</f>
        <v>0.80237741980287802</v>
      </c>
      <c r="U12" s="19">
        <v>1</v>
      </c>
      <c r="V12" s="1"/>
      <c r="W12">
        <f>MAX(C12:C12)</f>
        <v>0</v>
      </c>
    </row>
    <row r="13" spans="1:27" ht="16.5" customHeight="1" x14ac:dyDescent="0.25">
      <c r="C13" s="151"/>
      <c r="D13" s="139"/>
      <c r="E13" s="3">
        <v>56</v>
      </c>
      <c r="F13" s="3">
        <v>56</v>
      </c>
      <c r="G13" s="3">
        <v>56</v>
      </c>
      <c r="H13" s="3">
        <v>56</v>
      </c>
      <c r="I13" s="3">
        <v>60</v>
      </c>
      <c r="J13" s="3">
        <v>71</v>
      </c>
      <c r="K13" s="3">
        <v>83</v>
      </c>
      <c r="L13" s="3">
        <v>95</v>
      </c>
      <c r="M13" s="3">
        <v>106</v>
      </c>
      <c r="N13" s="3"/>
      <c r="O13" s="3"/>
      <c r="P13" s="4"/>
      <c r="Q13" s="123"/>
      <c r="U13" s="17"/>
      <c r="X13" t="e">
        <f>MAX(#REF!)</f>
        <v>#REF!</v>
      </c>
    </row>
    <row r="14" spans="1:27" ht="16.5" customHeight="1" x14ac:dyDescent="0.25">
      <c r="C14" s="151"/>
      <c r="D14" s="139">
        <v>70</v>
      </c>
      <c r="E14" s="5">
        <v>73</v>
      </c>
      <c r="F14" s="5">
        <v>73</v>
      </c>
      <c r="G14" s="5">
        <v>73</v>
      </c>
      <c r="H14" s="5">
        <v>73</v>
      </c>
      <c r="I14" s="5">
        <v>73</v>
      </c>
      <c r="J14" s="5">
        <v>73</v>
      </c>
      <c r="K14" s="5">
        <v>75</v>
      </c>
      <c r="L14" s="5">
        <v>85</v>
      </c>
      <c r="M14" s="5">
        <v>96</v>
      </c>
      <c r="N14" s="5">
        <v>116</v>
      </c>
      <c r="O14" s="5">
        <v>138</v>
      </c>
      <c r="P14" s="6">
        <v>158</v>
      </c>
      <c r="Q14" s="123"/>
      <c r="W14" t="e">
        <f>MAX(#REF!)</f>
        <v>#REF!</v>
      </c>
    </row>
    <row r="15" spans="1:27" ht="17.25" customHeight="1" thickBot="1" x14ac:dyDescent="0.3">
      <c r="C15" s="152"/>
      <c r="D15" s="140"/>
      <c r="E15" s="7">
        <v>56</v>
      </c>
      <c r="F15" s="7">
        <v>56</v>
      </c>
      <c r="G15" s="7">
        <v>56</v>
      </c>
      <c r="H15" s="7">
        <v>56</v>
      </c>
      <c r="I15" s="7">
        <v>56</v>
      </c>
      <c r="J15" s="7">
        <v>56</v>
      </c>
      <c r="K15" s="7">
        <v>58</v>
      </c>
      <c r="L15" s="7">
        <v>66</v>
      </c>
      <c r="M15" s="7">
        <v>74</v>
      </c>
      <c r="N15" s="7">
        <v>90</v>
      </c>
      <c r="O15" s="7">
        <v>106</v>
      </c>
      <c r="P15" s="8">
        <v>122</v>
      </c>
      <c r="Q15" s="123"/>
      <c r="X15" t="e">
        <f>MAX(#REF!)</f>
        <v>#REF!</v>
      </c>
    </row>
    <row r="16" spans="1:27" ht="16.5" customHeight="1" x14ac:dyDescent="0.25">
      <c r="C16" s="25"/>
    </row>
    <row r="17" spans="3:27" ht="17.25" customHeight="1" thickBot="1" x14ac:dyDescent="0.3">
      <c r="C17" s="25"/>
    </row>
    <row r="18" spans="3:27" x14ac:dyDescent="0.25">
      <c r="C18" s="150" t="s">
        <v>160</v>
      </c>
      <c r="D18" s="141" t="s">
        <v>3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3"/>
      <c r="Q18" s="122" t="s">
        <v>209</v>
      </c>
      <c r="S18" s="16" t="s">
        <v>30</v>
      </c>
      <c r="T18" s="16" t="s">
        <v>32</v>
      </c>
      <c r="U18" s="16" t="s">
        <v>33</v>
      </c>
    </row>
    <row r="19" spans="3:27" ht="17.25" thickBot="1" x14ac:dyDescent="0.3">
      <c r="C19" s="151"/>
      <c r="D19" s="144" t="s">
        <v>192</v>
      </c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6"/>
      <c r="Q19" s="123"/>
      <c r="S19" s="20">
        <f>Z19*SQRT(420)/SQRT(490)</f>
        <v>94.433650176800242</v>
      </c>
      <c r="T19" s="20">
        <f>AA19*SQRT(420)/SQRT(490)</f>
        <v>56.475026086125645</v>
      </c>
      <c r="U19" s="16">
        <v>70</v>
      </c>
      <c r="W19" t="e">
        <f>MAX(#REF!)</f>
        <v>#REF!</v>
      </c>
      <c r="Z19" s="20">
        <v>102</v>
      </c>
      <c r="AA19" s="20">
        <v>61</v>
      </c>
    </row>
    <row r="20" spans="3:27" ht="21" customHeight="1" thickTop="1" x14ac:dyDescent="0.25">
      <c r="C20" s="151"/>
      <c r="D20" s="2" t="s">
        <v>2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3">
        <v>10</v>
      </c>
      <c r="N20" s="3">
        <v>12</v>
      </c>
      <c r="O20" s="3">
        <v>14</v>
      </c>
      <c r="P20" s="4">
        <v>16</v>
      </c>
      <c r="Q20" s="123"/>
      <c r="S20" s="20">
        <f>Z20*SQRT(420)/SQRT(490)</f>
        <v>72.213967782259019</v>
      </c>
      <c r="T20" s="20">
        <f>AA20*SQRT(420)/SQRT(490)</f>
        <v>43.513544689309917</v>
      </c>
      <c r="U20" s="16">
        <v>54</v>
      </c>
      <c r="X20" t="e">
        <f>MAX(#REF!)</f>
        <v>#REF!</v>
      </c>
      <c r="Z20" s="20">
        <v>78</v>
      </c>
      <c r="AA20" s="20">
        <v>47</v>
      </c>
    </row>
    <row r="21" spans="3:27" ht="16.5" customHeight="1" x14ac:dyDescent="0.25">
      <c r="C21" s="151"/>
      <c r="D21" s="139">
        <v>25</v>
      </c>
      <c r="E21" s="5">
        <v>73</v>
      </c>
      <c r="F21" s="5">
        <v>82</v>
      </c>
      <c r="G21" s="5">
        <v>118</v>
      </c>
      <c r="H21" s="5"/>
      <c r="I21" s="5"/>
      <c r="J21" s="5"/>
      <c r="K21" s="5"/>
      <c r="L21" s="5"/>
      <c r="M21" s="5"/>
      <c r="N21" s="5"/>
      <c r="O21" s="5"/>
      <c r="P21" s="6"/>
      <c r="Q21" s="123"/>
      <c r="W21" t="e">
        <f>MAX(#REF!)</f>
        <v>#REF!</v>
      </c>
    </row>
    <row r="22" spans="3:27" ht="16.5" customHeight="1" x14ac:dyDescent="0.25">
      <c r="C22" s="151"/>
      <c r="D22" s="139"/>
      <c r="E22" s="3">
        <v>56</v>
      </c>
      <c r="F22" s="3">
        <v>63</v>
      </c>
      <c r="G22" s="3">
        <v>91</v>
      </c>
      <c r="H22" s="3"/>
      <c r="I22" s="3"/>
      <c r="J22" s="3"/>
      <c r="K22" s="3"/>
      <c r="L22" s="3"/>
      <c r="M22" s="3"/>
      <c r="N22" s="3"/>
      <c r="O22" s="3"/>
      <c r="P22" s="4"/>
      <c r="Q22" s="123"/>
      <c r="S22" s="18">
        <f>S19/U19</f>
        <v>1.3490521453828606</v>
      </c>
      <c r="T22" s="18">
        <f>T19/U19</f>
        <v>0.80678608694465204</v>
      </c>
      <c r="U22" s="19">
        <v>1</v>
      </c>
      <c r="X22" t="e">
        <f>MAX(#REF!)</f>
        <v>#REF!</v>
      </c>
    </row>
    <row r="23" spans="3:27" ht="16.5" customHeight="1" x14ac:dyDescent="0.25">
      <c r="C23" s="151"/>
      <c r="D23" s="139">
        <v>40</v>
      </c>
      <c r="E23" s="5">
        <v>73</v>
      </c>
      <c r="F23" s="5">
        <v>73</v>
      </c>
      <c r="G23" s="5">
        <v>73</v>
      </c>
      <c r="H23" s="5">
        <v>85</v>
      </c>
      <c r="I23" s="5">
        <v>105</v>
      </c>
      <c r="J23" s="5">
        <v>125</v>
      </c>
      <c r="K23" s="5">
        <v>145</v>
      </c>
      <c r="L23" s="5"/>
      <c r="M23" s="5"/>
      <c r="N23" s="5"/>
      <c r="O23" s="5"/>
      <c r="P23" s="6"/>
      <c r="Q23" s="123"/>
      <c r="S23" s="18">
        <f>S20/U20</f>
        <v>1.3372956996714633</v>
      </c>
      <c r="T23" s="18">
        <f>T20/U20</f>
        <v>0.80580638313536879</v>
      </c>
      <c r="U23" s="19">
        <v>1</v>
      </c>
      <c r="W23" t="e">
        <f>MAX(#REF!)</f>
        <v>#REF!</v>
      </c>
    </row>
    <row r="24" spans="3:27" ht="16.5" customHeight="1" x14ac:dyDescent="0.25">
      <c r="C24" s="151"/>
      <c r="D24" s="139"/>
      <c r="E24" s="3">
        <v>56</v>
      </c>
      <c r="F24" s="3">
        <v>56</v>
      </c>
      <c r="G24" s="3">
        <v>56</v>
      </c>
      <c r="H24" s="3">
        <v>66</v>
      </c>
      <c r="I24" s="3">
        <v>81</v>
      </c>
      <c r="J24" s="3">
        <v>97</v>
      </c>
      <c r="K24" s="3">
        <v>112</v>
      </c>
      <c r="L24" s="3"/>
      <c r="M24" s="3"/>
      <c r="N24" s="3"/>
      <c r="O24" s="3"/>
      <c r="P24" s="4"/>
      <c r="Q24" s="123"/>
      <c r="X24" t="e">
        <f>MAX(#REF!)</f>
        <v>#REF!</v>
      </c>
    </row>
    <row r="25" spans="3:27" ht="16.5" customHeight="1" x14ac:dyDescent="0.25">
      <c r="C25" s="151"/>
      <c r="D25" s="139">
        <v>50</v>
      </c>
      <c r="E25" s="5">
        <v>73</v>
      </c>
      <c r="F25" s="5">
        <v>73</v>
      </c>
      <c r="G25" s="5">
        <v>73</v>
      </c>
      <c r="H25" s="5">
        <v>73</v>
      </c>
      <c r="I25" s="5">
        <v>80</v>
      </c>
      <c r="J25" s="5">
        <v>96</v>
      </c>
      <c r="K25" s="5">
        <v>113</v>
      </c>
      <c r="L25" s="5">
        <v>129</v>
      </c>
      <c r="M25" s="5">
        <v>143</v>
      </c>
      <c r="N25" s="5"/>
      <c r="O25" s="5"/>
      <c r="P25" s="6"/>
      <c r="Q25" s="123"/>
    </row>
    <row r="26" spans="3:27" ht="16.5" customHeight="1" x14ac:dyDescent="0.25">
      <c r="C26" s="151"/>
      <c r="D26" s="139"/>
      <c r="E26" s="3">
        <v>56</v>
      </c>
      <c r="F26" s="3">
        <v>56</v>
      </c>
      <c r="G26" s="3">
        <v>56</v>
      </c>
      <c r="H26" s="3">
        <v>56</v>
      </c>
      <c r="I26" s="3">
        <v>62</v>
      </c>
      <c r="J26" s="3">
        <v>74</v>
      </c>
      <c r="K26" s="3">
        <v>87</v>
      </c>
      <c r="L26" s="3">
        <v>99</v>
      </c>
      <c r="M26" s="3">
        <v>110</v>
      </c>
      <c r="N26" s="3"/>
      <c r="O26" s="3"/>
      <c r="P26" s="4"/>
      <c r="Q26" s="123"/>
    </row>
    <row r="27" spans="3:27" ht="16.5" customHeight="1" x14ac:dyDescent="0.25">
      <c r="C27" s="151"/>
      <c r="D27" s="139">
        <v>70</v>
      </c>
      <c r="E27" s="5">
        <v>73</v>
      </c>
      <c r="F27" s="5">
        <v>73</v>
      </c>
      <c r="G27" s="5">
        <v>73</v>
      </c>
      <c r="H27" s="5">
        <v>73</v>
      </c>
      <c r="I27" s="5">
        <v>73</v>
      </c>
      <c r="J27" s="5">
        <v>73</v>
      </c>
      <c r="K27" s="5">
        <v>77</v>
      </c>
      <c r="L27" s="5">
        <v>87</v>
      </c>
      <c r="M27" s="5">
        <v>98</v>
      </c>
      <c r="N27" s="5">
        <v>120</v>
      </c>
      <c r="O27" s="5">
        <v>142</v>
      </c>
      <c r="P27" s="6">
        <v>163</v>
      </c>
      <c r="Q27" s="123"/>
    </row>
    <row r="28" spans="3:27" ht="17.25" customHeight="1" thickBot="1" x14ac:dyDescent="0.3">
      <c r="C28" s="152"/>
      <c r="D28" s="140"/>
      <c r="E28" s="7">
        <v>56</v>
      </c>
      <c r="F28" s="7">
        <v>56</v>
      </c>
      <c r="G28" s="7">
        <v>56</v>
      </c>
      <c r="H28" s="7">
        <v>56</v>
      </c>
      <c r="I28" s="7">
        <v>56</v>
      </c>
      <c r="J28" s="7">
        <v>56</v>
      </c>
      <c r="K28" s="7">
        <v>59</v>
      </c>
      <c r="L28" s="7">
        <v>67</v>
      </c>
      <c r="M28" s="7">
        <v>76</v>
      </c>
      <c r="N28" s="7">
        <v>92</v>
      </c>
      <c r="O28" s="7">
        <v>109</v>
      </c>
      <c r="P28" s="8">
        <v>126</v>
      </c>
      <c r="Q28" s="123"/>
    </row>
    <row r="29" spans="3:27" ht="16.5" customHeight="1" x14ac:dyDescent="0.25">
      <c r="C29" s="25"/>
      <c r="S29" s="16" t="s">
        <v>34</v>
      </c>
      <c r="T29" s="16" t="s">
        <v>31</v>
      </c>
      <c r="U29" s="16" t="s">
        <v>35</v>
      </c>
    </row>
    <row r="30" spans="3:27" ht="17.25" customHeight="1" thickBot="1" x14ac:dyDescent="0.3">
      <c r="C30" s="25"/>
      <c r="S30" s="20">
        <f>Z30*SQRT(420)/SQRT(490)</f>
        <v>133.3180943672474</v>
      </c>
      <c r="T30" s="20">
        <f>AA30*SQRT(420)/SQRT(490)</f>
        <v>79.620528580439426</v>
      </c>
      <c r="U30" s="16">
        <v>100</v>
      </c>
      <c r="W30" t="e">
        <f>MAX(#REF!)</f>
        <v>#REF!</v>
      </c>
      <c r="Z30" s="20">
        <v>144</v>
      </c>
      <c r="AA30" s="20">
        <v>86</v>
      </c>
    </row>
    <row r="31" spans="3:27" ht="16.5" customHeight="1" x14ac:dyDescent="0.25">
      <c r="C31" s="150" t="s">
        <v>160</v>
      </c>
      <c r="D31" s="141" t="s">
        <v>8</v>
      </c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3"/>
      <c r="Q31" s="120" t="s">
        <v>110</v>
      </c>
      <c r="S31" s="20">
        <f>Z31*SQRT(420)/SQRT(490)</f>
        <v>102.76603107475322</v>
      </c>
      <c r="T31" s="20">
        <f>AA31*SQRT(420)/SQRT(490)</f>
        <v>61.104126584988393</v>
      </c>
      <c r="U31" s="16">
        <v>77</v>
      </c>
      <c r="X31" t="e">
        <f>MAX(#REF!)</f>
        <v>#REF!</v>
      </c>
      <c r="Z31" s="20">
        <v>111</v>
      </c>
      <c r="AA31" s="20">
        <v>66</v>
      </c>
    </row>
    <row r="32" spans="3:27" ht="17.25" customHeight="1" thickBot="1" x14ac:dyDescent="0.3">
      <c r="C32" s="151"/>
      <c r="D32" s="144" t="s">
        <v>119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6"/>
      <c r="Q32" s="121"/>
      <c r="W32" t="e">
        <f>MAX(#REF!)</f>
        <v>#REF!</v>
      </c>
    </row>
    <row r="33" spans="3:24" ht="21" thickTop="1" x14ac:dyDescent="0.25">
      <c r="C33" s="151"/>
      <c r="D33" s="2" t="s">
        <v>2</v>
      </c>
      <c r="E33" s="3">
        <v>2</v>
      </c>
      <c r="F33" s="3">
        <v>3</v>
      </c>
      <c r="G33" s="3">
        <v>4</v>
      </c>
      <c r="H33" s="3">
        <v>5</v>
      </c>
      <c r="I33" s="3">
        <v>6</v>
      </c>
      <c r="J33" s="3">
        <v>7</v>
      </c>
      <c r="K33" s="3">
        <v>8</v>
      </c>
      <c r="L33" s="3">
        <v>9</v>
      </c>
      <c r="M33" s="3">
        <v>10</v>
      </c>
      <c r="N33" s="3">
        <v>12</v>
      </c>
      <c r="O33" s="3">
        <v>14</v>
      </c>
      <c r="P33" s="4">
        <v>16</v>
      </c>
      <c r="Q33" s="121"/>
      <c r="S33" s="18">
        <f>S30/U30</f>
        <v>1.333180943672474</v>
      </c>
      <c r="T33" s="18">
        <f>T30/U30</f>
        <v>0.79620528580439431</v>
      </c>
      <c r="U33" s="19">
        <v>1</v>
      </c>
      <c r="X33" t="e">
        <f>MAX(#REF!)</f>
        <v>#REF!</v>
      </c>
    </row>
    <row r="34" spans="3:24" x14ac:dyDescent="0.25">
      <c r="C34" s="151"/>
      <c r="D34" s="139">
        <v>25</v>
      </c>
      <c r="E34" s="5">
        <v>73</v>
      </c>
      <c r="F34" s="5">
        <v>85</v>
      </c>
      <c r="G34" s="5">
        <v>125</v>
      </c>
      <c r="H34" s="5"/>
      <c r="I34" s="5"/>
      <c r="J34" s="5"/>
      <c r="K34" s="5"/>
      <c r="L34" s="5"/>
      <c r="M34" s="5"/>
      <c r="N34" s="5"/>
      <c r="O34" s="5"/>
      <c r="P34" s="6"/>
      <c r="Q34" s="121"/>
      <c r="S34" s="18">
        <f>S31/U31</f>
        <v>1.3346237801916001</v>
      </c>
      <c r="T34" s="18">
        <f>T31/U31</f>
        <v>0.79356008551932977</v>
      </c>
      <c r="U34" s="19">
        <v>1</v>
      </c>
      <c r="W34" t="e">
        <f>MAX(#REF!)</f>
        <v>#REF!</v>
      </c>
    </row>
    <row r="35" spans="3:24" ht="16.5" customHeight="1" x14ac:dyDescent="0.25">
      <c r="C35" s="151"/>
      <c r="D35" s="139"/>
      <c r="E35" s="3">
        <v>56</v>
      </c>
      <c r="F35" s="3">
        <v>66</v>
      </c>
      <c r="G35" s="3">
        <v>97</v>
      </c>
      <c r="H35" s="3"/>
      <c r="I35" s="3"/>
      <c r="J35" s="3"/>
      <c r="K35" s="3"/>
      <c r="L35" s="3"/>
      <c r="M35" s="3"/>
      <c r="N35" s="3"/>
      <c r="O35" s="3"/>
      <c r="P35" s="4"/>
      <c r="Q35" s="121"/>
      <c r="X35" t="e">
        <f>MAX(#REF!)</f>
        <v>#REF!</v>
      </c>
    </row>
    <row r="36" spans="3:24" ht="16.5" customHeight="1" x14ac:dyDescent="0.25">
      <c r="C36" s="151"/>
      <c r="D36" s="139">
        <v>40</v>
      </c>
      <c r="E36" s="5">
        <v>73</v>
      </c>
      <c r="F36" s="5">
        <v>73</v>
      </c>
      <c r="G36" s="5">
        <v>73</v>
      </c>
      <c r="H36" s="5">
        <v>87</v>
      </c>
      <c r="I36" s="5">
        <v>109</v>
      </c>
      <c r="J36" s="5">
        <v>129</v>
      </c>
      <c r="K36" s="5">
        <v>151</v>
      </c>
      <c r="L36" s="5"/>
      <c r="M36" s="5"/>
      <c r="N36" s="5"/>
      <c r="O36" s="5"/>
      <c r="P36" s="6"/>
      <c r="Q36" s="121"/>
    </row>
    <row r="37" spans="3:24" ht="16.5" customHeight="1" x14ac:dyDescent="0.25">
      <c r="C37" s="151"/>
      <c r="D37" s="139"/>
      <c r="E37" s="3">
        <v>56</v>
      </c>
      <c r="F37" s="3">
        <v>56</v>
      </c>
      <c r="G37" s="3">
        <v>56</v>
      </c>
      <c r="H37" s="3">
        <v>67</v>
      </c>
      <c r="I37" s="3">
        <v>84</v>
      </c>
      <c r="J37" s="3">
        <v>99</v>
      </c>
      <c r="K37" s="3">
        <v>116</v>
      </c>
      <c r="L37" s="3"/>
      <c r="M37" s="3"/>
      <c r="N37" s="3"/>
      <c r="O37" s="3"/>
      <c r="P37" s="4"/>
      <c r="Q37" s="121"/>
    </row>
    <row r="38" spans="3:24" ht="16.5" customHeight="1" x14ac:dyDescent="0.25">
      <c r="C38" s="151"/>
      <c r="D38" s="139">
        <v>50</v>
      </c>
      <c r="E38" s="5">
        <v>73</v>
      </c>
      <c r="F38" s="5">
        <v>73</v>
      </c>
      <c r="G38" s="5">
        <v>73</v>
      </c>
      <c r="H38" s="5">
        <v>73</v>
      </c>
      <c r="I38" s="5">
        <v>82</v>
      </c>
      <c r="J38" s="5">
        <v>98</v>
      </c>
      <c r="K38" s="5">
        <v>115</v>
      </c>
      <c r="L38" s="5">
        <v>131</v>
      </c>
      <c r="M38" s="5">
        <v>147</v>
      </c>
      <c r="N38" s="5"/>
      <c r="O38" s="5"/>
      <c r="P38" s="6"/>
      <c r="Q38" s="121"/>
    </row>
    <row r="39" spans="3:24" ht="16.5" customHeight="1" x14ac:dyDescent="0.25">
      <c r="C39" s="151"/>
      <c r="D39" s="139"/>
      <c r="E39" s="3">
        <v>56</v>
      </c>
      <c r="F39" s="3">
        <v>56</v>
      </c>
      <c r="G39" s="3">
        <v>56</v>
      </c>
      <c r="H39" s="3">
        <v>56</v>
      </c>
      <c r="I39" s="3">
        <v>63</v>
      </c>
      <c r="J39" s="3">
        <v>76</v>
      </c>
      <c r="K39" s="3">
        <v>88</v>
      </c>
      <c r="L39" s="3">
        <v>101</v>
      </c>
      <c r="M39" s="3">
        <v>113</v>
      </c>
      <c r="N39" s="3"/>
      <c r="O39" s="3"/>
      <c r="P39" s="4"/>
      <c r="Q39" s="121"/>
    </row>
    <row r="40" spans="3:24" ht="16.5" customHeight="1" x14ac:dyDescent="0.25">
      <c r="C40" s="151"/>
      <c r="D40" s="139">
        <v>70</v>
      </c>
      <c r="E40" s="5">
        <v>73</v>
      </c>
      <c r="F40" s="5">
        <v>73</v>
      </c>
      <c r="G40" s="5">
        <v>73</v>
      </c>
      <c r="H40" s="5">
        <v>73</v>
      </c>
      <c r="I40" s="5">
        <v>73</v>
      </c>
      <c r="J40" s="5">
        <v>73</v>
      </c>
      <c r="K40" s="5">
        <v>78</v>
      </c>
      <c r="L40" s="5">
        <v>89</v>
      </c>
      <c r="M40" s="5">
        <v>100</v>
      </c>
      <c r="N40" s="5">
        <v>122</v>
      </c>
      <c r="O40" s="5">
        <v>143</v>
      </c>
      <c r="P40" s="6">
        <v>167</v>
      </c>
      <c r="Q40" s="120"/>
    </row>
    <row r="41" spans="3:24" ht="17.25" customHeight="1" thickBot="1" x14ac:dyDescent="0.3">
      <c r="C41" s="152"/>
      <c r="D41" s="140"/>
      <c r="E41" s="7">
        <v>56</v>
      </c>
      <c r="F41" s="7">
        <v>56</v>
      </c>
      <c r="G41" s="7">
        <v>56</v>
      </c>
      <c r="H41" s="7">
        <v>56</v>
      </c>
      <c r="I41" s="7">
        <v>56</v>
      </c>
      <c r="J41" s="7">
        <v>56</v>
      </c>
      <c r="K41" s="7">
        <v>60</v>
      </c>
      <c r="L41" s="7">
        <v>69</v>
      </c>
      <c r="M41" s="7">
        <v>77</v>
      </c>
      <c r="N41" s="7">
        <v>94</v>
      </c>
      <c r="O41" s="7">
        <v>110</v>
      </c>
      <c r="P41" s="8">
        <v>129</v>
      </c>
      <c r="Q41" s="121"/>
    </row>
    <row r="42" spans="3:24" x14ac:dyDescent="0.25">
      <c r="C42" s="25"/>
    </row>
    <row r="43" spans="3:24" ht="17.25" thickBot="1" x14ac:dyDescent="0.3">
      <c r="C43" s="25"/>
    </row>
    <row r="44" spans="3:24" ht="16.5" customHeight="1" x14ac:dyDescent="0.25">
      <c r="C44" s="150" t="s">
        <v>160</v>
      </c>
      <c r="D44" s="141" t="s">
        <v>10</v>
      </c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3"/>
      <c r="Q44" s="122" t="s">
        <v>209</v>
      </c>
    </row>
    <row r="45" spans="3:24" ht="17.25" customHeight="1" thickBot="1" x14ac:dyDescent="0.3">
      <c r="C45" s="151"/>
      <c r="D45" s="144" t="s">
        <v>117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6"/>
      <c r="Q45" s="123"/>
    </row>
    <row r="46" spans="3:24" ht="21" customHeight="1" thickTop="1" x14ac:dyDescent="0.25">
      <c r="C46" s="151"/>
      <c r="D46" s="2" t="s">
        <v>2</v>
      </c>
      <c r="E46" s="3">
        <v>2</v>
      </c>
      <c r="F46" s="3">
        <v>3</v>
      </c>
      <c r="G46" s="3">
        <v>4</v>
      </c>
      <c r="H46" s="3">
        <v>5</v>
      </c>
      <c r="I46" s="3">
        <v>6</v>
      </c>
      <c r="J46" s="3">
        <v>7</v>
      </c>
      <c r="K46" s="3">
        <v>8</v>
      </c>
      <c r="L46" s="3">
        <v>9</v>
      </c>
      <c r="M46" s="3">
        <v>10</v>
      </c>
      <c r="N46" s="3">
        <v>12</v>
      </c>
      <c r="O46" s="3">
        <v>14</v>
      </c>
      <c r="P46" s="4">
        <v>16</v>
      </c>
      <c r="Q46" s="123"/>
    </row>
    <row r="47" spans="3:24" ht="16.5" customHeight="1" x14ac:dyDescent="0.25">
      <c r="C47" s="151"/>
      <c r="D47" s="139">
        <v>25</v>
      </c>
      <c r="E47" s="5">
        <v>65</v>
      </c>
      <c r="F47" s="5">
        <v>68</v>
      </c>
      <c r="G47" s="5">
        <v>98</v>
      </c>
      <c r="H47" s="5"/>
      <c r="I47" s="5"/>
      <c r="J47" s="5"/>
      <c r="K47" s="5"/>
      <c r="L47" s="5"/>
      <c r="M47" s="5"/>
      <c r="N47" s="5"/>
      <c r="O47" s="5"/>
      <c r="P47" s="6"/>
      <c r="Q47" s="123"/>
    </row>
    <row r="48" spans="3:24" ht="16.5" customHeight="1" x14ac:dyDescent="0.25">
      <c r="C48" s="151"/>
      <c r="D48" s="139"/>
      <c r="E48" s="3">
        <v>50</v>
      </c>
      <c r="F48" s="3">
        <v>53</v>
      </c>
      <c r="G48" s="3">
        <v>75</v>
      </c>
      <c r="H48" s="3"/>
      <c r="I48" s="3"/>
      <c r="J48" s="3"/>
      <c r="K48" s="3"/>
      <c r="L48" s="3"/>
      <c r="M48" s="3"/>
      <c r="N48" s="3"/>
      <c r="O48" s="3"/>
      <c r="P48" s="4"/>
      <c r="Q48" s="123"/>
    </row>
    <row r="49" spans="3:17" ht="16.5" customHeight="1" x14ac:dyDescent="0.25">
      <c r="C49" s="151"/>
      <c r="D49" s="139">
        <v>40</v>
      </c>
      <c r="E49" s="5">
        <v>65</v>
      </c>
      <c r="F49" s="5">
        <v>65</v>
      </c>
      <c r="G49" s="5">
        <v>65</v>
      </c>
      <c r="H49" s="5">
        <v>73</v>
      </c>
      <c r="I49" s="5">
        <v>90</v>
      </c>
      <c r="J49" s="5">
        <v>107</v>
      </c>
      <c r="K49" s="5">
        <v>125</v>
      </c>
      <c r="L49" s="5"/>
      <c r="M49" s="5"/>
      <c r="N49" s="5"/>
      <c r="O49" s="5"/>
      <c r="P49" s="6"/>
      <c r="Q49" s="123"/>
    </row>
    <row r="50" spans="3:17" ht="17.25" customHeight="1" x14ac:dyDescent="0.25">
      <c r="C50" s="151"/>
      <c r="D50" s="139"/>
      <c r="E50" s="3">
        <v>50</v>
      </c>
      <c r="F50" s="3">
        <v>50</v>
      </c>
      <c r="G50" s="3">
        <v>50</v>
      </c>
      <c r="H50" s="3">
        <v>56</v>
      </c>
      <c r="I50" s="3">
        <v>69</v>
      </c>
      <c r="J50" s="3">
        <v>83</v>
      </c>
      <c r="K50" s="3">
        <v>96</v>
      </c>
      <c r="L50" s="3"/>
      <c r="M50" s="3"/>
      <c r="N50" s="3"/>
      <c r="O50" s="3"/>
      <c r="P50" s="4"/>
      <c r="Q50" s="123"/>
    </row>
    <row r="51" spans="3:17" x14ac:dyDescent="0.25">
      <c r="C51" s="151"/>
      <c r="D51" s="139">
        <v>50</v>
      </c>
      <c r="E51" s="5">
        <v>65</v>
      </c>
      <c r="F51" s="5">
        <v>65</v>
      </c>
      <c r="G51" s="5">
        <v>65</v>
      </c>
      <c r="H51" s="5">
        <v>65</v>
      </c>
      <c r="I51" s="5">
        <v>70</v>
      </c>
      <c r="J51" s="5">
        <v>83</v>
      </c>
      <c r="K51" s="5">
        <v>96</v>
      </c>
      <c r="L51" s="5">
        <v>110</v>
      </c>
      <c r="M51" s="5">
        <v>123</v>
      </c>
      <c r="N51" s="5"/>
      <c r="O51" s="5"/>
      <c r="P51" s="6"/>
      <c r="Q51" s="123"/>
    </row>
    <row r="52" spans="3:17" x14ac:dyDescent="0.25">
      <c r="C52" s="151"/>
      <c r="D52" s="139"/>
      <c r="E52" s="3">
        <v>50</v>
      </c>
      <c r="F52" s="3">
        <v>50</v>
      </c>
      <c r="G52" s="3">
        <v>50</v>
      </c>
      <c r="H52" s="3">
        <v>50</v>
      </c>
      <c r="I52" s="3">
        <v>54</v>
      </c>
      <c r="J52" s="3">
        <v>64</v>
      </c>
      <c r="K52" s="3">
        <v>74</v>
      </c>
      <c r="L52" s="3">
        <v>85</v>
      </c>
      <c r="M52" s="3">
        <v>95</v>
      </c>
      <c r="N52" s="3"/>
      <c r="O52" s="3"/>
      <c r="P52" s="4"/>
      <c r="Q52" s="123"/>
    </row>
    <row r="53" spans="3:17" ht="16.5" customHeight="1" x14ac:dyDescent="0.25">
      <c r="C53" s="151"/>
      <c r="D53" s="139">
        <v>70</v>
      </c>
      <c r="E53" s="5">
        <v>65</v>
      </c>
      <c r="F53" s="5">
        <v>65</v>
      </c>
      <c r="G53" s="5">
        <v>65</v>
      </c>
      <c r="H53" s="5">
        <v>65</v>
      </c>
      <c r="I53" s="5">
        <v>65</v>
      </c>
      <c r="J53" s="5">
        <v>65</v>
      </c>
      <c r="K53" s="5">
        <v>67</v>
      </c>
      <c r="L53" s="5">
        <v>77</v>
      </c>
      <c r="M53" s="5">
        <v>86</v>
      </c>
      <c r="N53" s="5">
        <v>104</v>
      </c>
      <c r="O53" s="5">
        <v>123</v>
      </c>
      <c r="P53" s="6">
        <v>141</v>
      </c>
      <c r="Q53" s="123"/>
    </row>
    <row r="54" spans="3:17" ht="17.25" customHeight="1" thickBot="1" x14ac:dyDescent="0.3">
      <c r="C54" s="152"/>
      <c r="D54" s="140"/>
      <c r="E54" s="7">
        <v>50</v>
      </c>
      <c r="F54" s="7">
        <v>50</v>
      </c>
      <c r="G54" s="7">
        <v>50</v>
      </c>
      <c r="H54" s="7">
        <v>50</v>
      </c>
      <c r="I54" s="7">
        <v>50</v>
      </c>
      <c r="J54" s="7">
        <v>50</v>
      </c>
      <c r="K54" s="7">
        <v>52</v>
      </c>
      <c r="L54" s="7">
        <v>59</v>
      </c>
      <c r="M54" s="7">
        <v>66</v>
      </c>
      <c r="N54" s="7">
        <v>80</v>
      </c>
      <c r="O54" s="7">
        <v>95</v>
      </c>
      <c r="P54" s="8">
        <v>109</v>
      </c>
      <c r="Q54" s="123"/>
    </row>
    <row r="55" spans="3:17" ht="16.5" customHeight="1" x14ac:dyDescent="0.25">
      <c r="C55" s="25"/>
    </row>
    <row r="56" spans="3:17" ht="17.25" customHeight="1" thickBot="1" x14ac:dyDescent="0.3">
      <c r="C56" s="25"/>
    </row>
    <row r="57" spans="3:17" ht="16.5" customHeight="1" x14ac:dyDescent="0.25">
      <c r="C57" s="150" t="s">
        <v>160</v>
      </c>
      <c r="D57" s="141" t="s">
        <v>75</v>
      </c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3"/>
      <c r="Q57" s="122" t="s">
        <v>209</v>
      </c>
    </row>
    <row r="58" spans="3:17" ht="17.25" customHeight="1" thickBot="1" x14ac:dyDescent="0.3">
      <c r="C58" s="151"/>
      <c r="D58" s="144" t="s">
        <v>193</v>
      </c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6"/>
      <c r="Q58" s="123"/>
    </row>
    <row r="59" spans="3:17" ht="21.75" customHeight="1" thickTop="1" x14ac:dyDescent="0.25">
      <c r="C59" s="151"/>
      <c r="D59" s="2" t="s">
        <v>2</v>
      </c>
      <c r="E59" s="3">
        <v>2</v>
      </c>
      <c r="F59" s="3">
        <v>3</v>
      </c>
      <c r="G59" s="3">
        <v>4</v>
      </c>
      <c r="H59" s="3">
        <v>5</v>
      </c>
      <c r="I59" s="3">
        <v>6</v>
      </c>
      <c r="J59" s="3">
        <v>7</v>
      </c>
      <c r="K59" s="3">
        <v>8</v>
      </c>
      <c r="L59" s="3">
        <v>9</v>
      </c>
      <c r="M59" s="3">
        <v>10</v>
      </c>
      <c r="N59" s="3">
        <v>12</v>
      </c>
      <c r="O59" s="3">
        <v>14</v>
      </c>
      <c r="P59" s="4">
        <v>16</v>
      </c>
      <c r="Q59" s="123"/>
    </row>
    <row r="60" spans="3:17" x14ac:dyDescent="0.25">
      <c r="C60" s="151"/>
      <c r="D60" s="139">
        <v>25</v>
      </c>
      <c r="E60" s="5">
        <v>65</v>
      </c>
      <c r="F60" s="5">
        <v>73</v>
      </c>
      <c r="G60" s="5">
        <v>106</v>
      </c>
      <c r="H60" s="5"/>
      <c r="I60" s="5"/>
      <c r="J60" s="5"/>
      <c r="K60" s="5"/>
      <c r="L60" s="5"/>
      <c r="M60" s="5"/>
      <c r="N60" s="5"/>
      <c r="O60" s="5"/>
      <c r="P60" s="6"/>
      <c r="Q60" s="123"/>
    </row>
    <row r="61" spans="3:17" x14ac:dyDescent="0.25">
      <c r="C61" s="151"/>
      <c r="D61" s="139"/>
      <c r="E61" s="3">
        <v>50</v>
      </c>
      <c r="F61" s="3">
        <v>56</v>
      </c>
      <c r="G61" s="3">
        <v>81</v>
      </c>
      <c r="H61" s="3"/>
      <c r="I61" s="3"/>
      <c r="J61" s="3"/>
      <c r="K61" s="3"/>
      <c r="L61" s="3"/>
      <c r="M61" s="3"/>
      <c r="N61" s="3"/>
      <c r="O61" s="3"/>
      <c r="P61" s="4"/>
      <c r="Q61" s="123"/>
    </row>
    <row r="62" spans="3:17" ht="16.5" customHeight="1" x14ac:dyDescent="0.25">
      <c r="C62" s="151"/>
      <c r="D62" s="139">
        <v>40</v>
      </c>
      <c r="E62" s="5">
        <v>65</v>
      </c>
      <c r="F62" s="5">
        <v>65</v>
      </c>
      <c r="G62" s="5">
        <v>65</v>
      </c>
      <c r="H62" s="5">
        <v>77</v>
      </c>
      <c r="I62" s="5">
        <v>94</v>
      </c>
      <c r="J62" s="5">
        <v>112</v>
      </c>
      <c r="K62" s="5">
        <v>130</v>
      </c>
      <c r="L62" s="5"/>
      <c r="M62" s="5"/>
      <c r="N62" s="5"/>
      <c r="O62" s="5"/>
      <c r="P62" s="6"/>
      <c r="Q62" s="123"/>
    </row>
    <row r="63" spans="3:17" ht="16.5" customHeight="1" x14ac:dyDescent="0.25">
      <c r="C63" s="151"/>
      <c r="D63" s="139"/>
      <c r="E63" s="3">
        <v>50</v>
      </c>
      <c r="F63" s="3">
        <v>50</v>
      </c>
      <c r="G63" s="3">
        <v>50</v>
      </c>
      <c r="H63" s="3">
        <v>59</v>
      </c>
      <c r="I63" s="3">
        <v>73</v>
      </c>
      <c r="J63" s="3">
        <v>86</v>
      </c>
      <c r="K63" s="3">
        <v>100</v>
      </c>
      <c r="L63" s="3"/>
      <c r="M63" s="3"/>
      <c r="N63" s="3"/>
      <c r="O63" s="3"/>
      <c r="P63" s="4"/>
      <c r="Q63" s="123"/>
    </row>
    <row r="64" spans="3:17" ht="16.5" customHeight="1" x14ac:dyDescent="0.25">
      <c r="C64" s="151"/>
      <c r="D64" s="139">
        <v>50</v>
      </c>
      <c r="E64" s="5">
        <v>65</v>
      </c>
      <c r="F64" s="5">
        <v>65</v>
      </c>
      <c r="G64" s="5">
        <v>65</v>
      </c>
      <c r="H64" s="5">
        <v>65</v>
      </c>
      <c r="I64" s="5">
        <v>72</v>
      </c>
      <c r="J64" s="5">
        <v>86</v>
      </c>
      <c r="K64" s="5">
        <v>101</v>
      </c>
      <c r="L64" s="5">
        <v>115</v>
      </c>
      <c r="M64" s="5">
        <v>128</v>
      </c>
      <c r="N64" s="5"/>
      <c r="O64" s="5"/>
      <c r="P64" s="6"/>
      <c r="Q64" s="123"/>
    </row>
    <row r="65" spans="3:17" ht="16.5" customHeight="1" x14ac:dyDescent="0.25">
      <c r="C65" s="151"/>
      <c r="D65" s="139"/>
      <c r="E65" s="3">
        <v>50</v>
      </c>
      <c r="F65" s="3">
        <v>50</v>
      </c>
      <c r="G65" s="3">
        <v>50</v>
      </c>
      <c r="H65" s="3">
        <v>50</v>
      </c>
      <c r="I65" s="3">
        <v>55</v>
      </c>
      <c r="J65" s="3">
        <v>66</v>
      </c>
      <c r="K65" s="3">
        <v>78</v>
      </c>
      <c r="L65" s="3">
        <v>89</v>
      </c>
      <c r="M65" s="3">
        <v>99</v>
      </c>
      <c r="N65" s="3"/>
      <c r="O65" s="3"/>
      <c r="P65" s="4"/>
      <c r="Q65" s="123"/>
    </row>
    <row r="66" spans="3:17" ht="16.5" customHeight="1" x14ac:dyDescent="0.25">
      <c r="C66" s="151"/>
      <c r="D66" s="139">
        <v>70</v>
      </c>
      <c r="E66" s="5">
        <v>65</v>
      </c>
      <c r="F66" s="5">
        <v>65</v>
      </c>
      <c r="G66" s="5">
        <v>65</v>
      </c>
      <c r="H66" s="5">
        <v>65</v>
      </c>
      <c r="I66" s="5">
        <v>65</v>
      </c>
      <c r="J66" s="5">
        <v>65</v>
      </c>
      <c r="K66" s="5">
        <v>68</v>
      </c>
      <c r="L66" s="5">
        <v>78</v>
      </c>
      <c r="M66" s="5">
        <v>88</v>
      </c>
      <c r="N66" s="5">
        <v>107</v>
      </c>
      <c r="O66" s="5">
        <v>127</v>
      </c>
      <c r="P66" s="6">
        <v>146</v>
      </c>
      <c r="Q66" s="123"/>
    </row>
    <row r="67" spans="3:17" ht="17.25" customHeight="1" thickBot="1" x14ac:dyDescent="0.3">
      <c r="C67" s="152"/>
      <c r="D67" s="140"/>
      <c r="E67" s="7">
        <v>50</v>
      </c>
      <c r="F67" s="7">
        <v>50</v>
      </c>
      <c r="G67" s="7">
        <v>50</v>
      </c>
      <c r="H67" s="7">
        <v>50</v>
      </c>
      <c r="I67" s="7">
        <v>50</v>
      </c>
      <c r="J67" s="7">
        <v>50</v>
      </c>
      <c r="K67" s="7">
        <v>53</v>
      </c>
      <c r="L67" s="7">
        <v>60</v>
      </c>
      <c r="M67" s="7">
        <v>68</v>
      </c>
      <c r="N67" s="7">
        <v>83</v>
      </c>
      <c r="O67" s="7">
        <v>98</v>
      </c>
      <c r="P67" s="8">
        <v>113</v>
      </c>
      <c r="Q67" s="123"/>
    </row>
    <row r="68" spans="3:17" ht="16.5" customHeight="1" x14ac:dyDescent="0.25">
      <c r="C68" s="25"/>
    </row>
    <row r="69" spans="3:17" ht="17.25" customHeight="1" thickBot="1" x14ac:dyDescent="0.3">
      <c r="C69" s="25"/>
    </row>
    <row r="70" spans="3:17" ht="17.25" customHeight="1" x14ac:dyDescent="0.25">
      <c r="C70" s="150" t="s">
        <v>160</v>
      </c>
      <c r="D70" s="141" t="s">
        <v>76</v>
      </c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3"/>
      <c r="Q70" s="120" t="s">
        <v>110</v>
      </c>
    </row>
    <row r="71" spans="3:17" ht="17.25" thickBot="1" x14ac:dyDescent="0.3">
      <c r="C71" s="151"/>
      <c r="D71" s="144" t="s">
        <v>116</v>
      </c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6"/>
      <c r="Q71" s="121"/>
    </row>
    <row r="72" spans="3:17" ht="21" thickTop="1" x14ac:dyDescent="0.25">
      <c r="C72" s="151"/>
      <c r="D72" s="2" t="s">
        <v>2</v>
      </c>
      <c r="E72" s="3">
        <v>2</v>
      </c>
      <c r="F72" s="3">
        <v>3</v>
      </c>
      <c r="G72" s="3">
        <v>4</v>
      </c>
      <c r="H72" s="3">
        <v>5</v>
      </c>
      <c r="I72" s="3">
        <v>6</v>
      </c>
      <c r="J72" s="3">
        <v>7</v>
      </c>
      <c r="K72" s="3">
        <v>8</v>
      </c>
      <c r="L72" s="3">
        <v>9</v>
      </c>
      <c r="M72" s="3">
        <v>10</v>
      </c>
      <c r="N72" s="3">
        <v>12</v>
      </c>
      <c r="O72" s="3">
        <v>14</v>
      </c>
      <c r="P72" s="4">
        <v>16</v>
      </c>
      <c r="Q72" s="121"/>
    </row>
    <row r="73" spans="3:17" ht="16.5" customHeight="1" x14ac:dyDescent="0.25">
      <c r="C73" s="151"/>
      <c r="D73" s="139">
        <v>25</v>
      </c>
      <c r="E73" s="5">
        <v>65</v>
      </c>
      <c r="F73" s="5">
        <v>77</v>
      </c>
      <c r="G73" s="5">
        <v>112</v>
      </c>
      <c r="H73" s="5"/>
      <c r="I73" s="5"/>
      <c r="J73" s="5"/>
      <c r="K73" s="5"/>
      <c r="L73" s="5"/>
      <c r="M73" s="5"/>
      <c r="N73" s="5"/>
      <c r="O73" s="5"/>
      <c r="P73" s="6"/>
      <c r="Q73" s="121"/>
    </row>
    <row r="74" spans="3:17" ht="16.5" customHeight="1" x14ac:dyDescent="0.25">
      <c r="C74" s="151"/>
      <c r="D74" s="139"/>
      <c r="E74" s="3">
        <v>50</v>
      </c>
      <c r="F74" s="3">
        <v>59</v>
      </c>
      <c r="G74" s="3">
        <v>86</v>
      </c>
      <c r="H74" s="3"/>
      <c r="I74" s="3"/>
      <c r="J74" s="3"/>
      <c r="K74" s="3"/>
      <c r="L74" s="3"/>
      <c r="M74" s="3"/>
      <c r="N74" s="3"/>
      <c r="O74" s="3"/>
      <c r="P74" s="4"/>
      <c r="Q74" s="121"/>
    </row>
    <row r="75" spans="3:17" ht="16.5" customHeight="1" x14ac:dyDescent="0.25">
      <c r="C75" s="151"/>
      <c r="D75" s="139">
        <v>40</v>
      </c>
      <c r="E75" s="5">
        <v>65</v>
      </c>
      <c r="F75" s="5">
        <v>65</v>
      </c>
      <c r="G75" s="5">
        <v>65</v>
      </c>
      <c r="H75" s="5">
        <v>78</v>
      </c>
      <c r="I75" s="5">
        <v>98</v>
      </c>
      <c r="J75" s="5">
        <v>115</v>
      </c>
      <c r="K75" s="5">
        <v>135</v>
      </c>
      <c r="L75" s="5"/>
      <c r="M75" s="5"/>
      <c r="N75" s="5"/>
      <c r="O75" s="5"/>
      <c r="P75" s="6"/>
      <c r="Q75" s="121"/>
    </row>
    <row r="76" spans="3:17" ht="16.5" customHeight="1" x14ac:dyDescent="0.25">
      <c r="C76" s="151"/>
      <c r="D76" s="139"/>
      <c r="E76" s="3">
        <v>50</v>
      </c>
      <c r="F76" s="3">
        <v>50</v>
      </c>
      <c r="G76" s="3">
        <v>50</v>
      </c>
      <c r="H76" s="3">
        <v>60</v>
      </c>
      <c r="I76" s="3">
        <v>75</v>
      </c>
      <c r="J76" s="3">
        <v>89</v>
      </c>
      <c r="K76" s="3">
        <v>104</v>
      </c>
      <c r="L76" s="3"/>
      <c r="M76" s="3"/>
      <c r="N76" s="3"/>
      <c r="O76" s="3"/>
      <c r="P76" s="4"/>
      <c r="Q76" s="121"/>
    </row>
    <row r="77" spans="3:17" ht="16.5" customHeight="1" x14ac:dyDescent="0.25">
      <c r="C77" s="151"/>
      <c r="D77" s="139">
        <v>50</v>
      </c>
      <c r="E77" s="5">
        <v>65</v>
      </c>
      <c r="F77" s="5">
        <v>65</v>
      </c>
      <c r="G77" s="5">
        <v>65</v>
      </c>
      <c r="H77" s="5">
        <v>65</v>
      </c>
      <c r="I77" s="5">
        <v>73</v>
      </c>
      <c r="J77" s="5">
        <v>88</v>
      </c>
      <c r="K77" s="5">
        <v>103</v>
      </c>
      <c r="L77" s="5">
        <v>117</v>
      </c>
      <c r="M77" s="5">
        <v>132</v>
      </c>
      <c r="N77" s="5"/>
      <c r="O77" s="5"/>
      <c r="P77" s="6"/>
      <c r="Q77" s="121"/>
    </row>
    <row r="78" spans="3:17" ht="16.5" customHeight="1" x14ac:dyDescent="0.25">
      <c r="C78" s="151"/>
      <c r="D78" s="139"/>
      <c r="E78" s="3">
        <v>50</v>
      </c>
      <c r="F78" s="3">
        <v>50</v>
      </c>
      <c r="G78" s="3">
        <v>50</v>
      </c>
      <c r="H78" s="3">
        <v>50</v>
      </c>
      <c r="I78" s="3">
        <v>56</v>
      </c>
      <c r="J78" s="3">
        <v>68</v>
      </c>
      <c r="K78" s="3">
        <v>79</v>
      </c>
      <c r="L78" s="3">
        <v>90</v>
      </c>
      <c r="M78" s="3">
        <v>101</v>
      </c>
      <c r="N78" s="3"/>
      <c r="O78" s="3"/>
      <c r="P78" s="4"/>
      <c r="Q78" s="121"/>
    </row>
    <row r="79" spans="3:17" ht="16.5" customHeight="1" x14ac:dyDescent="0.25">
      <c r="C79" s="151"/>
      <c r="D79" s="139">
        <v>70</v>
      </c>
      <c r="E79" s="5">
        <v>65</v>
      </c>
      <c r="F79" s="5">
        <v>65</v>
      </c>
      <c r="G79" s="5">
        <v>65</v>
      </c>
      <c r="H79" s="5">
        <v>65</v>
      </c>
      <c r="I79" s="5">
        <v>65</v>
      </c>
      <c r="J79" s="5">
        <v>65</v>
      </c>
      <c r="K79" s="5">
        <v>70</v>
      </c>
      <c r="L79" s="5">
        <v>80</v>
      </c>
      <c r="M79" s="5">
        <v>90</v>
      </c>
      <c r="N79" s="5">
        <v>109</v>
      </c>
      <c r="O79" s="5">
        <v>128</v>
      </c>
      <c r="P79" s="6">
        <v>149</v>
      </c>
      <c r="Q79" s="120"/>
    </row>
    <row r="80" spans="3:17" ht="17.25" customHeight="1" thickBot="1" x14ac:dyDescent="0.3">
      <c r="C80" s="152"/>
      <c r="D80" s="140"/>
      <c r="E80" s="7">
        <v>50</v>
      </c>
      <c r="F80" s="7">
        <v>50</v>
      </c>
      <c r="G80" s="7">
        <v>50</v>
      </c>
      <c r="H80" s="7">
        <v>50</v>
      </c>
      <c r="I80" s="7">
        <v>50</v>
      </c>
      <c r="J80" s="7">
        <v>50</v>
      </c>
      <c r="K80" s="7">
        <v>54</v>
      </c>
      <c r="L80" s="7">
        <v>61</v>
      </c>
      <c r="M80" s="7">
        <v>69</v>
      </c>
      <c r="N80" s="7">
        <v>84</v>
      </c>
      <c r="O80" s="7">
        <v>99</v>
      </c>
      <c r="P80" s="8">
        <v>115</v>
      </c>
      <c r="Q80" s="121"/>
    </row>
    <row r="81" spans="3:17" ht="17.25" customHeight="1" x14ac:dyDescent="0.25">
      <c r="C81" s="25"/>
      <c r="Q81"/>
    </row>
    <row r="82" spans="3:17" ht="17.25" thickBot="1" x14ac:dyDescent="0.3">
      <c r="C82" s="25"/>
      <c r="Q82"/>
    </row>
    <row r="83" spans="3:17" x14ac:dyDescent="0.25">
      <c r="C83" s="150" t="s">
        <v>160</v>
      </c>
      <c r="D83" s="141" t="s">
        <v>77</v>
      </c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3"/>
      <c r="Q83" s="122" t="s">
        <v>209</v>
      </c>
    </row>
    <row r="84" spans="3:17" ht="17.25" customHeight="1" thickBot="1" x14ac:dyDescent="0.3">
      <c r="C84" s="151"/>
      <c r="D84" s="144" t="s">
        <v>194</v>
      </c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6"/>
      <c r="Q84" s="123"/>
    </row>
    <row r="85" spans="3:17" ht="21" customHeight="1" thickTop="1" x14ac:dyDescent="0.25">
      <c r="C85" s="151"/>
      <c r="D85" s="2" t="s">
        <v>2</v>
      </c>
      <c r="E85" s="3">
        <v>2</v>
      </c>
      <c r="F85" s="3">
        <v>3</v>
      </c>
      <c r="G85" s="3">
        <v>4</v>
      </c>
      <c r="H85" s="3">
        <v>5</v>
      </c>
      <c r="I85" s="3">
        <v>6</v>
      </c>
      <c r="J85" s="3">
        <v>7</v>
      </c>
      <c r="K85" s="3">
        <v>8</v>
      </c>
      <c r="L85" s="3">
        <v>9</v>
      </c>
      <c r="M85" s="3">
        <v>10</v>
      </c>
      <c r="N85" s="3">
        <v>12</v>
      </c>
      <c r="O85" s="3">
        <v>14</v>
      </c>
      <c r="P85" s="4">
        <v>16</v>
      </c>
      <c r="Q85" s="123"/>
    </row>
    <row r="86" spans="3:17" ht="16.5" customHeight="1" x14ac:dyDescent="0.25">
      <c r="C86" s="151"/>
      <c r="D86" s="139">
        <v>25</v>
      </c>
      <c r="E86" s="5">
        <v>60</v>
      </c>
      <c r="F86" s="5">
        <v>63</v>
      </c>
      <c r="G86" s="5">
        <v>89</v>
      </c>
      <c r="H86" s="5"/>
      <c r="I86" s="5"/>
      <c r="J86" s="5"/>
      <c r="K86" s="5"/>
      <c r="L86" s="5"/>
      <c r="M86" s="5"/>
      <c r="N86" s="5"/>
      <c r="O86" s="5"/>
      <c r="P86" s="6"/>
      <c r="Q86" s="123"/>
    </row>
    <row r="87" spans="3:17" ht="16.5" customHeight="1" x14ac:dyDescent="0.25">
      <c r="C87" s="151"/>
      <c r="D87" s="139"/>
      <c r="E87" s="3">
        <v>46</v>
      </c>
      <c r="F87" s="3">
        <v>48</v>
      </c>
      <c r="G87" s="3">
        <v>69</v>
      </c>
      <c r="H87" s="3"/>
      <c r="I87" s="3"/>
      <c r="J87" s="3"/>
      <c r="K87" s="3"/>
      <c r="L87" s="3"/>
      <c r="M87" s="3"/>
      <c r="N87" s="3"/>
      <c r="O87" s="3"/>
      <c r="P87" s="4"/>
      <c r="Q87" s="123"/>
    </row>
    <row r="88" spans="3:17" ht="16.5" customHeight="1" x14ac:dyDescent="0.25">
      <c r="C88" s="151"/>
      <c r="D88" s="139">
        <v>40</v>
      </c>
      <c r="E88" s="5">
        <v>60</v>
      </c>
      <c r="F88" s="5">
        <v>60</v>
      </c>
      <c r="G88" s="5">
        <v>60</v>
      </c>
      <c r="H88" s="5">
        <v>67</v>
      </c>
      <c r="I88" s="5">
        <v>82</v>
      </c>
      <c r="J88" s="5">
        <v>98</v>
      </c>
      <c r="K88" s="5">
        <v>114</v>
      </c>
      <c r="L88" s="5"/>
      <c r="M88" s="5"/>
      <c r="N88" s="5"/>
      <c r="O88" s="5"/>
      <c r="P88" s="6"/>
      <c r="Q88" s="123"/>
    </row>
    <row r="89" spans="3:17" ht="16.5" customHeight="1" x14ac:dyDescent="0.25">
      <c r="C89" s="151"/>
      <c r="D89" s="139"/>
      <c r="E89" s="3">
        <v>46</v>
      </c>
      <c r="F89" s="3">
        <v>46</v>
      </c>
      <c r="G89" s="3">
        <v>46</v>
      </c>
      <c r="H89" s="3">
        <v>52</v>
      </c>
      <c r="I89" s="3">
        <v>63</v>
      </c>
      <c r="J89" s="3">
        <v>76</v>
      </c>
      <c r="K89" s="3">
        <v>88</v>
      </c>
      <c r="L89" s="3"/>
      <c r="M89" s="3"/>
      <c r="N89" s="3"/>
      <c r="O89" s="3"/>
      <c r="P89" s="4"/>
      <c r="Q89" s="123"/>
    </row>
    <row r="90" spans="3:17" ht="16.5" customHeight="1" x14ac:dyDescent="0.25">
      <c r="C90" s="151"/>
      <c r="D90" s="139">
        <v>50</v>
      </c>
      <c r="E90" s="5">
        <v>60</v>
      </c>
      <c r="F90" s="5">
        <v>60</v>
      </c>
      <c r="G90" s="5">
        <v>60</v>
      </c>
      <c r="H90" s="5">
        <v>60</v>
      </c>
      <c r="I90" s="5">
        <v>64</v>
      </c>
      <c r="J90" s="5">
        <v>76</v>
      </c>
      <c r="K90" s="5">
        <v>88</v>
      </c>
      <c r="L90" s="5">
        <v>101</v>
      </c>
      <c r="M90" s="5">
        <v>113</v>
      </c>
      <c r="N90" s="5"/>
      <c r="O90" s="5"/>
      <c r="P90" s="6"/>
      <c r="Q90" s="123"/>
    </row>
    <row r="91" spans="3:17" ht="16.5" customHeight="1" x14ac:dyDescent="0.25">
      <c r="C91" s="151"/>
      <c r="D91" s="139"/>
      <c r="E91" s="3">
        <v>46</v>
      </c>
      <c r="F91" s="3">
        <v>46</v>
      </c>
      <c r="G91" s="3">
        <v>46</v>
      </c>
      <c r="H91" s="3">
        <v>46</v>
      </c>
      <c r="I91" s="3">
        <v>49</v>
      </c>
      <c r="J91" s="3">
        <v>58</v>
      </c>
      <c r="K91" s="3">
        <v>68</v>
      </c>
      <c r="L91" s="3">
        <v>78</v>
      </c>
      <c r="M91" s="3">
        <v>87</v>
      </c>
      <c r="N91" s="3"/>
      <c r="O91" s="3"/>
      <c r="P91" s="4"/>
      <c r="Q91" s="123"/>
    </row>
    <row r="92" spans="3:17" ht="17.25" customHeight="1" x14ac:dyDescent="0.25">
      <c r="C92" s="151"/>
      <c r="D92" s="139">
        <v>70</v>
      </c>
      <c r="E92" s="5">
        <v>60</v>
      </c>
      <c r="F92" s="5">
        <v>60</v>
      </c>
      <c r="G92" s="5">
        <v>60</v>
      </c>
      <c r="H92" s="5">
        <v>60</v>
      </c>
      <c r="I92" s="5">
        <v>60</v>
      </c>
      <c r="J92" s="5">
        <v>60</v>
      </c>
      <c r="K92" s="5">
        <v>61</v>
      </c>
      <c r="L92" s="5">
        <v>70</v>
      </c>
      <c r="M92" s="5">
        <v>79</v>
      </c>
      <c r="N92" s="5">
        <v>95</v>
      </c>
      <c r="O92" s="5">
        <v>113</v>
      </c>
      <c r="P92" s="6">
        <v>129</v>
      </c>
      <c r="Q92" s="123"/>
    </row>
    <row r="93" spans="3:17" ht="17.25" thickBot="1" x14ac:dyDescent="0.3">
      <c r="C93" s="152"/>
      <c r="D93" s="140"/>
      <c r="E93" s="7">
        <v>46</v>
      </c>
      <c r="F93" s="7">
        <v>46</v>
      </c>
      <c r="G93" s="7">
        <v>46</v>
      </c>
      <c r="H93" s="7">
        <v>46</v>
      </c>
      <c r="I93" s="7">
        <v>46</v>
      </c>
      <c r="J93" s="7">
        <v>46</v>
      </c>
      <c r="K93" s="7">
        <v>47</v>
      </c>
      <c r="L93" s="7">
        <v>54</v>
      </c>
      <c r="M93" s="7">
        <v>61</v>
      </c>
      <c r="N93" s="7">
        <v>73</v>
      </c>
      <c r="O93" s="7">
        <v>87</v>
      </c>
      <c r="P93" s="8">
        <v>99</v>
      </c>
      <c r="Q93" s="123"/>
    </row>
    <row r="94" spans="3:17" x14ac:dyDescent="0.25">
      <c r="C94" s="25"/>
    </row>
    <row r="95" spans="3:17" ht="17.25" thickBot="1" x14ac:dyDescent="0.3">
      <c r="C95" s="25"/>
    </row>
    <row r="96" spans="3:17" x14ac:dyDescent="0.25">
      <c r="C96" s="150" t="s">
        <v>160</v>
      </c>
      <c r="D96" s="141" t="s">
        <v>97</v>
      </c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3"/>
      <c r="Q96" s="122" t="s">
        <v>209</v>
      </c>
    </row>
    <row r="97" spans="3:17" ht="17.25" thickBot="1" x14ac:dyDescent="0.3">
      <c r="C97" s="151"/>
      <c r="D97" s="144" t="s">
        <v>195</v>
      </c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6"/>
      <c r="Q97" s="123"/>
    </row>
    <row r="98" spans="3:17" ht="21" thickTop="1" x14ac:dyDescent="0.25">
      <c r="C98" s="151"/>
      <c r="D98" s="2" t="s">
        <v>2</v>
      </c>
      <c r="E98" s="3">
        <v>2</v>
      </c>
      <c r="F98" s="3">
        <v>3</v>
      </c>
      <c r="G98" s="3">
        <v>4</v>
      </c>
      <c r="H98" s="3">
        <v>5</v>
      </c>
      <c r="I98" s="3">
        <v>6</v>
      </c>
      <c r="J98" s="3">
        <v>7</v>
      </c>
      <c r="K98" s="3">
        <v>8</v>
      </c>
      <c r="L98" s="3">
        <v>9</v>
      </c>
      <c r="M98" s="3">
        <v>10</v>
      </c>
      <c r="N98" s="3">
        <v>12</v>
      </c>
      <c r="O98" s="3">
        <v>14</v>
      </c>
      <c r="P98" s="4">
        <v>16</v>
      </c>
      <c r="Q98" s="123"/>
    </row>
    <row r="99" spans="3:17" x14ac:dyDescent="0.25">
      <c r="C99" s="151"/>
      <c r="D99" s="139">
        <v>25</v>
      </c>
      <c r="E99" s="5">
        <v>60</v>
      </c>
      <c r="F99" s="5">
        <v>67</v>
      </c>
      <c r="G99" s="5">
        <v>97</v>
      </c>
      <c r="H99" s="5"/>
      <c r="I99" s="5"/>
      <c r="J99" s="5"/>
      <c r="K99" s="5"/>
      <c r="L99" s="5"/>
      <c r="M99" s="5"/>
      <c r="N99" s="5"/>
      <c r="O99" s="5"/>
      <c r="P99" s="6"/>
      <c r="Q99" s="123"/>
    </row>
    <row r="100" spans="3:17" x14ac:dyDescent="0.25">
      <c r="C100" s="151"/>
      <c r="D100" s="139"/>
      <c r="E100" s="3">
        <v>46</v>
      </c>
      <c r="F100" s="3">
        <v>52</v>
      </c>
      <c r="G100" s="3">
        <v>74</v>
      </c>
      <c r="H100" s="3"/>
      <c r="I100" s="3"/>
      <c r="J100" s="3"/>
      <c r="K100" s="3"/>
      <c r="L100" s="3"/>
      <c r="M100" s="3"/>
      <c r="N100" s="3"/>
      <c r="O100" s="3"/>
      <c r="P100" s="4"/>
      <c r="Q100" s="123"/>
    </row>
    <row r="101" spans="3:17" x14ac:dyDescent="0.25">
      <c r="C101" s="151"/>
      <c r="D101" s="139">
        <v>40</v>
      </c>
      <c r="E101" s="5">
        <v>60</v>
      </c>
      <c r="F101" s="5">
        <v>60</v>
      </c>
      <c r="G101" s="5">
        <v>60</v>
      </c>
      <c r="H101" s="5">
        <v>70</v>
      </c>
      <c r="I101" s="5">
        <v>86</v>
      </c>
      <c r="J101" s="5">
        <v>103</v>
      </c>
      <c r="K101" s="5">
        <v>119</v>
      </c>
      <c r="L101" s="5"/>
      <c r="M101" s="5"/>
      <c r="N101" s="5"/>
      <c r="O101" s="5"/>
      <c r="P101" s="6"/>
      <c r="Q101" s="123"/>
    </row>
    <row r="102" spans="3:17" x14ac:dyDescent="0.25">
      <c r="C102" s="151"/>
      <c r="D102" s="139"/>
      <c r="E102" s="3">
        <v>46</v>
      </c>
      <c r="F102" s="3">
        <v>46</v>
      </c>
      <c r="G102" s="3">
        <v>46</v>
      </c>
      <c r="H102" s="3">
        <v>54</v>
      </c>
      <c r="I102" s="3">
        <v>66</v>
      </c>
      <c r="J102" s="3">
        <v>79</v>
      </c>
      <c r="K102" s="3">
        <v>91</v>
      </c>
      <c r="L102" s="3"/>
      <c r="M102" s="3"/>
      <c r="N102" s="3"/>
      <c r="O102" s="3"/>
      <c r="P102" s="4"/>
      <c r="Q102" s="123"/>
    </row>
    <row r="103" spans="3:17" x14ac:dyDescent="0.25">
      <c r="C103" s="151"/>
      <c r="D103" s="139">
        <v>50</v>
      </c>
      <c r="E103" s="5">
        <v>60</v>
      </c>
      <c r="F103" s="5">
        <v>60</v>
      </c>
      <c r="G103" s="5">
        <v>60</v>
      </c>
      <c r="H103" s="5">
        <v>60</v>
      </c>
      <c r="I103" s="5">
        <v>66</v>
      </c>
      <c r="J103" s="5">
        <v>79</v>
      </c>
      <c r="K103" s="5">
        <v>92</v>
      </c>
      <c r="L103" s="5">
        <v>105</v>
      </c>
      <c r="M103" s="5">
        <v>117</v>
      </c>
      <c r="N103" s="5"/>
      <c r="O103" s="5"/>
      <c r="P103" s="6"/>
      <c r="Q103" s="123"/>
    </row>
    <row r="104" spans="3:17" x14ac:dyDescent="0.25">
      <c r="C104" s="151"/>
      <c r="D104" s="139"/>
      <c r="E104" s="3">
        <v>46</v>
      </c>
      <c r="F104" s="3">
        <v>46</v>
      </c>
      <c r="G104" s="3">
        <v>46</v>
      </c>
      <c r="H104" s="3">
        <v>46</v>
      </c>
      <c r="I104" s="3">
        <v>51</v>
      </c>
      <c r="J104" s="3">
        <v>61</v>
      </c>
      <c r="K104" s="3">
        <v>71</v>
      </c>
      <c r="L104" s="3">
        <v>81</v>
      </c>
      <c r="M104" s="3">
        <v>90</v>
      </c>
      <c r="N104" s="3"/>
      <c r="O104" s="3"/>
      <c r="P104" s="4"/>
      <c r="Q104" s="123"/>
    </row>
    <row r="105" spans="3:17" x14ac:dyDescent="0.25">
      <c r="C105" s="151"/>
      <c r="D105" s="139">
        <v>70</v>
      </c>
      <c r="E105" s="5">
        <v>60</v>
      </c>
      <c r="F105" s="5">
        <v>60</v>
      </c>
      <c r="G105" s="5">
        <v>60</v>
      </c>
      <c r="H105" s="5">
        <v>60</v>
      </c>
      <c r="I105" s="5">
        <v>60</v>
      </c>
      <c r="J105" s="5">
        <v>60</v>
      </c>
      <c r="K105" s="5">
        <v>63</v>
      </c>
      <c r="L105" s="5">
        <v>71</v>
      </c>
      <c r="M105" s="5">
        <v>80</v>
      </c>
      <c r="N105" s="5">
        <v>98</v>
      </c>
      <c r="O105" s="5">
        <v>116</v>
      </c>
      <c r="P105" s="6">
        <v>134</v>
      </c>
      <c r="Q105" s="123"/>
    </row>
    <row r="106" spans="3:17" ht="17.25" thickBot="1" x14ac:dyDescent="0.3">
      <c r="C106" s="152"/>
      <c r="D106" s="140"/>
      <c r="E106" s="7">
        <v>46</v>
      </c>
      <c r="F106" s="7">
        <v>46</v>
      </c>
      <c r="G106" s="7">
        <v>46</v>
      </c>
      <c r="H106" s="7">
        <v>46</v>
      </c>
      <c r="I106" s="7">
        <v>46</v>
      </c>
      <c r="J106" s="7">
        <v>46</v>
      </c>
      <c r="K106" s="7">
        <v>48</v>
      </c>
      <c r="L106" s="7">
        <v>55</v>
      </c>
      <c r="M106" s="7">
        <v>62</v>
      </c>
      <c r="N106" s="7">
        <v>76</v>
      </c>
      <c r="O106" s="7">
        <v>89</v>
      </c>
      <c r="P106" s="8">
        <v>103</v>
      </c>
      <c r="Q106" s="123"/>
    </row>
    <row r="107" spans="3:17" x14ac:dyDescent="0.25">
      <c r="C107" s="25"/>
    </row>
    <row r="108" spans="3:17" ht="17.25" thickBot="1" x14ac:dyDescent="0.3">
      <c r="C108" s="25"/>
    </row>
    <row r="109" spans="3:17" x14ac:dyDescent="0.25">
      <c r="C109" s="150" t="s">
        <v>160</v>
      </c>
      <c r="D109" s="141" t="s">
        <v>98</v>
      </c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3"/>
      <c r="Q109" s="120" t="s">
        <v>110</v>
      </c>
    </row>
    <row r="110" spans="3:17" ht="17.25" thickBot="1" x14ac:dyDescent="0.3">
      <c r="C110" s="151"/>
      <c r="D110" s="144" t="s">
        <v>196</v>
      </c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6"/>
      <c r="Q110" s="121"/>
    </row>
    <row r="111" spans="3:17" ht="21" thickTop="1" x14ac:dyDescent="0.25">
      <c r="C111" s="151"/>
      <c r="D111" s="2" t="s">
        <v>2</v>
      </c>
      <c r="E111" s="3">
        <v>2</v>
      </c>
      <c r="F111" s="3">
        <v>3</v>
      </c>
      <c r="G111" s="3">
        <v>4</v>
      </c>
      <c r="H111" s="3">
        <v>5</v>
      </c>
      <c r="I111" s="3">
        <v>6</v>
      </c>
      <c r="J111" s="3">
        <v>7</v>
      </c>
      <c r="K111" s="3">
        <v>8</v>
      </c>
      <c r="L111" s="3">
        <v>9</v>
      </c>
      <c r="M111" s="3">
        <v>10</v>
      </c>
      <c r="N111" s="3">
        <v>12</v>
      </c>
      <c r="O111" s="3">
        <v>14</v>
      </c>
      <c r="P111" s="4">
        <v>16</v>
      </c>
      <c r="Q111" s="121"/>
    </row>
    <row r="112" spans="3:17" x14ac:dyDescent="0.25">
      <c r="C112" s="151"/>
      <c r="D112" s="139">
        <v>25</v>
      </c>
      <c r="E112" s="5">
        <v>60</v>
      </c>
      <c r="F112" s="5">
        <v>70</v>
      </c>
      <c r="G112" s="5">
        <v>103</v>
      </c>
      <c r="H112" s="5"/>
      <c r="I112" s="5"/>
      <c r="J112" s="5"/>
      <c r="K112" s="5"/>
      <c r="L112" s="5"/>
      <c r="M112" s="5"/>
      <c r="N112" s="5"/>
      <c r="O112" s="5"/>
      <c r="P112" s="6"/>
      <c r="Q112" s="121"/>
    </row>
    <row r="113" spans="3:17" x14ac:dyDescent="0.25">
      <c r="C113" s="151"/>
      <c r="D113" s="139"/>
      <c r="E113" s="3">
        <v>46</v>
      </c>
      <c r="F113" s="3">
        <v>54</v>
      </c>
      <c r="G113" s="3">
        <v>79</v>
      </c>
      <c r="H113" s="3"/>
      <c r="I113" s="3"/>
      <c r="J113" s="3"/>
      <c r="K113" s="3"/>
      <c r="L113" s="3"/>
      <c r="M113" s="3"/>
      <c r="N113" s="3"/>
      <c r="O113" s="3"/>
      <c r="P113" s="4"/>
      <c r="Q113" s="121"/>
    </row>
    <row r="114" spans="3:17" x14ac:dyDescent="0.25">
      <c r="C114" s="151"/>
      <c r="D114" s="139">
        <v>40</v>
      </c>
      <c r="E114" s="5">
        <v>60</v>
      </c>
      <c r="F114" s="5">
        <v>60</v>
      </c>
      <c r="G114" s="5">
        <v>60</v>
      </c>
      <c r="H114" s="5">
        <v>71</v>
      </c>
      <c r="I114" s="5">
        <v>89</v>
      </c>
      <c r="J114" s="5">
        <v>105</v>
      </c>
      <c r="K114" s="5">
        <v>123</v>
      </c>
      <c r="L114" s="5"/>
      <c r="M114" s="5"/>
      <c r="N114" s="5"/>
      <c r="O114" s="5"/>
      <c r="P114" s="6"/>
      <c r="Q114" s="121"/>
    </row>
    <row r="115" spans="3:17" x14ac:dyDescent="0.25">
      <c r="C115" s="151"/>
      <c r="D115" s="139"/>
      <c r="E115" s="3">
        <v>46</v>
      </c>
      <c r="F115" s="3">
        <v>46</v>
      </c>
      <c r="G115" s="3">
        <v>46</v>
      </c>
      <c r="H115" s="3">
        <v>55</v>
      </c>
      <c r="I115" s="3">
        <v>69</v>
      </c>
      <c r="J115" s="3">
        <v>81</v>
      </c>
      <c r="K115" s="3">
        <v>95</v>
      </c>
      <c r="L115" s="3"/>
      <c r="M115" s="3"/>
      <c r="N115" s="3"/>
      <c r="O115" s="3"/>
      <c r="P115" s="4"/>
      <c r="Q115" s="121"/>
    </row>
    <row r="116" spans="3:17" x14ac:dyDescent="0.25">
      <c r="C116" s="151"/>
      <c r="D116" s="139">
        <v>50</v>
      </c>
      <c r="E116" s="5">
        <v>60</v>
      </c>
      <c r="F116" s="5">
        <v>60</v>
      </c>
      <c r="G116" s="5">
        <v>60</v>
      </c>
      <c r="H116" s="5">
        <v>60</v>
      </c>
      <c r="I116" s="5">
        <v>67</v>
      </c>
      <c r="J116" s="5">
        <v>80</v>
      </c>
      <c r="K116" s="5">
        <v>94</v>
      </c>
      <c r="L116" s="5">
        <v>107</v>
      </c>
      <c r="M116" s="5">
        <v>120</v>
      </c>
      <c r="N116" s="5"/>
      <c r="O116" s="5"/>
      <c r="P116" s="6"/>
      <c r="Q116" s="121"/>
    </row>
    <row r="117" spans="3:17" x14ac:dyDescent="0.25">
      <c r="C117" s="151"/>
      <c r="D117" s="139"/>
      <c r="E117" s="3">
        <v>46</v>
      </c>
      <c r="F117" s="3">
        <v>46</v>
      </c>
      <c r="G117" s="3">
        <v>46</v>
      </c>
      <c r="H117" s="3">
        <v>46</v>
      </c>
      <c r="I117" s="3">
        <v>52</v>
      </c>
      <c r="J117" s="3">
        <v>62</v>
      </c>
      <c r="K117" s="3">
        <v>72</v>
      </c>
      <c r="L117" s="3">
        <v>82</v>
      </c>
      <c r="M117" s="3">
        <v>93</v>
      </c>
      <c r="N117" s="3"/>
      <c r="O117" s="3"/>
      <c r="P117" s="4"/>
      <c r="Q117" s="121"/>
    </row>
    <row r="118" spans="3:17" x14ac:dyDescent="0.25">
      <c r="C118" s="151"/>
      <c r="D118" s="139">
        <v>70</v>
      </c>
      <c r="E118" s="5">
        <v>60</v>
      </c>
      <c r="F118" s="5">
        <v>60</v>
      </c>
      <c r="G118" s="5">
        <v>60</v>
      </c>
      <c r="H118" s="5">
        <v>60</v>
      </c>
      <c r="I118" s="5">
        <v>60</v>
      </c>
      <c r="J118" s="5">
        <v>60</v>
      </c>
      <c r="K118" s="5">
        <v>64</v>
      </c>
      <c r="L118" s="5">
        <v>73</v>
      </c>
      <c r="M118" s="5">
        <v>82</v>
      </c>
      <c r="N118" s="5">
        <v>99</v>
      </c>
      <c r="O118" s="5">
        <v>117</v>
      </c>
      <c r="P118" s="6">
        <v>136</v>
      </c>
      <c r="Q118" s="120"/>
    </row>
    <row r="119" spans="3:17" ht="17.25" thickBot="1" x14ac:dyDescent="0.3">
      <c r="C119" s="152"/>
      <c r="D119" s="140"/>
      <c r="E119" s="7">
        <v>46</v>
      </c>
      <c r="F119" s="7">
        <v>46</v>
      </c>
      <c r="G119" s="7">
        <v>46</v>
      </c>
      <c r="H119" s="7">
        <v>46</v>
      </c>
      <c r="I119" s="7">
        <v>46</v>
      </c>
      <c r="J119" s="7">
        <v>46</v>
      </c>
      <c r="K119" s="7">
        <v>49</v>
      </c>
      <c r="L119" s="7">
        <v>56</v>
      </c>
      <c r="M119" s="7">
        <v>63</v>
      </c>
      <c r="N119" s="7">
        <v>77</v>
      </c>
      <c r="O119" s="7">
        <v>90</v>
      </c>
      <c r="P119" s="8">
        <v>105</v>
      </c>
      <c r="Q119" s="121"/>
    </row>
    <row r="120" spans="3:17" x14ac:dyDescent="0.25">
      <c r="C120" s="25"/>
    </row>
    <row r="121" spans="3:17" s="59" customFormat="1" ht="17.25" thickBot="1" x14ac:dyDescent="0.3"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3:17" x14ac:dyDescent="0.25">
      <c r="C122" s="150" t="s">
        <v>160</v>
      </c>
      <c r="D122" s="141" t="s">
        <v>99</v>
      </c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3"/>
      <c r="Q122" s="122" t="s">
        <v>209</v>
      </c>
    </row>
    <row r="123" spans="3:17" ht="17.25" thickBot="1" x14ac:dyDescent="0.3">
      <c r="C123" s="151"/>
      <c r="D123" s="144" t="s">
        <v>139</v>
      </c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6"/>
      <c r="Q123" s="123"/>
    </row>
    <row r="124" spans="3:17" ht="21" thickTop="1" x14ac:dyDescent="0.25">
      <c r="C124" s="151"/>
      <c r="D124" s="2" t="s">
        <v>2</v>
      </c>
      <c r="E124" s="3">
        <v>2</v>
      </c>
      <c r="F124" s="3">
        <v>3</v>
      </c>
      <c r="G124" s="3">
        <v>4</v>
      </c>
      <c r="H124" s="3">
        <v>5</v>
      </c>
      <c r="I124" s="3">
        <v>6</v>
      </c>
      <c r="J124" s="3">
        <v>7</v>
      </c>
      <c r="K124" s="3">
        <v>8</v>
      </c>
      <c r="L124" s="3">
        <v>9</v>
      </c>
      <c r="M124" s="3">
        <v>10</v>
      </c>
      <c r="N124" s="3">
        <v>12</v>
      </c>
      <c r="O124" s="3">
        <v>14</v>
      </c>
      <c r="P124" s="4">
        <v>16</v>
      </c>
      <c r="Q124" s="123"/>
    </row>
    <row r="125" spans="3:17" x14ac:dyDescent="0.25">
      <c r="C125" s="151"/>
      <c r="D125" s="139">
        <v>25</v>
      </c>
      <c r="E125" s="5">
        <v>106</v>
      </c>
      <c r="F125" s="5">
        <v>130</v>
      </c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123"/>
    </row>
    <row r="126" spans="3:17" x14ac:dyDescent="0.25">
      <c r="C126" s="151"/>
      <c r="D126" s="139"/>
      <c r="E126" s="3">
        <v>82</v>
      </c>
      <c r="F126" s="3">
        <v>100</v>
      </c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123"/>
    </row>
    <row r="127" spans="3:17" x14ac:dyDescent="0.25">
      <c r="C127" s="151"/>
      <c r="D127" s="139">
        <v>40</v>
      </c>
      <c r="E127" s="5">
        <v>106</v>
      </c>
      <c r="F127" s="5">
        <v>106</v>
      </c>
      <c r="G127" s="5">
        <v>106</v>
      </c>
      <c r="H127" s="5">
        <v>138</v>
      </c>
      <c r="I127" s="5">
        <v>172</v>
      </c>
      <c r="J127" s="5">
        <v>206</v>
      </c>
      <c r="K127" s="5"/>
      <c r="L127" s="5"/>
      <c r="M127" s="5"/>
      <c r="N127" s="5"/>
      <c r="O127" s="5"/>
      <c r="P127" s="6"/>
      <c r="Q127" s="123"/>
    </row>
    <row r="128" spans="3:17" x14ac:dyDescent="0.25">
      <c r="C128" s="151"/>
      <c r="D128" s="139"/>
      <c r="E128" s="3">
        <v>82</v>
      </c>
      <c r="F128" s="3">
        <v>82</v>
      </c>
      <c r="G128" s="3">
        <v>82</v>
      </c>
      <c r="H128" s="3">
        <v>106</v>
      </c>
      <c r="I128" s="3">
        <v>132</v>
      </c>
      <c r="J128" s="3">
        <v>159</v>
      </c>
      <c r="K128" s="3"/>
      <c r="L128" s="3"/>
      <c r="M128" s="3"/>
      <c r="N128" s="3"/>
      <c r="O128" s="3"/>
      <c r="P128" s="4"/>
      <c r="Q128" s="123"/>
    </row>
    <row r="129" spans="3:17" x14ac:dyDescent="0.25">
      <c r="C129" s="151"/>
      <c r="D129" s="139">
        <v>50</v>
      </c>
      <c r="E129" s="5">
        <v>106</v>
      </c>
      <c r="F129" s="5">
        <v>106</v>
      </c>
      <c r="G129" s="5">
        <v>106</v>
      </c>
      <c r="H129" s="5">
        <v>106</v>
      </c>
      <c r="I129" s="5">
        <v>132</v>
      </c>
      <c r="J129" s="5">
        <v>159</v>
      </c>
      <c r="K129" s="5">
        <v>185</v>
      </c>
      <c r="L129" s="5">
        <v>212</v>
      </c>
      <c r="M129" s="5"/>
      <c r="N129" s="5"/>
      <c r="O129" s="5"/>
      <c r="P129" s="6"/>
      <c r="Q129" s="123"/>
    </row>
    <row r="130" spans="3:17" x14ac:dyDescent="0.25">
      <c r="C130" s="151"/>
      <c r="D130" s="139"/>
      <c r="E130" s="3">
        <v>82</v>
      </c>
      <c r="F130" s="3">
        <v>82</v>
      </c>
      <c r="G130" s="3">
        <v>82</v>
      </c>
      <c r="H130" s="3">
        <v>82</v>
      </c>
      <c r="I130" s="3">
        <v>102</v>
      </c>
      <c r="J130" s="3">
        <v>122</v>
      </c>
      <c r="K130" s="3">
        <v>143</v>
      </c>
      <c r="L130" s="3">
        <v>163</v>
      </c>
      <c r="M130" s="3"/>
      <c r="N130" s="3"/>
      <c r="O130" s="3"/>
      <c r="P130" s="4"/>
      <c r="Q130" s="123"/>
    </row>
    <row r="131" spans="3:17" x14ac:dyDescent="0.25">
      <c r="C131" s="151"/>
      <c r="D131" s="139">
        <v>70</v>
      </c>
      <c r="E131" s="5">
        <v>106</v>
      </c>
      <c r="F131" s="5">
        <v>106</v>
      </c>
      <c r="G131" s="5">
        <v>106</v>
      </c>
      <c r="H131" s="5">
        <v>106</v>
      </c>
      <c r="I131" s="5">
        <v>106</v>
      </c>
      <c r="J131" s="5">
        <v>109</v>
      </c>
      <c r="K131" s="5">
        <v>127</v>
      </c>
      <c r="L131" s="5">
        <v>146</v>
      </c>
      <c r="M131" s="5">
        <v>164</v>
      </c>
      <c r="N131" s="5">
        <v>199</v>
      </c>
      <c r="O131" s="5">
        <v>235</v>
      </c>
      <c r="P131" s="6"/>
      <c r="Q131" s="123"/>
    </row>
    <row r="132" spans="3:17" ht="17.25" thickBot="1" x14ac:dyDescent="0.3">
      <c r="C132" s="152"/>
      <c r="D132" s="140"/>
      <c r="E132" s="7">
        <v>82</v>
      </c>
      <c r="F132" s="7">
        <v>82</v>
      </c>
      <c r="G132" s="7">
        <v>82</v>
      </c>
      <c r="H132" s="7">
        <v>82</v>
      </c>
      <c r="I132" s="7">
        <v>82</v>
      </c>
      <c r="J132" s="7">
        <v>84</v>
      </c>
      <c r="K132" s="7">
        <v>98</v>
      </c>
      <c r="L132" s="7">
        <v>112</v>
      </c>
      <c r="M132" s="7">
        <v>126</v>
      </c>
      <c r="N132" s="7">
        <v>153</v>
      </c>
      <c r="O132" s="7">
        <v>181</v>
      </c>
      <c r="P132" s="8"/>
      <c r="Q132" s="123"/>
    </row>
    <row r="133" spans="3:17" x14ac:dyDescent="0.25">
      <c r="C133" s="25"/>
    </row>
    <row r="134" spans="3:17" ht="17.25" thickBot="1" x14ac:dyDescent="0.3">
      <c r="C134" s="25"/>
    </row>
    <row r="135" spans="3:17" x14ac:dyDescent="0.25">
      <c r="C135" s="150" t="s">
        <v>160</v>
      </c>
      <c r="D135" s="141" t="s">
        <v>100</v>
      </c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3"/>
      <c r="Q135" s="120" t="s">
        <v>110</v>
      </c>
    </row>
    <row r="136" spans="3:17" ht="17.25" thickBot="1" x14ac:dyDescent="0.3">
      <c r="C136" s="151"/>
      <c r="D136" s="144" t="s">
        <v>140</v>
      </c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6"/>
      <c r="Q136" s="121"/>
    </row>
    <row r="137" spans="3:17" ht="21" thickTop="1" x14ac:dyDescent="0.25">
      <c r="C137" s="151"/>
      <c r="D137" s="2" t="s">
        <v>2</v>
      </c>
      <c r="E137" s="3">
        <v>2</v>
      </c>
      <c r="F137" s="3">
        <v>3</v>
      </c>
      <c r="G137" s="3">
        <v>4</v>
      </c>
      <c r="H137" s="3">
        <v>5</v>
      </c>
      <c r="I137" s="3">
        <v>6</v>
      </c>
      <c r="J137" s="3">
        <v>7</v>
      </c>
      <c r="K137" s="3">
        <v>8</v>
      </c>
      <c r="L137" s="3">
        <v>9</v>
      </c>
      <c r="M137" s="3">
        <v>10</v>
      </c>
      <c r="N137" s="3">
        <v>12</v>
      </c>
      <c r="O137" s="3">
        <v>14</v>
      </c>
      <c r="P137" s="4">
        <v>16</v>
      </c>
      <c r="Q137" s="121"/>
    </row>
    <row r="138" spans="3:17" x14ac:dyDescent="0.25">
      <c r="C138" s="151"/>
      <c r="D138" s="139">
        <v>25</v>
      </c>
      <c r="E138" s="5">
        <v>106</v>
      </c>
      <c r="F138" s="5">
        <v>140</v>
      </c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121"/>
    </row>
    <row r="139" spans="3:17" x14ac:dyDescent="0.25">
      <c r="C139" s="151"/>
      <c r="D139" s="139"/>
      <c r="E139" s="3">
        <v>82</v>
      </c>
      <c r="F139" s="3">
        <v>108</v>
      </c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121"/>
    </row>
    <row r="140" spans="3:17" x14ac:dyDescent="0.25">
      <c r="C140" s="151"/>
      <c r="D140" s="139">
        <v>40</v>
      </c>
      <c r="E140" s="5">
        <v>106</v>
      </c>
      <c r="F140" s="5">
        <v>106</v>
      </c>
      <c r="G140" s="5">
        <v>111</v>
      </c>
      <c r="H140" s="5">
        <v>146</v>
      </c>
      <c r="I140" s="5">
        <v>180</v>
      </c>
      <c r="J140" s="5">
        <v>214</v>
      </c>
      <c r="K140" s="5"/>
      <c r="L140" s="5"/>
      <c r="M140" s="5"/>
      <c r="N140" s="5"/>
      <c r="O140" s="5"/>
      <c r="P140" s="6"/>
      <c r="Q140" s="121"/>
    </row>
    <row r="141" spans="3:17" x14ac:dyDescent="0.25">
      <c r="C141" s="151"/>
      <c r="D141" s="139"/>
      <c r="E141" s="3">
        <v>82</v>
      </c>
      <c r="F141" s="3">
        <v>82</v>
      </c>
      <c r="G141" s="3">
        <v>86</v>
      </c>
      <c r="H141" s="3">
        <v>112</v>
      </c>
      <c r="I141" s="3">
        <v>139</v>
      </c>
      <c r="J141" s="3">
        <v>165</v>
      </c>
      <c r="K141" s="3"/>
      <c r="L141" s="3"/>
      <c r="M141" s="3"/>
      <c r="N141" s="3"/>
      <c r="O141" s="3"/>
      <c r="P141" s="4"/>
      <c r="Q141" s="121"/>
    </row>
    <row r="142" spans="3:17" x14ac:dyDescent="0.25">
      <c r="C142" s="151"/>
      <c r="D142" s="139">
        <v>50</v>
      </c>
      <c r="E142" s="5">
        <v>106</v>
      </c>
      <c r="F142" s="5">
        <v>106</v>
      </c>
      <c r="G142" s="5">
        <v>106</v>
      </c>
      <c r="H142" s="5">
        <v>111</v>
      </c>
      <c r="I142" s="5">
        <v>138</v>
      </c>
      <c r="J142" s="5">
        <v>164</v>
      </c>
      <c r="K142" s="5">
        <v>193</v>
      </c>
      <c r="L142" s="5">
        <v>219</v>
      </c>
      <c r="M142" s="5"/>
      <c r="N142" s="5"/>
      <c r="O142" s="5"/>
      <c r="P142" s="6"/>
      <c r="Q142" s="121"/>
    </row>
    <row r="143" spans="3:17" x14ac:dyDescent="0.25">
      <c r="C143" s="151"/>
      <c r="D143" s="139"/>
      <c r="E143" s="3">
        <v>82</v>
      </c>
      <c r="F143" s="3">
        <v>82</v>
      </c>
      <c r="G143" s="3">
        <v>82</v>
      </c>
      <c r="H143" s="3">
        <v>86</v>
      </c>
      <c r="I143" s="3">
        <v>106</v>
      </c>
      <c r="J143" s="3">
        <v>126</v>
      </c>
      <c r="K143" s="3">
        <v>149</v>
      </c>
      <c r="L143" s="3">
        <v>169</v>
      </c>
      <c r="M143" s="3"/>
      <c r="N143" s="3"/>
      <c r="O143" s="3"/>
      <c r="P143" s="4"/>
      <c r="Q143" s="121"/>
    </row>
    <row r="144" spans="3:17" x14ac:dyDescent="0.25">
      <c r="C144" s="151"/>
      <c r="D144" s="139">
        <v>70</v>
      </c>
      <c r="E144" s="5">
        <v>106</v>
      </c>
      <c r="F144" s="5">
        <v>106</v>
      </c>
      <c r="G144" s="5">
        <v>106</v>
      </c>
      <c r="H144" s="5">
        <v>106</v>
      </c>
      <c r="I144" s="5">
        <v>106</v>
      </c>
      <c r="J144" s="5">
        <v>111</v>
      </c>
      <c r="K144" s="5">
        <v>130</v>
      </c>
      <c r="L144" s="5">
        <v>148</v>
      </c>
      <c r="M144" s="5">
        <v>169</v>
      </c>
      <c r="N144" s="5">
        <v>204</v>
      </c>
      <c r="O144" s="5">
        <v>243</v>
      </c>
      <c r="P144" s="6"/>
      <c r="Q144" s="120"/>
    </row>
    <row r="145" spans="3:17" ht="17.25" thickBot="1" x14ac:dyDescent="0.3">
      <c r="C145" s="152"/>
      <c r="D145" s="140"/>
      <c r="E145" s="7">
        <v>82</v>
      </c>
      <c r="F145" s="7">
        <v>82</v>
      </c>
      <c r="G145" s="7">
        <v>82</v>
      </c>
      <c r="H145" s="7">
        <v>82</v>
      </c>
      <c r="I145" s="7">
        <v>82</v>
      </c>
      <c r="J145" s="7">
        <v>86</v>
      </c>
      <c r="K145" s="7">
        <v>100</v>
      </c>
      <c r="L145" s="7">
        <v>114</v>
      </c>
      <c r="M145" s="7">
        <v>130</v>
      </c>
      <c r="N145" s="7">
        <v>157</v>
      </c>
      <c r="O145" s="7">
        <v>187</v>
      </c>
      <c r="P145" s="8"/>
      <c r="Q145" s="121"/>
    </row>
    <row r="146" spans="3:17" x14ac:dyDescent="0.25">
      <c r="C146" s="25"/>
    </row>
    <row r="147" spans="3:17" ht="17.25" thickBot="1" x14ac:dyDescent="0.3">
      <c r="C147" s="25"/>
    </row>
    <row r="148" spans="3:17" x14ac:dyDescent="0.25">
      <c r="C148" s="150" t="s">
        <v>160</v>
      </c>
      <c r="D148" s="141" t="s">
        <v>130</v>
      </c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3"/>
      <c r="Q148" s="122" t="s">
        <v>209</v>
      </c>
    </row>
    <row r="149" spans="3:17" ht="17.25" thickBot="1" x14ac:dyDescent="0.3">
      <c r="C149" s="151"/>
      <c r="D149" s="144" t="s">
        <v>141</v>
      </c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6"/>
      <c r="Q149" s="123"/>
    </row>
    <row r="150" spans="3:17" ht="21" thickTop="1" x14ac:dyDescent="0.25">
      <c r="C150" s="151"/>
      <c r="D150" s="2" t="s">
        <v>2</v>
      </c>
      <c r="E150" s="3">
        <v>2</v>
      </c>
      <c r="F150" s="3">
        <v>3</v>
      </c>
      <c r="G150" s="3">
        <v>4</v>
      </c>
      <c r="H150" s="3">
        <v>5</v>
      </c>
      <c r="I150" s="3">
        <v>6</v>
      </c>
      <c r="J150" s="3">
        <v>7</v>
      </c>
      <c r="K150" s="3">
        <v>8</v>
      </c>
      <c r="L150" s="3">
        <v>9</v>
      </c>
      <c r="M150" s="3">
        <v>10</v>
      </c>
      <c r="N150" s="3">
        <v>12</v>
      </c>
      <c r="O150" s="3">
        <v>14</v>
      </c>
      <c r="P150" s="4">
        <v>16</v>
      </c>
      <c r="Q150" s="123"/>
    </row>
    <row r="151" spans="3:17" x14ac:dyDescent="0.25">
      <c r="C151" s="151"/>
      <c r="D151" s="139">
        <v>25</v>
      </c>
      <c r="E151" s="5">
        <v>106</v>
      </c>
      <c r="F151" s="5">
        <v>148</v>
      </c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123"/>
    </row>
    <row r="152" spans="3:17" x14ac:dyDescent="0.25">
      <c r="C152" s="151"/>
      <c r="D152" s="139"/>
      <c r="E152" s="3">
        <v>82</v>
      </c>
      <c r="F152" s="3">
        <v>114</v>
      </c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123"/>
    </row>
    <row r="153" spans="3:17" x14ac:dyDescent="0.25">
      <c r="C153" s="151"/>
      <c r="D153" s="139">
        <v>40</v>
      </c>
      <c r="E153" s="5">
        <v>106</v>
      </c>
      <c r="F153" s="5">
        <v>106</v>
      </c>
      <c r="G153" s="5">
        <v>114</v>
      </c>
      <c r="H153" s="5">
        <v>148</v>
      </c>
      <c r="I153" s="5">
        <v>185</v>
      </c>
      <c r="J153" s="5">
        <v>222</v>
      </c>
      <c r="K153" s="5"/>
      <c r="L153" s="5"/>
      <c r="M153" s="5"/>
      <c r="N153" s="5"/>
      <c r="O153" s="5"/>
      <c r="P153" s="6"/>
      <c r="Q153" s="123"/>
    </row>
    <row r="154" spans="3:17" x14ac:dyDescent="0.25">
      <c r="C154" s="151"/>
      <c r="D154" s="139"/>
      <c r="E154" s="3">
        <v>82</v>
      </c>
      <c r="F154" s="3">
        <v>82</v>
      </c>
      <c r="G154" s="3">
        <v>88</v>
      </c>
      <c r="H154" s="3">
        <v>114</v>
      </c>
      <c r="I154" s="3">
        <v>143</v>
      </c>
      <c r="J154" s="3">
        <v>171</v>
      </c>
      <c r="K154" s="3"/>
      <c r="L154" s="3"/>
      <c r="M154" s="3"/>
      <c r="N154" s="3"/>
      <c r="O154" s="3"/>
      <c r="P154" s="4"/>
      <c r="Q154" s="123"/>
    </row>
    <row r="155" spans="3:17" x14ac:dyDescent="0.25">
      <c r="C155" s="151"/>
      <c r="D155" s="139">
        <v>50</v>
      </c>
      <c r="E155" s="5">
        <v>106</v>
      </c>
      <c r="F155" s="5">
        <v>106</v>
      </c>
      <c r="G155" s="5">
        <v>106</v>
      </c>
      <c r="H155" s="5">
        <v>114</v>
      </c>
      <c r="I155" s="5">
        <v>140</v>
      </c>
      <c r="J155" s="5">
        <v>169</v>
      </c>
      <c r="K155" s="5">
        <v>196</v>
      </c>
      <c r="L155" s="5">
        <v>225</v>
      </c>
      <c r="M155" s="5"/>
      <c r="N155" s="5"/>
      <c r="O155" s="5"/>
      <c r="P155" s="6"/>
      <c r="Q155" s="123"/>
    </row>
    <row r="156" spans="3:17" x14ac:dyDescent="0.25">
      <c r="C156" s="151"/>
      <c r="D156" s="139"/>
      <c r="E156" s="3">
        <v>82</v>
      </c>
      <c r="F156" s="3">
        <v>82</v>
      </c>
      <c r="G156" s="3">
        <v>82</v>
      </c>
      <c r="H156" s="3">
        <v>88</v>
      </c>
      <c r="I156" s="3">
        <v>108</v>
      </c>
      <c r="J156" s="3">
        <v>130</v>
      </c>
      <c r="K156" s="3">
        <v>151</v>
      </c>
      <c r="L156" s="3">
        <v>173</v>
      </c>
      <c r="M156" s="3"/>
      <c r="N156" s="3"/>
      <c r="O156" s="3"/>
      <c r="P156" s="4"/>
      <c r="Q156" s="123"/>
    </row>
    <row r="157" spans="3:17" x14ac:dyDescent="0.25">
      <c r="C157" s="151"/>
      <c r="D157" s="139">
        <v>70</v>
      </c>
      <c r="E157" s="5">
        <v>106</v>
      </c>
      <c r="F157" s="5">
        <v>106</v>
      </c>
      <c r="G157" s="5">
        <v>106</v>
      </c>
      <c r="H157" s="5">
        <v>106</v>
      </c>
      <c r="I157" s="5">
        <v>106</v>
      </c>
      <c r="J157" s="5">
        <v>114</v>
      </c>
      <c r="K157" s="5">
        <v>132</v>
      </c>
      <c r="L157" s="5">
        <v>151</v>
      </c>
      <c r="M157" s="5">
        <v>172</v>
      </c>
      <c r="N157" s="5">
        <v>209</v>
      </c>
      <c r="O157" s="5">
        <v>246</v>
      </c>
      <c r="P157" s="6"/>
      <c r="Q157" s="123"/>
    </row>
    <row r="158" spans="3:17" ht="17.25" thickBot="1" x14ac:dyDescent="0.3">
      <c r="C158" s="152"/>
      <c r="D158" s="140"/>
      <c r="E158" s="7">
        <v>82</v>
      </c>
      <c r="F158" s="7">
        <v>82</v>
      </c>
      <c r="G158" s="7">
        <v>82</v>
      </c>
      <c r="H158" s="7">
        <v>82</v>
      </c>
      <c r="I158" s="7">
        <v>82</v>
      </c>
      <c r="J158" s="7">
        <v>88</v>
      </c>
      <c r="K158" s="7">
        <v>102</v>
      </c>
      <c r="L158" s="7">
        <v>116</v>
      </c>
      <c r="M158" s="7">
        <v>132</v>
      </c>
      <c r="N158" s="7">
        <v>161</v>
      </c>
      <c r="O158" s="7">
        <v>189</v>
      </c>
      <c r="P158" s="8"/>
      <c r="Q158" s="123"/>
    </row>
    <row r="159" spans="3:17" x14ac:dyDescent="0.25">
      <c r="C159" s="25"/>
    </row>
    <row r="160" spans="3:17" ht="17.25" thickBot="1" x14ac:dyDescent="0.3">
      <c r="C160" s="25"/>
    </row>
    <row r="161" spans="3:17" x14ac:dyDescent="0.25">
      <c r="C161" s="150" t="s">
        <v>160</v>
      </c>
      <c r="D161" s="141" t="s">
        <v>150</v>
      </c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3"/>
      <c r="Q161" s="122" t="s">
        <v>209</v>
      </c>
    </row>
    <row r="162" spans="3:17" ht="17.25" thickBot="1" x14ac:dyDescent="0.3">
      <c r="C162" s="151"/>
      <c r="D162" s="144" t="s">
        <v>142</v>
      </c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6"/>
      <c r="Q162" s="123"/>
    </row>
    <row r="163" spans="3:17" ht="21" thickTop="1" x14ac:dyDescent="0.25">
      <c r="C163" s="151"/>
      <c r="D163" s="2" t="s">
        <v>2</v>
      </c>
      <c r="E163" s="3">
        <v>2</v>
      </c>
      <c r="F163" s="3">
        <v>3</v>
      </c>
      <c r="G163" s="3">
        <v>4</v>
      </c>
      <c r="H163" s="3">
        <v>5</v>
      </c>
      <c r="I163" s="3">
        <v>6</v>
      </c>
      <c r="J163" s="3">
        <v>7</v>
      </c>
      <c r="K163" s="3">
        <v>8</v>
      </c>
      <c r="L163" s="3">
        <v>9</v>
      </c>
      <c r="M163" s="3">
        <v>10</v>
      </c>
      <c r="N163" s="3">
        <v>12</v>
      </c>
      <c r="O163" s="3">
        <v>14</v>
      </c>
      <c r="P163" s="4">
        <v>16</v>
      </c>
      <c r="Q163" s="123"/>
    </row>
    <row r="164" spans="3:17" x14ac:dyDescent="0.25">
      <c r="C164" s="151"/>
      <c r="D164" s="139">
        <v>25</v>
      </c>
      <c r="E164" s="5">
        <v>95</v>
      </c>
      <c r="F164" s="5">
        <v>116</v>
      </c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123"/>
    </row>
    <row r="165" spans="3:17" x14ac:dyDescent="0.25">
      <c r="C165" s="151"/>
      <c r="D165" s="139"/>
      <c r="E165" s="3">
        <v>73</v>
      </c>
      <c r="F165" s="3">
        <v>90</v>
      </c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123"/>
    </row>
    <row r="166" spans="3:17" x14ac:dyDescent="0.25">
      <c r="C166" s="151"/>
      <c r="D166" s="139">
        <v>40</v>
      </c>
      <c r="E166" s="5">
        <v>95</v>
      </c>
      <c r="F166" s="5">
        <v>95</v>
      </c>
      <c r="G166" s="5">
        <v>95</v>
      </c>
      <c r="H166" s="5">
        <v>123</v>
      </c>
      <c r="I166" s="5">
        <v>154</v>
      </c>
      <c r="J166" s="5">
        <v>185</v>
      </c>
      <c r="K166" s="5"/>
      <c r="L166" s="5"/>
      <c r="M166" s="5"/>
      <c r="N166" s="5"/>
      <c r="O166" s="5"/>
      <c r="P166" s="6"/>
      <c r="Q166" s="123"/>
    </row>
    <row r="167" spans="3:17" x14ac:dyDescent="0.25">
      <c r="C167" s="151"/>
      <c r="D167" s="139"/>
      <c r="E167" s="3">
        <v>73</v>
      </c>
      <c r="F167" s="3">
        <v>73</v>
      </c>
      <c r="G167" s="3">
        <v>73</v>
      </c>
      <c r="H167" s="3">
        <v>95</v>
      </c>
      <c r="I167" s="3">
        <v>118</v>
      </c>
      <c r="J167" s="3">
        <v>142</v>
      </c>
      <c r="K167" s="3"/>
      <c r="L167" s="3"/>
      <c r="M167" s="3"/>
      <c r="N167" s="3"/>
      <c r="O167" s="3"/>
      <c r="P167" s="4"/>
      <c r="Q167" s="123"/>
    </row>
    <row r="168" spans="3:17" x14ac:dyDescent="0.25">
      <c r="C168" s="151"/>
      <c r="D168" s="139">
        <v>50</v>
      </c>
      <c r="E168" s="5">
        <v>95</v>
      </c>
      <c r="F168" s="5">
        <v>95</v>
      </c>
      <c r="G168" s="5">
        <v>95</v>
      </c>
      <c r="H168" s="5">
        <v>95</v>
      </c>
      <c r="I168" s="5">
        <v>119</v>
      </c>
      <c r="J168" s="5">
        <v>142</v>
      </c>
      <c r="K168" s="5">
        <v>166</v>
      </c>
      <c r="L168" s="5">
        <v>189</v>
      </c>
      <c r="M168" s="5"/>
      <c r="N168" s="5"/>
      <c r="O168" s="5"/>
      <c r="P168" s="6"/>
      <c r="Q168" s="123"/>
    </row>
    <row r="169" spans="3:17" x14ac:dyDescent="0.25">
      <c r="C169" s="151"/>
      <c r="D169" s="139"/>
      <c r="E169" s="3">
        <v>73</v>
      </c>
      <c r="F169" s="3">
        <v>73</v>
      </c>
      <c r="G169" s="3">
        <v>73</v>
      </c>
      <c r="H169" s="3">
        <v>73</v>
      </c>
      <c r="I169" s="3">
        <v>91</v>
      </c>
      <c r="J169" s="3">
        <v>109</v>
      </c>
      <c r="K169" s="3">
        <v>128</v>
      </c>
      <c r="L169" s="3">
        <v>146</v>
      </c>
      <c r="M169" s="3"/>
      <c r="N169" s="3"/>
      <c r="O169" s="3"/>
      <c r="P169" s="4"/>
      <c r="Q169" s="123"/>
    </row>
    <row r="170" spans="3:17" x14ac:dyDescent="0.25">
      <c r="C170" s="151"/>
      <c r="D170" s="139">
        <v>70</v>
      </c>
      <c r="E170" s="5">
        <v>95</v>
      </c>
      <c r="F170" s="5">
        <v>95</v>
      </c>
      <c r="G170" s="5">
        <v>95</v>
      </c>
      <c r="H170" s="5">
        <v>95</v>
      </c>
      <c r="I170" s="5">
        <v>95</v>
      </c>
      <c r="J170" s="5">
        <v>97</v>
      </c>
      <c r="K170" s="5">
        <v>114</v>
      </c>
      <c r="L170" s="5">
        <v>130</v>
      </c>
      <c r="M170" s="5">
        <v>147</v>
      </c>
      <c r="N170" s="5">
        <v>178</v>
      </c>
      <c r="O170" s="5">
        <v>211</v>
      </c>
      <c r="P170" s="6"/>
      <c r="Q170" s="123"/>
    </row>
    <row r="171" spans="3:17" ht="17.25" thickBot="1" x14ac:dyDescent="0.3">
      <c r="C171" s="152"/>
      <c r="D171" s="140"/>
      <c r="E171" s="7">
        <v>73</v>
      </c>
      <c r="F171" s="7">
        <v>73</v>
      </c>
      <c r="G171" s="7">
        <v>73</v>
      </c>
      <c r="H171" s="7">
        <v>73</v>
      </c>
      <c r="I171" s="7">
        <v>73</v>
      </c>
      <c r="J171" s="7">
        <v>75</v>
      </c>
      <c r="K171" s="7">
        <v>88</v>
      </c>
      <c r="L171" s="7">
        <v>100</v>
      </c>
      <c r="M171" s="7">
        <v>113</v>
      </c>
      <c r="N171" s="7">
        <v>137</v>
      </c>
      <c r="O171" s="7">
        <v>162</v>
      </c>
      <c r="P171" s="8"/>
      <c r="Q171" s="123"/>
    </row>
    <row r="172" spans="3:17" x14ac:dyDescent="0.25">
      <c r="C172" s="25"/>
    </row>
    <row r="173" spans="3:17" ht="17.25" thickBot="1" x14ac:dyDescent="0.3">
      <c r="C173" s="25"/>
    </row>
    <row r="174" spans="3:17" x14ac:dyDescent="0.25">
      <c r="C174" s="150" t="s">
        <v>160</v>
      </c>
      <c r="D174" s="141" t="s">
        <v>152</v>
      </c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3"/>
      <c r="Q174" s="120" t="s">
        <v>110</v>
      </c>
    </row>
    <row r="175" spans="3:17" ht="17.25" thickBot="1" x14ac:dyDescent="0.3">
      <c r="C175" s="151"/>
      <c r="D175" s="144" t="s">
        <v>143</v>
      </c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6"/>
      <c r="Q175" s="121"/>
    </row>
    <row r="176" spans="3:17" ht="21" thickTop="1" x14ac:dyDescent="0.25">
      <c r="C176" s="151"/>
      <c r="D176" s="2" t="s">
        <v>2</v>
      </c>
      <c r="E176" s="3">
        <v>2</v>
      </c>
      <c r="F176" s="3">
        <v>3</v>
      </c>
      <c r="G176" s="3">
        <v>4</v>
      </c>
      <c r="H176" s="3">
        <v>5</v>
      </c>
      <c r="I176" s="3">
        <v>6</v>
      </c>
      <c r="J176" s="3">
        <v>7</v>
      </c>
      <c r="K176" s="3">
        <v>8</v>
      </c>
      <c r="L176" s="3">
        <v>9</v>
      </c>
      <c r="M176" s="3">
        <v>10</v>
      </c>
      <c r="N176" s="3">
        <v>12</v>
      </c>
      <c r="O176" s="3">
        <v>14</v>
      </c>
      <c r="P176" s="4">
        <v>16</v>
      </c>
      <c r="Q176" s="121"/>
    </row>
    <row r="177" spans="3:17" x14ac:dyDescent="0.25">
      <c r="C177" s="151"/>
      <c r="D177" s="139">
        <v>25</v>
      </c>
      <c r="E177" s="5">
        <v>95</v>
      </c>
      <c r="F177" s="5">
        <v>126</v>
      </c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121"/>
    </row>
    <row r="178" spans="3:17" x14ac:dyDescent="0.25">
      <c r="C178" s="151"/>
      <c r="D178" s="139"/>
      <c r="E178" s="3">
        <v>73</v>
      </c>
      <c r="F178" s="3">
        <v>97</v>
      </c>
      <c r="G178" s="3"/>
      <c r="H178" s="3"/>
      <c r="I178" s="3"/>
      <c r="J178" s="3"/>
      <c r="K178" s="3"/>
      <c r="L178" s="3"/>
      <c r="M178" s="3"/>
      <c r="N178" s="3"/>
      <c r="O178" s="3"/>
      <c r="P178" s="4"/>
      <c r="Q178" s="121"/>
    </row>
    <row r="179" spans="3:17" x14ac:dyDescent="0.25">
      <c r="C179" s="151"/>
      <c r="D179" s="139">
        <v>40</v>
      </c>
      <c r="E179" s="5">
        <v>95</v>
      </c>
      <c r="F179" s="5">
        <v>95</v>
      </c>
      <c r="G179" s="5">
        <v>100</v>
      </c>
      <c r="H179" s="5">
        <v>130</v>
      </c>
      <c r="I179" s="5">
        <v>161</v>
      </c>
      <c r="J179" s="5">
        <v>192</v>
      </c>
      <c r="K179" s="5"/>
      <c r="L179" s="5"/>
      <c r="M179" s="5"/>
      <c r="N179" s="5"/>
      <c r="O179" s="5"/>
      <c r="P179" s="6"/>
      <c r="Q179" s="121"/>
    </row>
    <row r="180" spans="3:17" x14ac:dyDescent="0.25">
      <c r="C180" s="151"/>
      <c r="D180" s="139"/>
      <c r="E180" s="3">
        <v>73</v>
      </c>
      <c r="F180" s="3">
        <v>73</v>
      </c>
      <c r="G180" s="3">
        <v>77</v>
      </c>
      <c r="H180" s="3">
        <v>100</v>
      </c>
      <c r="I180" s="3">
        <v>124</v>
      </c>
      <c r="J180" s="3">
        <v>148</v>
      </c>
      <c r="K180" s="3"/>
      <c r="L180" s="3"/>
      <c r="M180" s="3"/>
      <c r="N180" s="3"/>
      <c r="O180" s="3"/>
      <c r="P180" s="4"/>
      <c r="Q180" s="121"/>
    </row>
    <row r="181" spans="3:17" x14ac:dyDescent="0.25">
      <c r="C181" s="151"/>
      <c r="D181" s="139">
        <v>50</v>
      </c>
      <c r="E181" s="5">
        <v>95</v>
      </c>
      <c r="F181" s="5">
        <v>95</v>
      </c>
      <c r="G181" s="5">
        <v>95</v>
      </c>
      <c r="H181" s="5">
        <v>100</v>
      </c>
      <c r="I181" s="5">
        <v>123</v>
      </c>
      <c r="J181" s="5">
        <v>147</v>
      </c>
      <c r="K181" s="5">
        <v>173</v>
      </c>
      <c r="L181" s="5">
        <v>196</v>
      </c>
      <c r="M181" s="5"/>
      <c r="N181" s="5"/>
      <c r="O181" s="5"/>
      <c r="P181" s="6"/>
      <c r="Q181" s="121"/>
    </row>
    <row r="182" spans="3:17" x14ac:dyDescent="0.25">
      <c r="C182" s="151"/>
      <c r="D182" s="139"/>
      <c r="E182" s="3">
        <v>73</v>
      </c>
      <c r="F182" s="3">
        <v>73</v>
      </c>
      <c r="G182" s="3">
        <v>73</v>
      </c>
      <c r="H182" s="3">
        <v>77</v>
      </c>
      <c r="I182" s="3">
        <v>95</v>
      </c>
      <c r="J182" s="3">
        <v>113</v>
      </c>
      <c r="K182" s="3">
        <v>133</v>
      </c>
      <c r="L182" s="3">
        <v>151</v>
      </c>
      <c r="M182" s="3"/>
      <c r="N182" s="3"/>
      <c r="O182" s="3"/>
      <c r="P182" s="4"/>
      <c r="Q182" s="121"/>
    </row>
    <row r="183" spans="3:17" x14ac:dyDescent="0.25">
      <c r="C183" s="151"/>
      <c r="D183" s="139">
        <v>70</v>
      </c>
      <c r="E183" s="5">
        <v>95</v>
      </c>
      <c r="F183" s="5">
        <v>95</v>
      </c>
      <c r="G183" s="5">
        <v>95</v>
      </c>
      <c r="H183" s="5">
        <v>95</v>
      </c>
      <c r="I183" s="5">
        <v>95</v>
      </c>
      <c r="J183" s="5">
        <v>100</v>
      </c>
      <c r="K183" s="5">
        <v>116</v>
      </c>
      <c r="L183" s="5">
        <v>133</v>
      </c>
      <c r="M183" s="5">
        <v>152</v>
      </c>
      <c r="N183" s="5">
        <v>182</v>
      </c>
      <c r="O183" s="5">
        <v>218</v>
      </c>
      <c r="P183" s="6"/>
      <c r="Q183" s="120"/>
    </row>
    <row r="184" spans="3:17" ht="17.25" thickBot="1" x14ac:dyDescent="0.3">
      <c r="C184" s="152"/>
      <c r="D184" s="140"/>
      <c r="E184" s="7">
        <v>73</v>
      </c>
      <c r="F184" s="7">
        <v>73</v>
      </c>
      <c r="G184" s="7">
        <v>73</v>
      </c>
      <c r="H184" s="7">
        <v>73</v>
      </c>
      <c r="I184" s="7">
        <v>73</v>
      </c>
      <c r="J184" s="7">
        <v>77</v>
      </c>
      <c r="K184" s="7">
        <v>90</v>
      </c>
      <c r="L184" s="7">
        <v>102</v>
      </c>
      <c r="M184" s="7">
        <v>117</v>
      </c>
      <c r="N184" s="7">
        <v>140</v>
      </c>
      <c r="O184" s="7">
        <v>168</v>
      </c>
      <c r="P184" s="8"/>
      <c r="Q184" s="121"/>
    </row>
    <row r="185" spans="3:17" x14ac:dyDescent="0.25">
      <c r="C185" s="25"/>
    </row>
    <row r="186" spans="3:17" ht="17.25" thickBot="1" x14ac:dyDescent="0.3">
      <c r="C186" s="25"/>
    </row>
    <row r="187" spans="3:17" x14ac:dyDescent="0.25">
      <c r="C187" s="150" t="s">
        <v>160</v>
      </c>
      <c r="D187" s="141" t="s">
        <v>153</v>
      </c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3"/>
      <c r="Q187" s="122" t="s">
        <v>209</v>
      </c>
    </row>
    <row r="188" spans="3:17" ht="17.25" thickBot="1" x14ac:dyDescent="0.3">
      <c r="C188" s="151"/>
      <c r="D188" s="144" t="s">
        <v>144</v>
      </c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6"/>
      <c r="Q188" s="123"/>
    </row>
    <row r="189" spans="3:17" ht="21" thickTop="1" x14ac:dyDescent="0.25">
      <c r="C189" s="151"/>
      <c r="D189" s="2" t="s">
        <v>2</v>
      </c>
      <c r="E189" s="3">
        <v>2</v>
      </c>
      <c r="F189" s="3">
        <v>3</v>
      </c>
      <c r="G189" s="3">
        <v>4</v>
      </c>
      <c r="H189" s="3">
        <v>5</v>
      </c>
      <c r="I189" s="3">
        <v>6</v>
      </c>
      <c r="J189" s="3">
        <v>7</v>
      </c>
      <c r="K189" s="3">
        <v>8</v>
      </c>
      <c r="L189" s="3">
        <v>9</v>
      </c>
      <c r="M189" s="3">
        <v>10</v>
      </c>
      <c r="N189" s="3">
        <v>12</v>
      </c>
      <c r="O189" s="3">
        <v>14</v>
      </c>
      <c r="P189" s="4">
        <v>16</v>
      </c>
      <c r="Q189" s="123"/>
    </row>
    <row r="190" spans="3:17" x14ac:dyDescent="0.25">
      <c r="C190" s="151"/>
      <c r="D190" s="139">
        <v>25</v>
      </c>
      <c r="E190" s="5">
        <v>95</v>
      </c>
      <c r="F190" s="5">
        <v>133</v>
      </c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123"/>
    </row>
    <row r="191" spans="3:17" x14ac:dyDescent="0.25">
      <c r="C191" s="151"/>
      <c r="D191" s="139"/>
      <c r="E191" s="3">
        <v>73</v>
      </c>
      <c r="F191" s="3">
        <v>102</v>
      </c>
      <c r="G191" s="3"/>
      <c r="H191" s="3"/>
      <c r="I191" s="3"/>
      <c r="J191" s="3"/>
      <c r="K191" s="3"/>
      <c r="L191" s="3"/>
      <c r="M191" s="3"/>
      <c r="N191" s="3"/>
      <c r="O191" s="3"/>
      <c r="P191" s="4"/>
      <c r="Q191" s="123"/>
    </row>
    <row r="192" spans="3:17" x14ac:dyDescent="0.25">
      <c r="C192" s="151"/>
      <c r="D192" s="139">
        <v>40</v>
      </c>
      <c r="E192" s="5">
        <v>95</v>
      </c>
      <c r="F192" s="5">
        <v>95</v>
      </c>
      <c r="G192" s="5">
        <v>102</v>
      </c>
      <c r="H192" s="5">
        <v>133</v>
      </c>
      <c r="I192" s="5">
        <v>166</v>
      </c>
      <c r="J192" s="5">
        <v>199</v>
      </c>
      <c r="K192" s="5"/>
      <c r="L192" s="5"/>
      <c r="M192" s="5"/>
      <c r="N192" s="5"/>
      <c r="O192" s="5"/>
      <c r="P192" s="6"/>
      <c r="Q192" s="123"/>
    </row>
    <row r="193" spans="3:17" x14ac:dyDescent="0.25">
      <c r="C193" s="151"/>
      <c r="D193" s="139"/>
      <c r="E193" s="3">
        <v>73</v>
      </c>
      <c r="F193" s="3">
        <v>73</v>
      </c>
      <c r="G193" s="3">
        <v>79</v>
      </c>
      <c r="H193" s="3">
        <v>102</v>
      </c>
      <c r="I193" s="3">
        <v>128</v>
      </c>
      <c r="J193" s="3">
        <v>153</v>
      </c>
      <c r="K193" s="3"/>
      <c r="L193" s="3"/>
      <c r="M193" s="3"/>
      <c r="N193" s="3"/>
      <c r="O193" s="3"/>
      <c r="P193" s="4"/>
      <c r="Q193" s="123"/>
    </row>
    <row r="194" spans="3:17" x14ac:dyDescent="0.25">
      <c r="C194" s="151"/>
      <c r="D194" s="139">
        <v>50</v>
      </c>
      <c r="E194" s="5">
        <v>95</v>
      </c>
      <c r="F194" s="5">
        <v>95</v>
      </c>
      <c r="G194" s="5">
        <v>95</v>
      </c>
      <c r="H194" s="5">
        <v>102</v>
      </c>
      <c r="I194" s="5">
        <v>126</v>
      </c>
      <c r="J194" s="5">
        <v>152</v>
      </c>
      <c r="K194" s="5">
        <v>175</v>
      </c>
      <c r="L194" s="5">
        <v>201</v>
      </c>
      <c r="M194" s="5"/>
      <c r="N194" s="5"/>
      <c r="O194" s="5"/>
      <c r="P194" s="6"/>
      <c r="Q194" s="123"/>
    </row>
    <row r="195" spans="3:17" x14ac:dyDescent="0.25">
      <c r="C195" s="151"/>
      <c r="D195" s="139"/>
      <c r="E195" s="3">
        <v>73</v>
      </c>
      <c r="F195" s="3">
        <v>73</v>
      </c>
      <c r="G195" s="3">
        <v>73</v>
      </c>
      <c r="H195" s="3">
        <v>79</v>
      </c>
      <c r="I195" s="3">
        <v>97</v>
      </c>
      <c r="J195" s="3">
        <v>117</v>
      </c>
      <c r="K195" s="3">
        <v>135</v>
      </c>
      <c r="L195" s="3">
        <v>155</v>
      </c>
      <c r="M195" s="3"/>
      <c r="N195" s="3"/>
      <c r="O195" s="3"/>
      <c r="P195" s="4"/>
      <c r="Q195" s="123"/>
    </row>
    <row r="196" spans="3:17" x14ac:dyDescent="0.25">
      <c r="C196" s="151"/>
      <c r="D196" s="139">
        <v>70</v>
      </c>
      <c r="E196" s="5">
        <v>95</v>
      </c>
      <c r="F196" s="5">
        <v>95</v>
      </c>
      <c r="G196" s="5">
        <v>95</v>
      </c>
      <c r="H196" s="5">
        <v>95</v>
      </c>
      <c r="I196" s="5">
        <v>95</v>
      </c>
      <c r="J196" s="5">
        <v>102</v>
      </c>
      <c r="K196" s="5">
        <v>119</v>
      </c>
      <c r="L196" s="5">
        <v>135</v>
      </c>
      <c r="M196" s="5">
        <v>154</v>
      </c>
      <c r="N196" s="5">
        <v>187</v>
      </c>
      <c r="O196" s="5">
        <v>220</v>
      </c>
      <c r="P196" s="6"/>
      <c r="Q196" s="123"/>
    </row>
    <row r="197" spans="3:17" ht="17.25" thickBot="1" x14ac:dyDescent="0.3">
      <c r="C197" s="152"/>
      <c r="D197" s="140"/>
      <c r="E197" s="7">
        <v>73</v>
      </c>
      <c r="F197" s="7">
        <v>73</v>
      </c>
      <c r="G197" s="7">
        <v>73</v>
      </c>
      <c r="H197" s="7">
        <v>73</v>
      </c>
      <c r="I197" s="7">
        <v>73</v>
      </c>
      <c r="J197" s="7">
        <v>79</v>
      </c>
      <c r="K197" s="7">
        <v>91</v>
      </c>
      <c r="L197" s="7">
        <v>104</v>
      </c>
      <c r="M197" s="7">
        <v>118</v>
      </c>
      <c r="N197" s="7">
        <v>144</v>
      </c>
      <c r="O197" s="7">
        <v>169</v>
      </c>
      <c r="P197" s="8"/>
      <c r="Q197" s="123"/>
    </row>
    <row r="198" spans="3:17" x14ac:dyDescent="0.25">
      <c r="C198" s="25"/>
    </row>
    <row r="199" spans="3:17" ht="17.25" thickBot="1" x14ac:dyDescent="0.3">
      <c r="C199" s="25"/>
    </row>
    <row r="200" spans="3:17" x14ac:dyDescent="0.25">
      <c r="C200" s="150" t="s">
        <v>160</v>
      </c>
      <c r="D200" s="141" t="s">
        <v>154</v>
      </c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3"/>
      <c r="Q200" s="122" t="s">
        <v>209</v>
      </c>
    </row>
    <row r="201" spans="3:17" ht="17.25" thickBot="1" x14ac:dyDescent="0.3">
      <c r="C201" s="151"/>
      <c r="D201" s="144" t="s">
        <v>145</v>
      </c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6"/>
      <c r="Q201" s="123"/>
    </row>
    <row r="202" spans="3:17" ht="21" thickTop="1" x14ac:dyDescent="0.25">
      <c r="C202" s="151"/>
      <c r="D202" s="2" t="s">
        <v>2</v>
      </c>
      <c r="E202" s="3">
        <v>2</v>
      </c>
      <c r="F202" s="3">
        <v>3</v>
      </c>
      <c r="G202" s="3">
        <v>4</v>
      </c>
      <c r="H202" s="3">
        <v>5</v>
      </c>
      <c r="I202" s="3">
        <v>6</v>
      </c>
      <c r="J202" s="3">
        <v>7</v>
      </c>
      <c r="K202" s="3">
        <v>8</v>
      </c>
      <c r="L202" s="3">
        <v>9</v>
      </c>
      <c r="M202" s="3">
        <v>10</v>
      </c>
      <c r="N202" s="3">
        <v>12</v>
      </c>
      <c r="O202" s="3">
        <v>14</v>
      </c>
      <c r="P202" s="4">
        <v>16</v>
      </c>
      <c r="Q202" s="123"/>
    </row>
    <row r="203" spans="3:17" x14ac:dyDescent="0.25">
      <c r="C203" s="151"/>
      <c r="D203" s="139">
        <v>25</v>
      </c>
      <c r="E203" s="5">
        <v>87</v>
      </c>
      <c r="F203" s="5">
        <v>106</v>
      </c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123"/>
    </row>
    <row r="204" spans="3:17" x14ac:dyDescent="0.25">
      <c r="C204" s="151"/>
      <c r="D204" s="139"/>
      <c r="E204" s="3">
        <v>67</v>
      </c>
      <c r="F204" s="3">
        <v>82</v>
      </c>
      <c r="G204" s="3"/>
      <c r="H204" s="3"/>
      <c r="I204" s="3"/>
      <c r="J204" s="3"/>
      <c r="K204" s="3"/>
      <c r="L204" s="3"/>
      <c r="M204" s="3"/>
      <c r="N204" s="3"/>
      <c r="O204" s="3"/>
      <c r="P204" s="4"/>
      <c r="Q204" s="123"/>
    </row>
    <row r="205" spans="3:17" x14ac:dyDescent="0.25">
      <c r="C205" s="151"/>
      <c r="D205" s="139">
        <v>40</v>
      </c>
      <c r="E205" s="5">
        <v>87</v>
      </c>
      <c r="F205" s="5">
        <v>87</v>
      </c>
      <c r="G205" s="5">
        <v>87</v>
      </c>
      <c r="H205" s="5">
        <v>112</v>
      </c>
      <c r="I205" s="5">
        <v>141</v>
      </c>
      <c r="J205" s="5">
        <v>169</v>
      </c>
      <c r="K205" s="5"/>
      <c r="L205" s="5"/>
      <c r="M205" s="5"/>
      <c r="N205" s="5"/>
      <c r="O205" s="5"/>
      <c r="P205" s="6"/>
      <c r="Q205" s="123"/>
    </row>
    <row r="206" spans="3:17" x14ac:dyDescent="0.25">
      <c r="C206" s="151"/>
      <c r="D206" s="139"/>
      <c r="E206" s="3">
        <v>67</v>
      </c>
      <c r="F206" s="3">
        <v>67</v>
      </c>
      <c r="G206" s="3">
        <v>67</v>
      </c>
      <c r="H206" s="3">
        <v>87</v>
      </c>
      <c r="I206" s="3">
        <v>108</v>
      </c>
      <c r="J206" s="3">
        <v>130</v>
      </c>
      <c r="K206" s="3"/>
      <c r="L206" s="3"/>
      <c r="M206" s="3"/>
      <c r="N206" s="3"/>
      <c r="O206" s="3"/>
      <c r="P206" s="4"/>
      <c r="Q206" s="123"/>
    </row>
    <row r="207" spans="3:17" x14ac:dyDescent="0.25">
      <c r="C207" s="151"/>
      <c r="D207" s="139">
        <v>50</v>
      </c>
      <c r="E207" s="5">
        <v>87</v>
      </c>
      <c r="F207" s="5">
        <v>87</v>
      </c>
      <c r="G207" s="5">
        <v>87</v>
      </c>
      <c r="H207" s="5">
        <v>87</v>
      </c>
      <c r="I207" s="5">
        <v>108</v>
      </c>
      <c r="J207" s="5">
        <v>130</v>
      </c>
      <c r="K207" s="5">
        <v>151</v>
      </c>
      <c r="L207" s="5">
        <v>173</v>
      </c>
      <c r="M207" s="5"/>
      <c r="N207" s="5"/>
      <c r="O207" s="5"/>
      <c r="P207" s="6"/>
      <c r="Q207" s="123"/>
    </row>
    <row r="208" spans="3:17" x14ac:dyDescent="0.25">
      <c r="C208" s="151"/>
      <c r="D208" s="139"/>
      <c r="E208" s="3">
        <v>67</v>
      </c>
      <c r="F208" s="3">
        <v>67</v>
      </c>
      <c r="G208" s="3">
        <v>67</v>
      </c>
      <c r="H208" s="3">
        <v>67</v>
      </c>
      <c r="I208" s="3">
        <v>83</v>
      </c>
      <c r="J208" s="3">
        <v>100</v>
      </c>
      <c r="K208" s="3">
        <v>117</v>
      </c>
      <c r="L208" s="3">
        <v>133</v>
      </c>
      <c r="M208" s="3"/>
      <c r="N208" s="3"/>
      <c r="O208" s="3"/>
      <c r="P208" s="4"/>
      <c r="Q208" s="123"/>
    </row>
    <row r="209" spans="3:17" x14ac:dyDescent="0.25">
      <c r="C209" s="151"/>
      <c r="D209" s="139">
        <v>70</v>
      </c>
      <c r="E209" s="5">
        <v>87</v>
      </c>
      <c r="F209" s="5">
        <v>87</v>
      </c>
      <c r="G209" s="5">
        <v>87</v>
      </c>
      <c r="H209" s="5">
        <v>87</v>
      </c>
      <c r="I209" s="5">
        <v>87</v>
      </c>
      <c r="J209" s="5">
        <v>89</v>
      </c>
      <c r="K209" s="5">
        <v>104</v>
      </c>
      <c r="L209" s="5">
        <v>119</v>
      </c>
      <c r="M209" s="5">
        <v>134</v>
      </c>
      <c r="N209" s="5">
        <v>162</v>
      </c>
      <c r="O209" s="5">
        <v>192</v>
      </c>
      <c r="P209" s="6"/>
      <c r="Q209" s="123"/>
    </row>
    <row r="210" spans="3:17" ht="17.25" thickBot="1" x14ac:dyDescent="0.3">
      <c r="C210" s="152"/>
      <c r="D210" s="140"/>
      <c r="E210" s="7">
        <v>67</v>
      </c>
      <c r="F210" s="7">
        <v>67</v>
      </c>
      <c r="G210" s="7">
        <v>67</v>
      </c>
      <c r="H210" s="7">
        <v>67</v>
      </c>
      <c r="I210" s="7">
        <v>67</v>
      </c>
      <c r="J210" s="7">
        <v>68</v>
      </c>
      <c r="K210" s="7">
        <v>80</v>
      </c>
      <c r="L210" s="7">
        <v>92</v>
      </c>
      <c r="M210" s="7">
        <v>103</v>
      </c>
      <c r="N210" s="7">
        <v>125</v>
      </c>
      <c r="O210" s="7">
        <v>148</v>
      </c>
      <c r="P210" s="8"/>
      <c r="Q210" s="123"/>
    </row>
    <row r="211" spans="3:17" x14ac:dyDescent="0.25">
      <c r="C211" s="25"/>
    </row>
    <row r="212" spans="3:17" ht="17.25" thickBot="1" x14ac:dyDescent="0.3">
      <c r="C212" s="25"/>
    </row>
    <row r="213" spans="3:17" x14ac:dyDescent="0.25">
      <c r="C213" s="150" t="s">
        <v>160</v>
      </c>
      <c r="D213" s="141" t="s">
        <v>156</v>
      </c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3"/>
      <c r="Q213" s="120" t="s">
        <v>110</v>
      </c>
    </row>
    <row r="214" spans="3:17" ht="17.25" thickBot="1" x14ac:dyDescent="0.3">
      <c r="C214" s="151"/>
      <c r="D214" s="144" t="s">
        <v>146</v>
      </c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6"/>
      <c r="Q214" s="121"/>
    </row>
    <row r="215" spans="3:17" ht="21" thickTop="1" x14ac:dyDescent="0.25">
      <c r="C215" s="151"/>
      <c r="D215" s="2" t="s">
        <v>2</v>
      </c>
      <c r="E215" s="3">
        <v>2</v>
      </c>
      <c r="F215" s="3">
        <v>3</v>
      </c>
      <c r="G215" s="3">
        <v>4</v>
      </c>
      <c r="H215" s="3">
        <v>5</v>
      </c>
      <c r="I215" s="3">
        <v>6</v>
      </c>
      <c r="J215" s="3">
        <v>7</v>
      </c>
      <c r="K215" s="3">
        <v>8</v>
      </c>
      <c r="L215" s="3">
        <v>9</v>
      </c>
      <c r="M215" s="3">
        <v>10</v>
      </c>
      <c r="N215" s="3">
        <v>12</v>
      </c>
      <c r="O215" s="3">
        <v>14</v>
      </c>
      <c r="P215" s="4">
        <v>16</v>
      </c>
      <c r="Q215" s="121"/>
    </row>
    <row r="216" spans="3:17" x14ac:dyDescent="0.25">
      <c r="C216" s="151"/>
      <c r="D216" s="139">
        <v>25</v>
      </c>
      <c r="E216" s="5">
        <v>87</v>
      </c>
      <c r="F216" s="5">
        <v>115</v>
      </c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121"/>
    </row>
    <row r="217" spans="3:17" x14ac:dyDescent="0.25">
      <c r="C217" s="151"/>
      <c r="D217" s="139"/>
      <c r="E217" s="3">
        <v>67</v>
      </c>
      <c r="F217" s="3">
        <v>88</v>
      </c>
      <c r="G217" s="3"/>
      <c r="H217" s="3"/>
      <c r="I217" s="3"/>
      <c r="J217" s="3"/>
      <c r="K217" s="3"/>
      <c r="L217" s="3"/>
      <c r="M217" s="3"/>
      <c r="N217" s="3"/>
      <c r="O217" s="3"/>
      <c r="P217" s="4"/>
      <c r="Q217" s="121"/>
    </row>
    <row r="218" spans="3:17" x14ac:dyDescent="0.25">
      <c r="C218" s="151"/>
      <c r="D218" s="139">
        <v>40</v>
      </c>
      <c r="E218" s="5">
        <v>87</v>
      </c>
      <c r="F218" s="5">
        <v>87</v>
      </c>
      <c r="G218" s="5">
        <v>91</v>
      </c>
      <c r="H218" s="5">
        <v>119</v>
      </c>
      <c r="I218" s="5">
        <v>147</v>
      </c>
      <c r="J218" s="5">
        <v>175</v>
      </c>
      <c r="K218" s="5"/>
      <c r="L218" s="5"/>
      <c r="M218" s="5"/>
      <c r="N218" s="5"/>
      <c r="O218" s="5"/>
      <c r="P218" s="6"/>
      <c r="Q218" s="121"/>
    </row>
    <row r="219" spans="3:17" x14ac:dyDescent="0.25">
      <c r="C219" s="151"/>
      <c r="D219" s="139"/>
      <c r="E219" s="3">
        <v>67</v>
      </c>
      <c r="F219" s="3">
        <v>67</v>
      </c>
      <c r="G219" s="3">
        <v>70</v>
      </c>
      <c r="H219" s="3">
        <v>92</v>
      </c>
      <c r="I219" s="3">
        <v>113</v>
      </c>
      <c r="J219" s="3">
        <v>135</v>
      </c>
      <c r="K219" s="3"/>
      <c r="L219" s="3"/>
      <c r="M219" s="3"/>
      <c r="N219" s="3"/>
      <c r="O219" s="3"/>
      <c r="P219" s="4"/>
      <c r="Q219" s="121"/>
    </row>
    <row r="220" spans="3:17" x14ac:dyDescent="0.25">
      <c r="C220" s="151"/>
      <c r="D220" s="139">
        <v>50</v>
      </c>
      <c r="E220" s="5">
        <v>87</v>
      </c>
      <c r="F220" s="5">
        <v>87</v>
      </c>
      <c r="G220" s="5">
        <v>87</v>
      </c>
      <c r="H220" s="5">
        <v>91</v>
      </c>
      <c r="I220" s="5">
        <v>112</v>
      </c>
      <c r="J220" s="5">
        <v>134</v>
      </c>
      <c r="K220" s="5">
        <v>158</v>
      </c>
      <c r="L220" s="5">
        <v>179</v>
      </c>
      <c r="M220" s="5"/>
      <c r="N220" s="5"/>
      <c r="O220" s="5"/>
      <c r="P220" s="6"/>
      <c r="Q220" s="121"/>
    </row>
    <row r="221" spans="3:17" x14ac:dyDescent="0.25">
      <c r="C221" s="151"/>
      <c r="D221" s="139"/>
      <c r="E221" s="3">
        <v>67</v>
      </c>
      <c r="F221" s="3">
        <v>67</v>
      </c>
      <c r="G221" s="3">
        <v>67</v>
      </c>
      <c r="H221" s="3">
        <v>70</v>
      </c>
      <c r="I221" s="3">
        <v>87</v>
      </c>
      <c r="J221" s="3">
        <v>103</v>
      </c>
      <c r="K221" s="3">
        <v>121</v>
      </c>
      <c r="L221" s="3">
        <v>138</v>
      </c>
      <c r="M221" s="3"/>
      <c r="N221" s="3"/>
      <c r="O221" s="3"/>
      <c r="P221" s="4"/>
      <c r="Q221" s="121"/>
    </row>
    <row r="222" spans="3:17" x14ac:dyDescent="0.25">
      <c r="C222" s="151"/>
      <c r="D222" s="139">
        <v>70</v>
      </c>
      <c r="E222" s="5">
        <v>87</v>
      </c>
      <c r="F222" s="5">
        <v>87</v>
      </c>
      <c r="G222" s="5">
        <v>87</v>
      </c>
      <c r="H222" s="5">
        <v>87</v>
      </c>
      <c r="I222" s="5">
        <v>87</v>
      </c>
      <c r="J222" s="5">
        <v>91</v>
      </c>
      <c r="K222" s="5">
        <v>106</v>
      </c>
      <c r="L222" s="5">
        <v>121</v>
      </c>
      <c r="M222" s="5">
        <v>138</v>
      </c>
      <c r="N222" s="5">
        <v>166</v>
      </c>
      <c r="O222" s="5">
        <v>199</v>
      </c>
      <c r="P222" s="6"/>
      <c r="Q222" s="120"/>
    </row>
    <row r="223" spans="3:17" ht="17.25" thickBot="1" x14ac:dyDescent="0.3">
      <c r="C223" s="152"/>
      <c r="D223" s="140"/>
      <c r="E223" s="7">
        <v>67</v>
      </c>
      <c r="F223" s="7">
        <v>67</v>
      </c>
      <c r="G223" s="7">
        <v>67</v>
      </c>
      <c r="H223" s="7">
        <v>67</v>
      </c>
      <c r="I223" s="7">
        <v>67</v>
      </c>
      <c r="J223" s="7">
        <v>70</v>
      </c>
      <c r="K223" s="7">
        <v>82</v>
      </c>
      <c r="L223" s="7">
        <v>93</v>
      </c>
      <c r="M223" s="7">
        <v>107</v>
      </c>
      <c r="N223" s="7">
        <v>128</v>
      </c>
      <c r="O223" s="7">
        <v>153</v>
      </c>
      <c r="P223" s="8"/>
      <c r="Q223" s="121"/>
    </row>
    <row r="224" spans="3:17" x14ac:dyDescent="0.25">
      <c r="C224" s="25"/>
    </row>
    <row r="225" spans="3:17" ht="17.25" thickBot="1" x14ac:dyDescent="0.3">
      <c r="C225" s="25"/>
    </row>
    <row r="226" spans="3:17" x14ac:dyDescent="0.25">
      <c r="C226" s="150" t="s">
        <v>160</v>
      </c>
      <c r="D226" s="141" t="s">
        <v>158</v>
      </c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3"/>
      <c r="Q226" s="122" t="s">
        <v>209</v>
      </c>
    </row>
    <row r="227" spans="3:17" ht="17.25" thickBot="1" x14ac:dyDescent="0.3">
      <c r="C227" s="151"/>
      <c r="D227" s="144" t="s">
        <v>147</v>
      </c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6"/>
      <c r="Q227" s="123"/>
    </row>
    <row r="228" spans="3:17" ht="21" thickTop="1" x14ac:dyDescent="0.25">
      <c r="C228" s="151"/>
      <c r="D228" s="2" t="s">
        <v>2</v>
      </c>
      <c r="E228" s="3">
        <v>2</v>
      </c>
      <c r="F228" s="3">
        <v>3</v>
      </c>
      <c r="G228" s="3">
        <v>4</v>
      </c>
      <c r="H228" s="3">
        <v>5</v>
      </c>
      <c r="I228" s="3">
        <v>6</v>
      </c>
      <c r="J228" s="3">
        <v>7</v>
      </c>
      <c r="K228" s="3">
        <v>8</v>
      </c>
      <c r="L228" s="3">
        <v>9</v>
      </c>
      <c r="M228" s="3">
        <v>10</v>
      </c>
      <c r="N228" s="3">
        <v>12</v>
      </c>
      <c r="O228" s="3">
        <v>14</v>
      </c>
      <c r="P228" s="4">
        <v>16</v>
      </c>
      <c r="Q228" s="123"/>
    </row>
    <row r="229" spans="3:17" x14ac:dyDescent="0.25">
      <c r="C229" s="151"/>
      <c r="D229" s="139">
        <v>25</v>
      </c>
      <c r="E229" s="5">
        <v>87</v>
      </c>
      <c r="F229" s="5">
        <v>121</v>
      </c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123"/>
    </row>
    <row r="230" spans="3:17" x14ac:dyDescent="0.25">
      <c r="C230" s="151"/>
      <c r="D230" s="139"/>
      <c r="E230" s="3">
        <v>67</v>
      </c>
      <c r="F230" s="3">
        <v>93</v>
      </c>
      <c r="G230" s="3"/>
      <c r="H230" s="3"/>
      <c r="I230" s="3"/>
      <c r="J230" s="3"/>
      <c r="K230" s="3"/>
      <c r="L230" s="3"/>
      <c r="M230" s="3"/>
      <c r="N230" s="3"/>
      <c r="O230" s="3"/>
      <c r="P230" s="4"/>
      <c r="Q230" s="123"/>
    </row>
    <row r="231" spans="3:17" x14ac:dyDescent="0.25">
      <c r="C231" s="151"/>
      <c r="D231" s="139">
        <v>40</v>
      </c>
      <c r="E231" s="5">
        <v>87</v>
      </c>
      <c r="F231" s="5">
        <v>87</v>
      </c>
      <c r="G231" s="5">
        <v>93</v>
      </c>
      <c r="H231" s="5">
        <v>121</v>
      </c>
      <c r="I231" s="5">
        <v>151</v>
      </c>
      <c r="J231" s="5">
        <v>181</v>
      </c>
      <c r="K231" s="5"/>
      <c r="L231" s="5"/>
      <c r="M231" s="5"/>
      <c r="N231" s="5"/>
      <c r="O231" s="5"/>
      <c r="P231" s="6"/>
      <c r="Q231" s="123"/>
    </row>
    <row r="232" spans="3:17" x14ac:dyDescent="0.25">
      <c r="C232" s="151"/>
      <c r="D232" s="139"/>
      <c r="E232" s="3">
        <v>67</v>
      </c>
      <c r="F232" s="3">
        <v>67</v>
      </c>
      <c r="G232" s="3">
        <v>72</v>
      </c>
      <c r="H232" s="3">
        <v>93</v>
      </c>
      <c r="I232" s="3">
        <v>117</v>
      </c>
      <c r="J232" s="3">
        <v>140</v>
      </c>
      <c r="K232" s="3"/>
      <c r="L232" s="3"/>
      <c r="M232" s="3"/>
      <c r="N232" s="3"/>
      <c r="O232" s="3"/>
      <c r="P232" s="4"/>
      <c r="Q232" s="123"/>
    </row>
    <row r="233" spans="3:17" x14ac:dyDescent="0.25">
      <c r="C233" s="151"/>
      <c r="D233" s="139">
        <v>50</v>
      </c>
      <c r="E233" s="5">
        <v>87</v>
      </c>
      <c r="F233" s="5">
        <v>87</v>
      </c>
      <c r="G233" s="5">
        <v>87</v>
      </c>
      <c r="H233" s="5">
        <v>93</v>
      </c>
      <c r="I233" s="5">
        <v>115</v>
      </c>
      <c r="J233" s="5">
        <v>138</v>
      </c>
      <c r="K233" s="5">
        <v>160</v>
      </c>
      <c r="L233" s="5">
        <v>184</v>
      </c>
      <c r="M233" s="5"/>
      <c r="N233" s="5"/>
      <c r="O233" s="5"/>
      <c r="P233" s="6"/>
      <c r="Q233" s="123"/>
    </row>
    <row r="234" spans="3:17" x14ac:dyDescent="0.25">
      <c r="C234" s="151"/>
      <c r="D234" s="139"/>
      <c r="E234" s="3">
        <v>67</v>
      </c>
      <c r="F234" s="3">
        <v>67</v>
      </c>
      <c r="G234" s="3">
        <v>67</v>
      </c>
      <c r="H234" s="3">
        <v>72</v>
      </c>
      <c r="I234" s="3">
        <v>88</v>
      </c>
      <c r="J234" s="3">
        <v>107</v>
      </c>
      <c r="K234" s="3">
        <v>123</v>
      </c>
      <c r="L234" s="3">
        <v>141</v>
      </c>
      <c r="M234" s="3"/>
      <c r="N234" s="3"/>
      <c r="O234" s="3"/>
      <c r="P234" s="4"/>
      <c r="Q234" s="123"/>
    </row>
    <row r="235" spans="3:17" x14ac:dyDescent="0.25">
      <c r="C235" s="151"/>
      <c r="D235" s="139">
        <v>70</v>
      </c>
      <c r="E235" s="5">
        <v>87</v>
      </c>
      <c r="F235" s="5">
        <v>87</v>
      </c>
      <c r="G235" s="5">
        <v>87</v>
      </c>
      <c r="H235" s="5">
        <v>87</v>
      </c>
      <c r="I235" s="5">
        <v>87</v>
      </c>
      <c r="J235" s="5">
        <v>93</v>
      </c>
      <c r="K235" s="5">
        <v>108</v>
      </c>
      <c r="L235" s="5">
        <v>123</v>
      </c>
      <c r="M235" s="5">
        <v>141</v>
      </c>
      <c r="N235" s="5">
        <v>171</v>
      </c>
      <c r="O235" s="5">
        <v>201</v>
      </c>
      <c r="P235" s="6"/>
      <c r="Q235" s="123"/>
    </row>
    <row r="236" spans="3:17" ht="17.25" thickBot="1" x14ac:dyDescent="0.3">
      <c r="C236" s="152"/>
      <c r="D236" s="140"/>
      <c r="E236" s="7">
        <v>67</v>
      </c>
      <c r="F236" s="7">
        <v>67</v>
      </c>
      <c r="G236" s="7">
        <v>67</v>
      </c>
      <c r="H236" s="7">
        <v>67</v>
      </c>
      <c r="I236" s="7">
        <v>67</v>
      </c>
      <c r="J236" s="7">
        <v>72</v>
      </c>
      <c r="K236" s="7">
        <v>83</v>
      </c>
      <c r="L236" s="7">
        <v>95</v>
      </c>
      <c r="M236" s="7">
        <v>108</v>
      </c>
      <c r="N236" s="7">
        <v>131</v>
      </c>
      <c r="O236" s="7">
        <v>155</v>
      </c>
      <c r="P236" s="8"/>
      <c r="Q236" s="123"/>
    </row>
    <row r="237" spans="3:17" x14ac:dyDescent="0.25">
      <c r="C237" s="25"/>
    </row>
    <row r="238" spans="3:17" ht="17.25" thickBot="1" x14ac:dyDescent="0.3">
      <c r="C238" s="25"/>
    </row>
    <row r="239" spans="3:17" x14ac:dyDescent="0.25">
      <c r="C239" s="150" t="s">
        <v>160</v>
      </c>
      <c r="D239" s="141" t="s">
        <v>197</v>
      </c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3"/>
      <c r="Q239" s="122" t="s">
        <v>209</v>
      </c>
    </row>
    <row r="240" spans="3:17" ht="17.25" thickBot="1" x14ac:dyDescent="0.3">
      <c r="C240" s="151"/>
      <c r="D240" s="144" t="s">
        <v>148</v>
      </c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6"/>
      <c r="Q240" s="123"/>
    </row>
    <row r="241" spans="3:17" ht="21" thickTop="1" x14ac:dyDescent="0.25">
      <c r="C241" s="151"/>
      <c r="D241" s="2" t="s">
        <v>2</v>
      </c>
      <c r="E241" s="3">
        <v>2</v>
      </c>
      <c r="F241" s="3">
        <v>3</v>
      </c>
      <c r="G241" s="3">
        <v>4</v>
      </c>
      <c r="H241" s="3">
        <v>5</v>
      </c>
      <c r="I241" s="3">
        <v>6</v>
      </c>
      <c r="J241" s="3">
        <v>7</v>
      </c>
      <c r="K241" s="3">
        <v>8</v>
      </c>
      <c r="L241" s="3">
        <v>9</v>
      </c>
      <c r="M241" s="3">
        <v>10</v>
      </c>
      <c r="N241" s="3">
        <v>12</v>
      </c>
      <c r="O241" s="3">
        <v>14</v>
      </c>
      <c r="P241" s="4">
        <v>16</v>
      </c>
      <c r="Q241" s="123"/>
    </row>
    <row r="242" spans="3:17" x14ac:dyDescent="0.25">
      <c r="C242" s="151"/>
      <c r="D242" s="139">
        <v>25</v>
      </c>
      <c r="E242" s="5">
        <v>121</v>
      </c>
      <c r="F242" s="5">
        <v>175</v>
      </c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123"/>
    </row>
    <row r="243" spans="3:17" x14ac:dyDescent="0.25">
      <c r="C243" s="151"/>
      <c r="D243" s="139"/>
      <c r="E243" s="3">
        <v>93</v>
      </c>
      <c r="F243" s="3">
        <v>135</v>
      </c>
      <c r="G243" s="3"/>
      <c r="H243" s="3"/>
      <c r="I243" s="3"/>
      <c r="J243" s="3"/>
      <c r="K243" s="3"/>
      <c r="L243" s="3"/>
      <c r="M243" s="3"/>
      <c r="N243" s="3"/>
      <c r="O243" s="3"/>
      <c r="P243" s="4"/>
      <c r="Q243" s="123"/>
    </row>
    <row r="244" spans="3:17" x14ac:dyDescent="0.25">
      <c r="C244" s="151"/>
      <c r="D244" s="139">
        <v>40</v>
      </c>
      <c r="E244" s="5">
        <v>121</v>
      </c>
      <c r="F244" s="5">
        <v>121</v>
      </c>
      <c r="G244" s="5">
        <v>139</v>
      </c>
      <c r="H244" s="5">
        <v>181</v>
      </c>
      <c r="I244" s="5">
        <v>227</v>
      </c>
      <c r="J244" s="5"/>
      <c r="K244" s="5"/>
      <c r="L244" s="5"/>
      <c r="M244" s="5"/>
      <c r="N244" s="5"/>
      <c r="O244" s="5"/>
      <c r="P244" s="6"/>
      <c r="Q244" s="123"/>
    </row>
    <row r="245" spans="3:17" x14ac:dyDescent="0.25">
      <c r="C245" s="151"/>
      <c r="D245" s="139"/>
      <c r="E245" s="3">
        <v>93</v>
      </c>
      <c r="F245" s="3">
        <v>93</v>
      </c>
      <c r="G245" s="3">
        <v>107</v>
      </c>
      <c r="H245" s="3">
        <v>140</v>
      </c>
      <c r="I245" s="3">
        <v>175</v>
      </c>
      <c r="J245" s="3"/>
      <c r="K245" s="3"/>
      <c r="L245" s="3"/>
      <c r="M245" s="3"/>
      <c r="N245" s="3"/>
      <c r="O245" s="3"/>
      <c r="P245" s="4"/>
      <c r="Q245" s="123"/>
    </row>
    <row r="246" spans="3:17" x14ac:dyDescent="0.25">
      <c r="C246" s="151"/>
      <c r="D246" s="139">
        <v>50</v>
      </c>
      <c r="E246" s="5">
        <v>121</v>
      </c>
      <c r="F246" s="5">
        <v>121</v>
      </c>
      <c r="G246" s="5">
        <v>121</v>
      </c>
      <c r="H246" s="5">
        <v>142</v>
      </c>
      <c r="I246" s="5">
        <v>175</v>
      </c>
      <c r="J246" s="5">
        <v>209</v>
      </c>
      <c r="K246" s="5">
        <v>242</v>
      </c>
      <c r="L246" s="5"/>
      <c r="M246" s="5"/>
      <c r="N246" s="5"/>
      <c r="O246" s="5"/>
      <c r="P246" s="6"/>
      <c r="Q246" s="123"/>
    </row>
    <row r="247" spans="3:17" x14ac:dyDescent="0.25">
      <c r="C247" s="151"/>
      <c r="D247" s="139"/>
      <c r="E247" s="3">
        <v>93</v>
      </c>
      <c r="F247" s="3">
        <v>93</v>
      </c>
      <c r="G247" s="3">
        <v>93</v>
      </c>
      <c r="H247" s="3">
        <v>110</v>
      </c>
      <c r="I247" s="3">
        <v>135</v>
      </c>
      <c r="J247" s="3">
        <v>161</v>
      </c>
      <c r="K247" s="3">
        <v>186</v>
      </c>
      <c r="L247" s="3"/>
      <c r="M247" s="3"/>
      <c r="N247" s="3"/>
      <c r="O247" s="3"/>
      <c r="P247" s="4"/>
      <c r="Q247" s="123"/>
    </row>
    <row r="248" spans="3:17" x14ac:dyDescent="0.25">
      <c r="C248" s="151"/>
      <c r="D248" s="139">
        <v>70</v>
      </c>
      <c r="E248" s="5">
        <v>121</v>
      </c>
      <c r="F248" s="5">
        <v>121</v>
      </c>
      <c r="G248" s="5">
        <v>121</v>
      </c>
      <c r="H248" s="5">
        <v>121</v>
      </c>
      <c r="I248" s="5">
        <v>121</v>
      </c>
      <c r="J248" s="5">
        <v>145</v>
      </c>
      <c r="K248" s="5">
        <v>166</v>
      </c>
      <c r="L248" s="5">
        <v>191</v>
      </c>
      <c r="M248" s="5">
        <v>215</v>
      </c>
      <c r="N248" s="5">
        <v>260</v>
      </c>
      <c r="O248" s="5"/>
      <c r="P248" s="6"/>
      <c r="Q248" s="123"/>
    </row>
    <row r="249" spans="3:17" ht="17.25" thickBot="1" x14ac:dyDescent="0.3">
      <c r="C249" s="152"/>
      <c r="D249" s="140"/>
      <c r="E249" s="7">
        <v>93</v>
      </c>
      <c r="F249" s="7">
        <v>93</v>
      </c>
      <c r="G249" s="7">
        <v>93</v>
      </c>
      <c r="H249" s="7">
        <v>93</v>
      </c>
      <c r="I249" s="7">
        <v>93</v>
      </c>
      <c r="J249" s="7">
        <v>112</v>
      </c>
      <c r="K249" s="7">
        <v>128</v>
      </c>
      <c r="L249" s="7">
        <v>147</v>
      </c>
      <c r="M249" s="7">
        <v>165</v>
      </c>
      <c r="N249" s="7">
        <v>200</v>
      </c>
      <c r="O249" s="7"/>
      <c r="P249" s="8"/>
      <c r="Q249" s="123"/>
    </row>
    <row r="250" spans="3:17" x14ac:dyDescent="0.25">
      <c r="C250" s="25"/>
    </row>
    <row r="251" spans="3:17" ht="17.25" thickBot="1" x14ac:dyDescent="0.3">
      <c r="C251" s="25"/>
    </row>
    <row r="252" spans="3:17" x14ac:dyDescent="0.25">
      <c r="C252" s="150" t="s">
        <v>160</v>
      </c>
      <c r="D252" s="141" t="s">
        <v>198</v>
      </c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3"/>
      <c r="Q252" s="120" t="s">
        <v>110</v>
      </c>
    </row>
    <row r="253" spans="3:17" ht="17.25" thickBot="1" x14ac:dyDescent="0.3">
      <c r="C253" s="151"/>
      <c r="D253" s="144" t="s">
        <v>149</v>
      </c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6"/>
      <c r="Q253" s="121"/>
    </row>
    <row r="254" spans="3:17" ht="21" thickTop="1" x14ac:dyDescent="0.25">
      <c r="C254" s="151"/>
      <c r="D254" s="2" t="s">
        <v>2</v>
      </c>
      <c r="E254" s="3">
        <v>2</v>
      </c>
      <c r="F254" s="3">
        <v>3</v>
      </c>
      <c r="G254" s="3">
        <v>4</v>
      </c>
      <c r="H254" s="3">
        <v>5</v>
      </c>
      <c r="I254" s="3">
        <v>6</v>
      </c>
      <c r="J254" s="3">
        <v>7</v>
      </c>
      <c r="K254" s="3">
        <v>8</v>
      </c>
      <c r="L254" s="3">
        <v>9</v>
      </c>
      <c r="M254" s="3">
        <v>10</v>
      </c>
      <c r="N254" s="3">
        <v>12</v>
      </c>
      <c r="O254" s="3">
        <v>14</v>
      </c>
      <c r="P254" s="4">
        <v>16</v>
      </c>
      <c r="Q254" s="121"/>
    </row>
    <row r="255" spans="3:17" x14ac:dyDescent="0.25">
      <c r="C255" s="151"/>
      <c r="D255" s="139">
        <v>25</v>
      </c>
      <c r="E255" s="5">
        <v>121</v>
      </c>
      <c r="F255" s="5">
        <v>188</v>
      </c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121"/>
    </row>
    <row r="256" spans="3:17" x14ac:dyDescent="0.25">
      <c r="C256" s="151"/>
      <c r="D256" s="139"/>
      <c r="E256" s="3">
        <v>93</v>
      </c>
      <c r="F256" s="3">
        <v>144</v>
      </c>
      <c r="G256" s="3"/>
      <c r="H256" s="3"/>
      <c r="I256" s="3"/>
      <c r="J256" s="3"/>
      <c r="K256" s="3"/>
      <c r="L256" s="3"/>
      <c r="M256" s="3"/>
      <c r="N256" s="3"/>
      <c r="O256" s="3"/>
      <c r="P256" s="4"/>
      <c r="Q256" s="121"/>
    </row>
    <row r="257" spans="3:17" x14ac:dyDescent="0.25">
      <c r="C257" s="151"/>
      <c r="D257" s="139">
        <v>40</v>
      </c>
      <c r="E257" s="5">
        <v>121</v>
      </c>
      <c r="F257" s="5">
        <v>121</v>
      </c>
      <c r="G257" s="5">
        <v>145</v>
      </c>
      <c r="H257" s="5">
        <v>191</v>
      </c>
      <c r="I257" s="5">
        <v>236</v>
      </c>
      <c r="J257" s="5"/>
      <c r="K257" s="5"/>
      <c r="L257" s="5"/>
      <c r="M257" s="5"/>
      <c r="N257" s="5"/>
      <c r="O257" s="5"/>
      <c r="P257" s="6"/>
      <c r="Q257" s="121"/>
    </row>
    <row r="258" spans="3:17" x14ac:dyDescent="0.25">
      <c r="C258" s="151"/>
      <c r="D258" s="139"/>
      <c r="E258" s="3">
        <v>93</v>
      </c>
      <c r="F258" s="3">
        <v>93</v>
      </c>
      <c r="G258" s="3">
        <v>112</v>
      </c>
      <c r="H258" s="3">
        <v>147</v>
      </c>
      <c r="I258" s="3">
        <v>181</v>
      </c>
      <c r="J258" s="3"/>
      <c r="K258" s="3"/>
      <c r="L258" s="3"/>
      <c r="M258" s="3"/>
      <c r="N258" s="3"/>
      <c r="O258" s="3"/>
      <c r="P258" s="4"/>
      <c r="Q258" s="121"/>
    </row>
    <row r="259" spans="3:17" x14ac:dyDescent="0.25">
      <c r="C259" s="151"/>
      <c r="D259" s="139">
        <v>50</v>
      </c>
      <c r="E259" s="5">
        <v>121</v>
      </c>
      <c r="F259" s="5">
        <v>121</v>
      </c>
      <c r="G259" s="5">
        <v>121</v>
      </c>
      <c r="H259" s="5">
        <v>145</v>
      </c>
      <c r="I259" s="5">
        <v>181</v>
      </c>
      <c r="J259" s="5">
        <v>218</v>
      </c>
      <c r="K259" s="5">
        <v>254</v>
      </c>
      <c r="L259" s="5"/>
      <c r="M259" s="5"/>
      <c r="N259" s="5"/>
      <c r="O259" s="5"/>
      <c r="P259" s="6"/>
      <c r="Q259" s="121"/>
    </row>
    <row r="260" spans="3:17" x14ac:dyDescent="0.25">
      <c r="C260" s="151"/>
      <c r="D260" s="139"/>
      <c r="E260" s="3">
        <v>93</v>
      </c>
      <c r="F260" s="3">
        <v>93</v>
      </c>
      <c r="G260" s="3">
        <v>93</v>
      </c>
      <c r="H260" s="3">
        <v>112</v>
      </c>
      <c r="I260" s="3">
        <v>140</v>
      </c>
      <c r="J260" s="3">
        <v>168</v>
      </c>
      <c r="K260" s="3">
        <v>195</v>
      </c>
      <c r="L260" s="3"/>
      <c r="M260" s="3"/>
      <c r="N260" s="3"/>
      <c r="O260" s="3"/>
      <c r="P260" s="4"/>
      <c r="Q260" s="121"/>
    </row>
    <row r="261" spans="3:17" x14ac:dyDescent="0.25">
      <c r="C261" s="151"/>
      <c r="D261" s="139">
        <v>70</v>
      </c>
      <c r="E261" s="5">
        <v>121</v>
      </c>
      <c r="F261" s="5">
        <v>121</v>
      </c>
      <c r="G261" s="5">
        <v>121</v>
      </c>
      <c r="H261" s="5">
        <v>121</v>
      </c>
      <c r="I261" s="5">
        <v>124</v>
      </c>
      <c r="J261" s="5">
        <v>148</v>
      </c>
      <c r="K261" s="5">
        <v>172</v>
      </c>
      <c r="L261" s="5">
        <v>196</v>
      </c>
      <c r="M261" s="5">
        <v>221</v>
      </c>
      <c r="N261" s="5">
        <v>269</v>
      </c>
      <c r="O261" s="5"/>
      <c r="P261" s="6"/>
      <c r="Q261" s="120"/>
    </row>
    <row r="262" spans="3:17" ht="17.25" thickBot="1" x14ac:dyDescent="0.3">
      <c r="C262" s="152"/>
      <c r="D262" s="140"/>
      <c r="E262" s="7">
        <v>93</v>
      </c>
      <c r="F262" s="7">
        <v>93</v>
      </c>
      <c r="G262" s="7">
        <v>93</v>
      </c>
      <c r="H262" s="7">
        <v>93</v>
      </c>
      <c r="I262" s="7">
        <v>96</v>
      </c>
      <c r="J262" s="7">
        <v>114</v>
      </c>
      <c r="K262" s="7">
        <v>133</v>
      </c>
      <c r="L262" s="7">
        <v>151</v>
      </c>
      <c r="M262" s="7">
        <v>170</v>
      </c>
      <c r="N262" s="7">
        <v>207</v>
      </c>
      <c r="O262" s="7"/>
      <c r="P262" s="8"/>
      <c r="Q262" s="121"/>
    </row>
    <row r="263" spans="3:17" x14ac:dyDescent="0.25">
      <c r="C263" s="25"/>
    </row>
    <row r="264" spans="3:17" ht="17.25" thickBot="1" x14ac:dyDescent="0.3">
      <c r="C264" s="25"/>
    </row>
    <row r="265" spans="3:17" x14ac:dyDescent="0.25">
      <c r="C265" s="150" t="s">
        <v>160</v>
      </c>
      <c r="D265" s="141" t="s">
        <v>199</v>
      </c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3"/>
      <c r="Q265" s="122" t="s">
        <v>209</v>
      </c>
    </row>
    <row r="266" spans="3:17" ht="17.25" thickBot="1" x14ac:dyDescent="0.3">
      <c r="C266" s="151"/>
      <c r="D266" s="144" t="s">
        <v>118</v>
      </c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6"/>
      <c r="Q266" s="123"/>
    </row>
    <row r="267" spans="3:17" ht="21" thickTop="1" x14ac:dyDescent="0.25">
      <c r="C267" s="151"/>
      <c r="D267" s="2" t="s">
        <v>2</v>
      </c>
      <c r="E267" s="3">
        <v>2</v>
      </c>
      <c r="F267" s="3">
        <v>3</v>
      </c>
      <c r="G267" s="3">
        <v>4</v>
      </c>
      <c r="H267" s="3">
        <v>5</v>
      </c>
      <c r="I267" s="3">
        <v>6</v>
      </c>
      <c r="J267" s="3">
        <v>7</v>
      </c>
      <c r="K267" s="3">
        <v>8</v>
      </c>
      <c r="L267" s="3">
        <v>9</v>
      </c>
      <c r="M267" s="3">
        <v>10</v>
      </c>
      <c r="N267" s="3">
        <v>12</v>
      </c>
      <c r="O267" s="3">
        <v>14</v>
      </c>
      <c r="P267" s="4">
        <v>16</v>
      </c>
      <c r="Q267" s="123"/>
    </row>
    <row r="268" spans="3:17" x14ac:dyDescent="0.25">
      <c r="C268" s="151"/>
      <c r="D268" s="139">
        <v>25</v>
      </c>
      <c r="E268" s="5">
        <v>121</v>
      </c>
      <c r="F268" s="5">
        <v>196</v>
      </c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123"/>
    </row>
    <row r="269" spans="3:17" x14ac:dyDescent="0.25">
      <c r="C269" s="151"/>
      <c r="D269" s="139"/>
      <c r="E269" s="3">
        <v>93</v>
      </c>
      <c r="F269" s="3">
        <v>151</v>
      </c>
      <c r="G269" s="3"/>
      <c r="H269" s="3"/>
      <c r="I269" s="3"/>
      <c r="J269" s="3"/>
      <c r="K269" s="3"/>
      <c r="L269" s="3"/>
      <c r="M269" s="3"/>
      <c r="N269" s="3"/>
      <c r="O269" s="3"/>
      <c r="P269" s="4"/>
      <c r="Q269" s="123"/>
    </row>
    <row r="270" spans="3:17" x14ac:dyDescent="0.25">
      <c r="C270" s="151"/>
      <c r="D270" s="139">
        <v>40</v>
      </c>
      <c r="E270" s="5">
        <v>121</v>
      </c>
      <c r="F270" s="5">
        <v>121</v>
      </c>
      <c r="G270" s="5">
        <v>148</v>
      </c>
      <c r="H270" s="5">
        <v>196</v>
      </c>
      <c r="I270" s="5">
        <v>245</v>
      </c>
      <c r="J270" s="5"/>
      <c r="K270" s="5"/>
      <c r="L270" s="5"/>
      <c r="M270" s="5"/>
      <c r="N270" s="5"/>
      <c r="O270" s="5"/>
      <c r="P270" s="6"/>
      <c r="Q270" s="123"/>
    </row>
    <row r="271" spans="3:17" x14ac:dyDescent="0.25">
      <c r="C271" s="151"/>
      <c r="D271" s="139"/>
      <c r="E271" s="3">
        <v>93</v>
      </c>
      <c r="F271" s="3">
        <v>93</v>
      </c>
      <c r="G271" s="3">
        <v>114</v>
      </c>
      <c r="H271" s="3">
        <v>151</v>
      </c>
      <c r="I271" s="3">
        <v>188</v>
      </c>
      <c r="J271" s="3"/>
      <c r="K271" s="3"/>
      <c r="L271" s="3"/>
      <c r="M271" s="3"/>
      <c r="N271" s="3"/>
      <c r="O271" s="3"/>
      <c r="P271" s="4"/>
      <c r="Q271" s="123"/>
    </row>
    <row r="272" spans="3:17" x14ac:dyDescent="0.25">
      <c r="C272" s="151"/>
      <c r="D272" s="139">
        <v>50</v>
      </c>
      <c r="E272" s="5">
        <v>121</v>
      </c>
      <c r="F272" s="5">
        <v>121</v>
      </c>
      <c r="G272" s="5">
        <v>121</v>
      </c>
      <c r="H272" s="5">
        <v>148</v>
      </c>
      <c r="I272" s="5">
        <v>184</v>
      </c>
      <c r="J272" s="5">
        <v>221</v>
      </c>
      <c r="K272" s="5">
        <v>260</v>
      </c>
      <c r="L272" s="5"/>
      <c r="M272" s="5"/>
      <c r="N272" s="5"/>
      <c r="O272" s="5"/>
      <c r="P272" s="6"/>
      <c r="Q272" s="123"/>
    </row>
    <row r="273" spans="3:17" x14ac:dyDescent="0.25">
      <c r="C273" s="151"/>
      <c r="D273" s="139"/>
      <c r="E273" s="3">
        <v>93</v>
      </c>
      <c r="F273" s="3">
        <v>93</v>
      </c>
      <c r="G273" s="3">
        <v>93</v>
      </c>
      <c r="H273" s="3">
        <v>114</v>
      </c>
      <c r="I273" s="3">
        <v>142</v>
      </c>
      <c r="J273" s="3">
        <v>170</v>
      </c>
      <c r="K273" s="3">
        <v>200</v>
      </c>
      <c r="L273" s="3"/>
      <c r="M273" s="3"/>
      <c r="N273" s="3"/>
      <c r="O273" s="3"/>
      <c r="P273" s="4"/>
      <c r="Q273" s="123"/>
    </row>
    <row r="274" spans="3:17" x14ac:dyDescent="0.25">
      <c r="C274" s="151"/>
      <c r="D274" s="139">
        <v>70</v>
      </c>
      <c r="E274" s="5">
        <v>121</v>
      </c>
      <c r="F274" s="5">
        <v>121</v>
      </c>
      <c r="G274" s="5">
        <v>121</v>
      </c>
      <c r="H274" s="5">
        <v>121</v>
      </c>
      <c r="I274" s="5">
        <v>124</v>
      </c>
      <c r="J274" s="5">
        <v>151</v>
      </c>
      <c r="K274" s="5">
        <v>175</v>
      </c>
      <c r="L274" s="5">
        <v>200</v>
      </c>
      <c r="M274" s="5">
        <v>224</v>
      </c>
      <c r="N274" s="5">
        <v>272</v>
      </c>
      <c r="O274" s="5"/>
      <c r="P274" s="6"/>
      <c r="Q274" s="123"/>
    </row>
    <row r="275" spans="3:17" ht="17.25" thickBot="1" x14ac:dyDescent="0.3">
      <c r="C275" s="152"/>
      <c r="D275" s="140"/>
      <c r="E275" s="7">
        <v>93</v>
      </c>
      <c r="F275" s="7">
        <v>93</v>
      </c>
      <c r="G275" s="7">
        <v>93</v>
      </c>
      <c r="H275" s="7">
        <v>93</v>
      </c>
      <c r="I275" s="7">
        <v>96</v>
      </c>
      <c r="J275" s="7">
        <v>117</v>
      </c>
      <c r="K275" s="7">
        <v>135</v>
      </c>
      <c r="L275" s="7">
        <v>154</v>
      </c>
      <c r="M275" s="7">
        <v>172</v>
      </c>
      <c r="N275" s="7">
        <v>209</v>
      </c>
      <c r="O275" s="7"/>
      <c r="P275" s="8"/>
      <c r="Q275" s="123"/>
    </row>
    <row r="276" spans="3:17" x14ac:dyDescent="0.25">
      <c r="C276" s="25"/>
    </row>
    <row r="277" spans="3:17" ht="17.25" thickBot="1" x14ac:dyDescent="0.3">
      <c r="C277" s="25"/>
    </row>
    <row r="278" spans="3:17" x14ac:dyDescent="0.25">
      <c r="C278" s="150" t="s">
        <v>160</v>
      </c>
      <c r="D278" s="141" t="s">
        <v>200</v>
      </c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3"/>
      <c r="Q278" s="122" t="s">
        <v>209</v>
      </c>
    </row>
    <row r="279" spans="3:17" ht="17.25" thickBot="1" x14ac:dyDescent="0.3">
      <c r="C279" s="151"/>
      <c r="D279" s="144" t="s">
        <v>151</v>
      </c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6"/>
      <c r="Q279" s="123"/>
    </row>
    <row r="280" spans="3:17" ht="21" thickTop="1" x14ac:dyDescent="0.25">
      <c r="C280" s="151"/>
      <c r="D280" s="2" t="s">
        <v>2</v>
      </c>
      <c r="E280" s="3">
        <v>2</v>
      </c>
      <c r="F280" s="3">
        <v>3</v>
      </c>
      <c r="G280" s="3">
        <v>4</v>
      </c>
      <c r="H280" s="3">
        <v>5</v>
      </c>
      <c r="I280" s="3">
        <v>6</v>
      </c>
      <c r="J280" s="3">
        <v>7</v>
      </c>
      <c r="K280" s="3">
        <v>8</v>
      </c>
      <c r="L280" s="3">
        <v>9</v>
      </c>
      <c r="M280" s="3">
        <v>10</v>
      </c>
      <c r="N280" s="3">
        <v>12</v>
      </c>
      <c r="O280" s="3">
        <v>14</v>
      </c>
      <c r="P280" s="4">
        <v>16</v>
      </c>
      <c r="Q280" s="123"/>
    </row>
    <row r="281" spans="3:17" x14ac:dyDescent="0.25">
      <c r="C281" s="151"/>
      <c r="D281" s="139">
        <v>25</v>
      </c>
      <c r="E281" s="5">
        <v>108</v>
      </c>
      <c r="F281" s="5">
        <v>157</v>
      </c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123"/>
    </row>
    <row r="282" spans="3:17" x14ac:dyDescent="0.25">
      <c r="C282" s="151"/>
      <c r="D282" s="139"/>
      <c r="E282" s="3">
        <v>84</v>
      </c>
      <c r="F282" s="3">
        <v>121</v>
      </c>
      <c r="G282" s="3"/>
      <c r="H282" s="3"/>
      <c r="I282" s="3"/>
      <c r="J282" s="3"/>
      <c r="K282" s="3"/>
      <c r="L282" s="3"/>
      <c r="M282" s="3"/>
      <c r="N282" s="3"/>
      <c r="O282" s="3"/>
      <c r="P282" s="4"/>
      <c r="Q282" s="123"/>
    </row>
    <row r="283" spans="3:17" x14ac:dyDescent="0.25">
      <c r="C283" s="151"/>
      <c r="D283" s="139">
        <v>40</v>
      </c>
      <c r="E283" s="5">
        <v>108</v>
      </c>
      <c r="F283" s="5">
        <v>108</v>
      </c>
      <c r="G283" s="5">
        <v>125</v>
      </c>
      <c r="H283" s="5">
        <v>162</v>
      </c>
      <c r="I283" s="5">
        <v>203</v>
      </c>
      <c r="J283" s="5"/>
      <c r="K283" s="5"/>
      <c r="L283" s="5"/>
      <c r="M283" s="5"/>
      <c r="N283" s="5"/>
      <c r="O283" s="5"/>
      <c r="P283" s="6"/>
      <c r="Q283" s="123"/>
    </row>
    <row r="284" spans="3:17" x14ac:dyDescent="0.25">
      <c r="C284" s="151"/>
      <c r="D284" s="139"/>
      <c r="E284" s="3">
        <v>84</v>
      </c>
      <c r="F284" s="3">
        <v>84</v>
      </c>
      <c r="G284" s="3">
        <v>96</v>
      </c>
      <c r="H284" s="3">
        <v>125</v>
      </c>
      <c r="I284" s="3">
        <v>156</v>
      </c>
      <c r="J284" s="3"/>
      <c r="K284" s="3"/>
      <c r="L284" s="3"/>
      <c r="M284" s="3"/>
      <c r="N284" s="3"/>
      <c r="O284" s="3"/>
      <c r="P284" s="4"/>
      <c r="Q284" s="123"/>
    </row>
    <row r="285" spans="3:17" x14ac:dyDescent="0.25">
      <c r="C285" s="151"/>
      <c r="D285" s="139">
        <v>50</v>
      </c>
      <c r="E285" s="5">
        <v>108</v>
      </c>
      <c r="F285" s="5">
        <v>108</v>
      </c>
      <c r="G285" s="5">
        <v>108</v>
      </c>
      <c r="H285" s="5">
        <v>127</v>
      </c>
      <c r="I285" s="5">
        <v>157</v>
      </c>
      <c r="J285" s="5">
        <v>187</v>
      </c>
      <c r="K285" s="5">
        <v>216</v>
      </c>
      <c r="L285" s="5"/>
      <c r="M285" s="5"/>
      <c r="N285" s="5"/>
      <c r="O285" s="5"/>
      <c r="P285" s="6"/>
      <c r="Q285" s="123"/>
    </row>
    <row r="286" spans="3:17" x14ac:dyDescent="0.25">
      <c r="C286" s="151"/>
      <c r="D286" s="139"/>
      <c r="E286" s="3">
        <v>84</v>
      </c>
      <c r="F286" s="3">
        <v>84</v>
      </c>
      <c r="G286" s="3">
        <v>84</v>
      </c>
      <c r="H286" s="3">
        <v>98</v>
      </c>
      <c r="I286" s="3">
        <v>121</v>
      </c>
      <c r="J286" s="3">
        <v>144</v>
      </c>
      <c r="K286" s="3">
        <v>167</v>
      </c>
      <c r="L286" s="3"/>
      <c r="M286" s="3"/>
      <c r="N286" s="3"/>
      <c r="O286" s="3"/>
      <c r="P286" s="4"/>
      <c r="Q286" s="123"/>
    </row>
    <row r="287" spans="3:17" x14ac:dyDescent="0.25">
      <c r="C287" s="151"/>
      <c r="D287" s="139">
        <v>70</v>
      </c>
      <c r="E287" s="5">
        <v>108</v>
      </c>
      <c r="F287" s="5">
        <v>108</v>
      </c>
      <c r="G287" s="5">
        <v>108</v>
      </c>
      <c r="H287" s="5">
        <v>108</v>
      </c>
      <c r="I287" s="5">
        <v>108</v>
      </c>
      <c r="J287" s="5">
        <v>130</v>
      </c>
      <c r="K287" s="5">
        <v>149</v>
      </c>
      <c r="L287" s="5">
        <v>170</v>
      </c>
      <c r="M287" s="5">
        <v>192</v>
      </c>
      <c r="N287" s="5">
        <v>232</v>
      </c>
      <c r="O287" s="5"/>
      <c r="P287" s="6"/>
      <c r="Q287" s="123"/>
    </row>
    <row r="288" spans="3:17" ht="17.25" thickBot="1" x14ac:dyDescent="0.3">
      <c r="C288" s="152"/>
      <c r="D288" s="140"/>
      <c r="E288" s="7">
        <v>84</v>
      </c>
      <c r="F288" s="7">
        <v>84</v>
      </c>
      <c r="G288" s="7">
        <v>84</v>
      </c>
      <c r="H288" s="7">
        <v>84</v>
      </c>
      <c r="I288" s="7">
        <v>84</v>
      </c>
      <c r="J288" s="7">
        <v>100</v>
      </c>
      <c r="K288" s="7">
        <v>115</v>
      </c>
      <c r="L288" s="7">
        <v>131</v>
      </c>
      <c r="M288" s="7">
        <v>148</v>
      </c>
      <c r="N288" s="7">
        <v>179</v>
      </c>
      <c r="O288" s="7"/>
      <c r="P288" s="8"/>
      <c r="Q288" s="123"/>
    </row>
    <row r="289" spans="3:17" x14ac:dyDescent="0.25">
      <c r="C289" s="25"/>
    </row>
    <row r="290" spans="3:17" ht="17.25" thickBot="1" x14ac:dyDescent="0.3">
      <c r="C290" s="25"/>
    </row>
    <row r="291" spans="3:17" x14ac:dyDescent="0.25">
      <c r="C291" s="150" t="s">
        <v>160</v>
      </c>
      <c r="D291" s="141" t="s">
        <v>201</v>
      </c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3"/>
      <c r="Q291" s="120" t="s">
        <v>110</v>
      </c>
    </row>
    <row r="292" spans="3:17" ht="17.25" thickBot="1" x14ac:dyDescent="0.3">
      <c r="C292" s="151"/>
      <c r="D292" s="144" t="s">
        <v>115</v>
      </c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6"/>
      <c r="Q292" s="121"/>
    </row>
    <row r="293" spans="3:17" ht="21" thickTop="1" x14ac:dyDescent="0.25">
      <c r="C293" s="151"/>
      <c r="D293" s="2" t="s">
        <v>2</v>
      </c>
      <c r="E293" s="3">
        <v>2</v>
      </c>
      <c r="F293" s="3">
        <v>3</v>
      </c>
      <c r="G293" s="3">
        <v>4</v>
      </c>
      <c r="H293" s="3">
        <v>5</v>
      </c>
      <c r="I293" s="3">
        <v>6</v>
      </c>
      <c r="J293" s="3">
        <v>7</v>
      </c>
      <c r="K293" s="3">
        <v>8</v>
      </c>
      <c r="L293" s="3">
        <v>9</v>
      </c>
      <c r="M293" s="3">
        <v>10</v>
      </c>
      <c r="N293" s="3">
        <v>12</v>
      </c>
      <c r="O293" s="3">
        <v>14</v>
      </c>
      <c r="P293" s="4">
        <v>16</v>
      </c>
      <c r="Q293" s="121"/>
    </row>
    <row r="294" spans="3:17" x14ac:dyDescent="0.25">
      <c r="C294" s="151"/>
      <c r="D294" s="139">
        <v>25</v>
      </c>
      <c r="E294" s="5">
        <v>108</v>
      </c>
      <c r="F294" s="5">
        <v>168</v>
      </c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121"/>
    </row>
    <row r="295" spans="3:17" x14ac:dyDescent="0.25">
      <c r="C295" s="151"/>
      <c r="D295" s="139"/>
      <c r="E295" s="3">
        <v>84</v>
      </c>
      <c r="F295" s="3">
        <v>129</v>
      </c>
      <c r="G295" s="3"/>
      <c r="H295" s="3"/>
      <c r="I295" s="3"/>
      <c r="J295" s="3"/>
      <c r="K295" s="3"/>
      <c r="L295" s="3"/>
      <c r="M295" s="3"/>
      <c r="N295" s="3"/>
      <c r="O295" s="3"/>
      <c r="P295" s="4"/>
      <c r="Q295" s="121"/>
    </row>
    <row r="296" spans="3:17" x14ac:dyDescent="0.25">
      <c r="C296" s="151"/>
      <c r="D296" s="139">
        <v>40</v>
      </c>
      <c r="E296" s="5">
        <v>108</v>
      </c>
      <c r="F296" s="5">
        <v>108</v>
      </c>
      <c r="G296" s="5">
        <v>130</v>
      </c>
      <c r="H296" s="5">
        <v>170</v>
      </c>
      <c r="I296" s="5">
        <v>211</v>
      </c>
      <c r="J296" s="5"/>
      <c r="K296" s="5"/>
      <c r="L296" s="5"/>
      <c r="M296" s="5"/>
      <c r="N296" s="5"/>
      <c r="O296" s="5"/>
      <c r="P296" s="6"/>
      <c r="Q296" s="121"/>
    </row>
    <row r="297" spans="3:17" x14ac:dyDescent="0.25">
      <c r="C297" s="151"/>
      <c r="D297" s="139"/>
      <c r="E297" s="3">
        <v>84</v>
      </c>
      <c r="F297" s="3">
        <v>84</v>
      </c>
      <c r="G297" s="3">
        <v>100</v>
      </c>
      <c r="H297" s="3">
        <v>131</v>
      </c>
      <c r="I297" s="3">
        <v>162</v>
      </c>
      <c r="J297" s="3"/>
      <c r="K297" s="3"/>
      <c r="L297" s="3"/>
      <c r="M297" s="3"/>
      <c r="N297" s="3"/>
      <c r="O297" s="3"/>
      <c r="P297" s="4"/>
      <c r="Q297" s="121"/>
    </row>
    <row r="298" spans="3:17" x14ac:dyDescent="0.25">
      <c r="C298" s="151"/>
      <c r="D298" s="139">
        <v>50</v>
      </c>
      <c r="E298" s="5">
        <v>108</v>
      </c>
      <c r="F298" s="5">
        <v>108</v>
      </c>
      <c r="G298" s="5">
        <v>108</v>
      </c>
      <c r="H298" s="5">
        <v>130</v>
      </c>
      <c r="I298" s="5">
        <v>162</v>
      </c>
      <c r="J298" s="5">
        <v>195</v>
      </c>
      <c r="K298" s="5">
        <v>227</v>
      </c>
      <c r="L298" s="5"/>
      <c r="M298" s="5"/>
      <c r="N298" s="5"/>
      <c r="O298" s="5"/>
      <c r="P298" s="6"/>
      <c r="Q298" s="121"/>
    </row>
    <row r="299" spans="3:17" x14ac:dyDescent="0.25">
      <c r="C299" s="151"/>
      <c r="D299" s="139"/>
      <c r="E299" s="3">
        <v>84</v>
      </c>
      <c r="F299" s="3">
        <v>84</v>
      </c>
      <c r="G299" s="3">
        <v>84</v>
      </c>
      <c r="H299" s="3">
        <v>100</v>
      </c>
      <c r="I299" s="3">
        <v>125</v>
      </c>
      <c r="J299" s="3">
        <v>150</v>
      </c>
      <c r="K299" s="3">
        <v>175</v>
      </c>
      <c r="L299" s="3"/>
      <c r="M299" s="3"/>
      <c r="N299" s="3"/>
      <c r="O299" s="3"/>
      <c r="P299" s="4"/>
      <c r="Q299" s="121"/>
    </row>
    <row r="300" spans="3:17" x14ac:dyDescent="0.25">
      <c r="C300" s="151"/>
      <c r="D300" s="139">
        <v>70</v>
      </c>
      <c r="E300" s="5">
        <v>108</v>
      </c>
      <c r="F300" s="5">
        <v>108</v>
      </c>
      <c r="G300" s="5">
        <v>108</v>
      </c>
      <c r="H300" s="5">
        <v>108</v>
      </c>
      <c r="I300" s="5">
        <v>111</v>
      </c>
      <c r="J300" s="5">
        <v>133</v>
      </c>
      <c r="K300" s="5">
        <v>154</v>
      </c>
      <c r="L300" s="5">
        <v>176</v>
      </c>
      <c r="M300" s="5">
        <v>198</v>
      </c>
      <c r="N300" s="5">
        <v>241</v>
      </c>
      <c r="O300" s="5"/>
      <c r="P300" s="6"/>
      <c r="Q300" s="120"/>
    </row>
    <row r="301" spans="3:17" ht="17.25" thickBot="1" x14ac:dyDescent="0.3">
      <c r="C301" s="152"/>
      <c r="D301" s="140"/>
      <c r="E301" s="7">
        <v>84</v>
      </c>
      <c r="F301" s="7">
        <v>84</v>
      </c>
      <c r="G301" s="7">
        <v>84</v>
      </c>
      <c r="H301" s="7">
        <v>84</v>
      </c>
      <c r="I301" s="7">
        <v>86</v>
      </c>
      <c r="J301" s="7">
        <v>102</v>
      </c>
      <c r="K301" s="7">
        <v>119</v>
      </c>
      <c r="L301" s="7">
        <v>135</v>
      </c>
      <c r="M301" s="7">
        <v>152</v>
      </c>
      <c r="N301" s="7">
        <v>185</v>
      </c>
      <c r="O301" s="7"/>
      <c r="P301" s="8"/>
      <c r="Q301" s="121"/>
    </row>
    <row r="302" spans="3:17" x14ac:dyDescent="0.25">
      <c r="C302" s="25"/>
    </row>
    <row r="303" spans="3:17" ht="17.25" thickBot="1" x14ac:dyDescent="0.3">
      <c r="C303" s="25"/>
    </row>
    <row r="304" spans="3:17" x14ac:dyDescent="0.25">
      <c r="C304" s="150" t="s">
        <v>160</v>
      </c>
      <c r="D304" s="141" t="s">
        <v>202</v>
      </c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3"/>
      <c r="Q304" s="122" t="s">
        <v>209</v>
      </c>
    </row>
    <row r="305" spans="3:17" ht="17.25" thickBot="1" x14ac:dyDescent="0.3">
      <c r="C305" s="151"/>
      <c r="D305" s="144" t="s">
        <v>114</v>
      </c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6"/>
      <c r="Q305" s="123"/>
    </row>
    <row r="306" spans="3:17" ht="21" thickTop="1" x14ac:dyDescent="0.25">
      <c r="C306" s="151"/>
      <c r="D306" s="2" t="s">
        <v>2</v>
      </c>
      <c r="E306" s="3">
        <v>2</v>
      </c>
      <c r="F306" s="3">
        <v>3</v>
      </c>
      <c r="G306" s="3">
        <v>4</v>
      </c>
      <c r="H306" s="3">
        <v>5</v>
      </c>
      <c r="I306" s="3">
        <v>6</v>
      </c>
      <c r="J306" s="3">
        <v>7</v>
      </c>
      <c r="K306" s="3">
        <v>8</v>
      </c>
      <c r="L306" s="3">
        <v>9</v>
      </c>
      <c r="M306" s="3">
        <v>10</v>
      </c>
      <c r="N306" s="3">
        <v>12</v>
      </c>
      <c r="O306" s="3">
        <v>14</v>
      </c>
      <c r="P306" s="4">
        <v>16</v>
      </c>
      <c r="Q306" s="123"/>
    </row>
    <row r="307" spans="3:17" x14ac:dyDescent="0.25">
      <c r="C307" s="151"/>
      <c r="D307" s="139">
        <v>25</v>
      </c>
      <c r="E307" s="5">
        <v>108</v>
      </c>
      <c r="F307" s="5">
        <v>176</v>
      </c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123"/>
    </row>
    <row r="308" spans="3:17" x14ac:dyDescent="0.25">
      <c r="C308" s="151"/>
      <c r="D308" s="139"/>
      <c r="E308" s="3">
        <v>84</v>
      </c>
      <c r="F308" s="3">
        <v>135</v>
      </c>
      <c r="G308" s="3"/>
      <c r="H308" s="3"/>
      <c r="I308" s="3"/>
      <c r="J308" s="3"/>
      <c r="K308" s="3"/>
      <c r="L308" s="3"/>
      <c r="M308" s="3"/>
      <c r="N308" s="3"/>
      <c r="O308" s="3"/>
      <c r="P308" s="4"/>
      <c r="Q308" s="123"/>
    </row>
    <row r="309" spans="3:17" x14ac:dyDescent="0.25">
      <c r="C309" s="151"/>
      <c r="D309" s="139">
        <v>40</v>
      </c>
      <c r="E309" s="5">
        <v>108</v>
      </c>
      <c r="F309" s="5">
        <v>108</v>
      </c>
      <c r="G309" s="5">
        <v>133</v>
      </c>
      <c r="H309" s="5">
        <v>176</v>
      </c>
      <c r="I309" s="5">
        <v>219</v>
      </c>
      <c r="J309" s="5"/>
      <c r="K309" s="5"/>
      <c r="L309" s="5"/>
      <c r="M309" s="5"/>
      <c r="N309" s="5"/>
      <c r="O309" s="5"/>
      <c r="P309" s="6"/>
      <c r="Q309" s="123"/>
    </row>
    <row r="310" spans="3:17" x14ac:dyDescent="0.25">
      <c r="C310" s="151"/>
      <c r="D310" s="139"/>
      <c r="E310" s="3">
        <v>84</v>
      </c>
      <c r="F310" s="3">
        <v>84</v>
      </c>
      <c r="G310" s="3">
        <v>102</v>
      </c>
      <c r="H310" s="3">
        <v>135</v>
      </c>
      <c r="I310" s="3">
        <v>169</v>
      </c>
      <c r="J310" s="3"/>
      <c r="K310" s="3"/>
      <c r="L310" s="3"/>
      <c r="M310" s="3"/>
      <c r="N310" s="3"/>
      <c r="O310" s="3"/>
      <c r="P310" s="4"/>
      <c r="Q310" s="123"/>
    </row>
    <row r="311" spans="3:17" x14ac:dyDescent="0.25">
      <c r="C311" s="151"/>
      <c r="D311" s="139">
        <v>50</v>
      </c>
      <c r="E311" s="5">
        <v>108</v>
      </c>
      <c r="F311" s="5">
        <v>108</v>
      </c>
      <c r="G311" s="5">
        <v>108</v>
      </c>
      <c r="H311" s="5">
        <v>133</v>
      </c>
      <c r="I311" s="5">
        <v>165</v>
      </c>
      <c r="J311" s="5">
        <v>198</v>
      </c>
      <c r="K311" s="5">
        <v>232</v>
      </c>
      <c r="L311" s="5"/>
      <c r="M311" s="5"/>
      <c r="N311" s="5"/>
      <c r="O311" s="5"/>
      <c r="P311" s="6"/>
      <c r="Q311" s="123"/>
    </row>
    <row r="312" spans="3:17" x14ac:dyDescent="0.25">
      <c r="C312" s="151"/>
      <c r="D312" s="139"/>
      <c r="E312" s="3">
        <v>84</v>
      </c>
      <c r="F312" s="3">
        <v>84</v>
      </c>
      <c r="G312" s="3">
        <v>84</v>
      </c>
      <c r="H312" s="3">
        <v>102</v>
      </c>
      <c r="I312" s="3">
        <v>127</v>
      </c>
      <c r="J312" s="3">
        <v>152</v>
      </c>
      <c r="K312" s="3">
        <v>179</v>
      </c>
      <c r="L312" s="3"/>
      <c r="M312" s="3"/>
      <c r="N312" s="3"/>
      <c r="O312" s="3"/>
      <c r="P312" s="4"/>
      <c r="Q312" s="123"/>
    </row>
    <row r="313" spans="3:17" x14ac:dyDescent="0.25">
      <c r="C313" s="151"/>
      <c r="D313" s="139">
        <v>70</v>
      </c>
      <c r="E313" s="5">
        <v>108</v>
      </c>
      <c r="F313" s="5">
        <v>108</v>
      </c>
      <c r="G313" s="5">
        <v>108</v>
      </c>
      <c r="H313" s="5">
        <v>108</v>
      </c>
      <c r="I313" s="5">
        <v>111</v>
      </c>
      <c r="J313" s="5">
        <v>135</v>
      </c>
      <c r="K313" s="5">
        <v>157</v>
      </c>
      <c r="L313" s="5">
        <v>179</v>
      </c>
      <c r="M313" s="5">
        <v>200</v>
      </c>
      <c r="N313" s="5">
        <v>243</v>
      </c>
      <c r="O313" s="5"/>
      <c r="P313" s="6"/>
      <c r="Q313" s="123"/>
    </row>
    <row r="314" spans="3:17" ht="17.25" thickBot="1" x14ac:dyDescent="0.3">
      <c r="C314" s="152"/>
      <c r="D314" s="140"/>
      <c r="E314" s="7">
        <v>84</v>
      </c>
      <c r="F314" s="7">
        <v>84</v>
      </c>
      <c r="G314" s="7">
        <v>84</v>
      </c>
      <c r="H314" s="7">
        <v>84</v>
      </c>
      <c r="I314" s="7">
        <v>86</v>
      </c>
      <c r="J314" s="7">
        <v>104</v>
      </c>
      <c r="K314" s="7">
        <v>121</v>
      </c>
      <c r="L314" s="7">
        <v>137</v>
      </c>
      <c r="M314" s="7">
        <v>154</v>
      </c>
      <c r="N314" s="7">
        <v>187</v>
      </c>
      <c r="O314" s="7"/>
      <c r="P314" s="8"/>
      <c r="Q314" s="123"/>
    </row>
    <row r="315" spans="3:17" x14ac:dyDescent="0.25">
      <c r="C315" s="25"/>
    </row>
    <row r="316" spans="3:17" ht="17.25" thickBot="1" x14ac:dyDescent="0.3">
      <c r="C316" s="25"/>
    </row>
    <row r="317" spans="3:17" x14ac:dyDescent="0.25">
      <c r="C317" s="150" t="s">
        <v>160</v>
      </c>
      <c r="D317" s="141" t="s">
        <v>203</v>
      </c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3"/>
      <c r="Q317" s="122" t="s">
        <v>209</v>
      </c>
    </row>
    <row r="318" spans="3:17" ht="17.25" thickBot="1" x14ac:dyDescent="0.3">
      <c r="C318" s="151"/>
      <c r="D318" s="144" t="s">
        <v>155</v>
      </c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6"/>
      <c r="Q318" s="123"/>
    </row>
    <row r="319" spans="3:17" ht="21" thickTop="1" x14ac:dyDescent="0.25">
      <c r="C319" s="151"/>
      <c r="D319" s="2" t="s">
        <v>2</v>
      </c>
      <c r="E319" s="3">
        <v>2</v>
      </c>
      <c r="F319" s="3">
        <v>3</v>
      </c>
      <c r="G319" s="3">
        <v>4</v>
      </c>
      <c r="H319" s="3">
        <v>5</v>
      </c>
      <c r="I319" s="3">
        <v>6</v>
      </c>
      <c r="J319" s="3">
        <v>7</v>
      </c>
      <c r="K319" s="3">
        <v>8</v>
      </c>
      <c r="L319" s="3">
        <v>9</v>
      </c>
      <c r="M319" s="3">
        <v>10</v>
      </c>
      <c r="N319" s="3">
        <v>12</v>
      </c>
      <c r="O319" s="3">
        <v>14</v>
      </c>
      <c r="P319" s="4">
        <v>16</v>
      </c>
      <c r="Q319" s="123"/>
    </row>
    <row r="320" spans="3:17" x14ac:dyDescent="0.25">
      <c r="C320" s="151"/>
      <c r="D320" s="139">
        <v>25</v>
      </c>
      <c r="E320" s="5">
        <v>99</v>
      </c>
      <c r="F320" s="5">
        <v>143</v>
      </c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123"/>
    </row>
    <row r="321" spans="3:17" x14ac:dyDescent="0.25">
      <c r="C321" s="151"/>
      <c r="D321" s="139"/>
      <c r="E321" s="3">
        <v>76</v>
      </c>
      <c r="F321" s="3">
        <v>110</v>
      </c>
      <c r="G321" s="3"/>
      <c r="H321" s="3"/>
      <c r="I321" s="3"/>
      <c r="J321" s="3"/>
      <c r="K321" s="3"/>
      <c r="L321" s="3"/>
      <c r="M321" s="3"/>
      <c r="N321" s="3"/>
      <c r="O321" s="3"/>
      <c r="P321" s="4"/>
      <c r="Q321" s="123"/>
    </row>
    <row r="322" spans="3:17" x14ac:dyDescent="0.25">
      <c r="C322" s="151"/>
      <c r="D322" s="139">
        <v>40</v>
      </c>
      <c r="E322" s="5">
        <v>99</v>
      </c>
      <c r="F322" s="5">
        <v>99</v>
      </c>
      <c r="G322" s="5">
        <v>114</v>
      </c>
      <c r="H322" s="5">
        <v>148</v>
      </c>
      <c r="I322" s="5">
        <v>185</v>
      </c>
      <c r="J322" s="5"/>
      <c r="K322" s="5"/>
      <c r="L322" s="5"/>
      <c r="M322" s="5"/>
      <c r="N322" s="5"/>
      <c r="O322" s="5"/>
      <c r="P322" s="6"/>
      <c r="Q322" s="123"/>
    </row>
    <row r="323" spans="3:17" x14ac:dyDescent="0.25">
      <c r="C323" s="151"/>
      <c r="D323" s="139"/>
      <c r="E323" s="3">
        <v>76</v>
      </c>
      <c r="F323" s="3">
        <v>76</v>
      </c>
      <c r="G323" s="3">
        <v>88</v>
      </c>
      <c r="H323" s="3">
        <v>114</v>
      </c>
      <c r="I323" s="3">
        <v>143</v>
      </c>
      <c r="J323" s="3"/>
      <c r="K323" s="3"/>
      <c r="L323" s="3"/>
      <c r="M323" s="3"/>
      <c r="N323" s="3"/>
      <c r="O323" s="3"/>
      <c r="P323" s="4"/>
      <c r="Q323" s="123"/>
    </row>
    <row r="324" spans="3:17" x14ac:dyDescent="0.25">
      <c r="C324" s="151"/>
      <c r="D324" s="139">
        <v>50</v>
      </c>
      <c r="E324" s="5">
        <v>99</v>
      </c>
      <c r="F324" s="5">
        <v>99</v>
      </c>
      <c r="G324" s="5">
        <v>99</v>
      </c>
      <c r="H324" s="5">
        <v>116</v>
      </c>
      <c r="I324" s="5">
        <v>143</v>
      </c>
      <c r="J324" s="5">
        <v>170</v>
      </c>
      <c r="K324" s="5">
        <v>198</v>
      </c>
      <c r="L324" s="5"/>
      <c r="M324" s="5"/>
      <c r="N324" s="5"/>
      <c r="O324" s="5"/>
      <c r="P324" s="6"/>
      <c r="Q324" s="123"/>
    </row>
    <row r="325" spans="3:17" x14ac:dyDescent="0.25">
      <c r="C325" s="151"/>
      <c r="D325" s="139"/>
      <c r="E325" s="3">
        <v>76</v>
      </c>
      <c r="F325" s="3">
        <v>76</v>
      </c>
      <c r="G325" s="3">
        <v>76</v>
      </c>
      <c r="H325" s="3">
        <v>90</v>
      </c>
      <c r="I325" s="3">
        <v>110</v>
      </c>
      <c r="J325" s="3">
        <v>131</v>
      </c>
      <c r="K325" s="3">
        <v>152</v>
      </c>
      <c r="L325" s="3"/>
      <c r="M325" s="3"/>
      <c r="N325" s="3"/>
      <c r="O325" s="3"/>
      <c r="P325" s="4"/>
      <c r="Q325" s="123"/>
    </row>
    <row r="326" spans="3:17" x14ac:dyDescent="0.25">
      <c r="C326" s="151"/>
      <c r="D326" s="139">
        <v>70</v>
      </c>
      <c r="E326" s="5">
        <v>99</v>
      </c>
      <c r="F326" s="5">
        <v>99</v>
      </c>
      <c r="G326" s="5">
        <v>99</v>
      </c>
      <c r="H326" s="5">
        <v>99</v>
      </c>
      <c r="I326" s="5">
        <v>99</v>
      </c>
      <c r="J326" s="5">
        <v>119</v>
      </c>
      <c r="K326" s="5">
        <v>136</v>
      </c>
      <c r="L326" s="5">
        <v>156</v>
      </c>
      <c r="M326" s="5">
        <v>175</v>
      </c>
      <c r="N326" s="5">
        <v>212</v>
      </c>
      <c r="O326" s="5"/>
      <c r="P326" s="6"/>
      <c r="Q326" s="123"/>
    </row>
    <row r="327" spans="3:17" ht="17.25" thickBot="1" x14ac:dyDescent="0.3">
      <c r="C327" s="152"/>
      <c r="D327" s="140"/>
      <c r="E327" s="7">
        <v>76</v>
      </c>
      <c r="F327" s="7">
        <v>76</v>
      </c>
      <c r="G327" s="7">
        <v>76</v>
      </c>
      <c r="H327" s="7">
        <v>76</v>
      </c>
      <c r="I327" s="7">
        <v>76</v>
      </c>
      <c r="J327" s="7">
        <v>91</v>
      </c>
      <c r="K327" s="7">
        <v>105</v>
      </c>
      <c r="L327" s="7">
        <v>120</v>
      </c>
      <c r="M327" s="7">
        <v>135</v>
      </c>
      <c r="N327" s="7">
        <v>163</v>
      </c>
      <c r="O327" s="7"/>
      <c r="P327" s="8"/>
      <c r="Q327" s="123"/>
    </row>
    <row r="328" spans="3:17" x14ac:dyDescent="0.25">
      <c r="C328" s="25"/>
    </row>
    <row r="329" spans="3:17" ht="17.25" thickBot="1" x14ac:dyDescent="0.3">
      <c r="C329" s="25"/>
    </row>
    <row r="330" spans="3:17" x14ac:dyDescent="0.25">
      <c r="C330" s="150" t="s">
        <v>160</v>
      </c>
      <c r="D330" s="141" t="s">
        <v>204</v>
      </c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3"/>
      <c r="Q330" s="120" t="s">
        <v>110</v>
      </c>
    </row>
    <row r="331" spans="3:17" ht="17.25" thickBot="1" x14ac:dyDescent="0.3">
      <c r="C331" s="151"/>
      <c r="D331" s="144" t="s">
        <v>157</v>
      </c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6"/>
      <c r="Q331" s="121"/>
    </row>
    <row r="332" spans="3:17" ht="21" thickTop="1" x14ac:dyDescent="0.25">
      <c r="C332" s="151"/>
      <c r="D332" s="2" t="s">
        <v>2</v>
      </c>
      <c r="E332" s="3">
        <v>2</v>
      </c>
      <c r="F332" s="3">
        <v>3</v>
      </c>
      <c r="G332" s="3">
        <v>4</v>
      </c>
      <c r="H332" s="3">
        <v>5</v>
      </c>
      <c r="I332" s="3">
        <v>6</v>
      </c>
      <c r="J332" s="3">
        <v>7</v>
      </c>
      <c r="K332" s="3">
        <v>8</v>
      </c>
      <c r="L332" s="3">
        <v>9</v>
      </c>
      <c r="M332" s="3">
        <v>10</v>
      </c>
      <c r="N332" s="3">
        <v>12</v>
      </c>
      <c r="O332" s="3">
        <v>14</v>
      </c>
      <c r="P332" s="4">
        <v>16</v>
      </c>
      <c r="Q332" s="121"/>
    </row>
    <row r="333" spans="3:17" x14ac:dyDescent="0.25">
      <c r="C333" s="151"/>
      <c r="D333" s="139">
        <v>25</v>
      </c>
      <c r="E333" s="5">
        <v>99</v>
      </c>
      <c r="F333" s="5">
        <v>153</v>
      </c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121"/>
    </row>
    <row r="334" spans="3:17" x14ac:dyDescent="0.25">
      <c r="C334" s="151"/>
      <c r="D334" s="139"/>
      <c r="E334" s="3">
        <v>76</v>
      </c>
      <c r="F334" s="3">
        <v>118</v>
      </c>
      <c r="G334" s="3"/>
      <c r="H334" s="3"/>
      <c r="I334" s="3"/>
      <c r="J334" s="3"/>
      <c r="K334" s="3"/>
      <c r="L334" s="3"/>
      <c r="M334" s="3"/>
      <c r="N334" s="3"/>
      <c r="O334" s="3"/>
      <c r="P334" s="4"/>
      <c r="Q334" s="121"/>
    </row>
    <row r="335" spans="3:17" x14ac:dyDescent="0.25">
      <c r="C335" s="151"/>
      <c r="D335" s="139">
        <v>40</v>
      </c>
      <c r="E335" s="5">
        <v>99</v>
      </c>
      <c r="F335" s="5">
        <v>99</v>
      </c>
      <c r="G335" s="5">
        <v>119</v>
      </c>
      <c r="H335" s="5">
        <v>156</v>
      </c>
      <c r="I335" s="5">
        <v>193</v>
      </c>
      <c r="J335" s="5"/>
      <c r="K335" s="5"/>
      <c r="L335" s="5"/>
      <c r="M335" s="5"/>
      <c r="N335" s="5"/>
      <c r="O335" s="5"/>
      <c r="P335" s="6"/>
      <c r="Q335" s="121"/>
    </row>
    <row r="336" spans="3:17" x14ac:dyDescent="0.25">
      <c r="C336" s="151"/>
      <c r="D336" s="139"/>
      <c r="E336" s="3">
        <v>76</v>
      </c>
      <c r="F336" s="3">
        <v>76</v>
      </c>
      <c r="G336" s="3">
        <v>91</v>
      </c>
      <c r="H336" s="3">
        <v>120</v>
      </c>
      <c r="I336" s="3">
        <v>148</v>
      </c>
      <c r="J336" s="3"/>
      <c r="K336" s="3"/>
      <c r="L336" s="3"/>
      <c r="M336" s="3"/>
      <c r="N336" s="3"/>
      <c r="O336" s="3"/>
      <c r="P336" s="4"/>
      <c r="Q336" s="121"/>
    </row>
    <row r="337" spans="3:17" x14ac:dyDescent="0.25">
      <c r="C337" s="151"/>
      <c r="D337" s="139">
        <v>50</v>
      </c>
      <c r="E337" s="5">
        <v>99</v>
      </c>
      <c r="F337" s="5">
        <v>99</v>
      </c>
      <c r="G337" s="5">
        <v>99</v>
      </c>
      <c r="H337" s="5">
        <v>119</v>
      </c>
      <c r="I337" s="5">
        <v>148</v>
      </c>
      <c r="J337" s="5">
        <v>178</v>
      </c>
      <c r="K337" s="5">
        <v>207</v>
      </c>
      <c r="L337" s="5"/>
      <c r="M337" s="5"/>
      <c r="N337" s="5"/>
      <c r="O337" s="5"/>
      <c r="P337" s="6"/>
      <c r="Q337" s="121"/>
    </row>
    <row r="338" spans="3:17" x14ac:dyDescent="0.25">
      <c r="C338" s="151"/>
      <c r="D338" s="139"/>
      <c r="E338" s="3">
        <v>76</v>
      </c>
      <c r="F338" s="3">
        <v>76</v>
      </c>
      <c r="G338" s="3">
        <v>76</v>
      </c>
      <c r="H338" s="3">
        <v>91</v>
      </c>
      <c r="I338" s="3">
        <v>114</v>
      </c>
      <c r="J338" s="3">
        <v>137</v>
      </c>
      <c r="K338" s="3">
        <v>160</v>
      </c>
      <c r="L338" s="3"/>
      <c r="M338" s="3"/>
      <c r="N338" s="3"/>
      <c r="O338" s="3"/>
      <c r="P338" s="4"/>
      <c r="Q338" s="121"/>
    </row>
    <row r="339" spans="3:17" x14ac:dyDescent="0.25">
      <c r="C339" s="151"/>
      <c r="D339" s="139">
        <v>70</v>
      </c>
      <c r="E339" s="5">
        <v>99</v>
      </c>
      <c r="F339" s="5">
        <v>99</v>
      </c>
      <c r="G339" s="5">
        <v>99</v>
      </c>
      <c r="H339" s="5">
        <v>99</v>
      </c>
      <c r="I339" s="5">
        <v>102</v>
      </c>
      <c r="J339" s="5">
        <v>121</v>
      </c>
      <c r="K339" s="5">
        <v>141</v>
      </c>
      <c r="L339" s="5">
        <v>161</v>
      </c>
      <c r="M339" s="5">
        <v>180</v>
      </c>
      <c r="N339" s="5">
        <v>220</v>
      </c>
      <c r="O339" s="5"/>
      <c r="P339" s="6"/>
      <c r="Q339" s="120"/>
    </row>
    <row r="340" spans="3:17" ht="17.25" thickBot="1" x14ac:dyDescent="0.3">
      <c r="C340" s="152"/>
      <c r="D340" s="140"/>
      <c r="E340" s="7">
        <v>76</v>
      </c>
      <c r="F340" s="7">
        <v>76</v>
      </c>
      <c r="G340" s="7">
        <v>76</v>
      </c>
      <c r="H340" s="7">
        <v>76</v>
      </c>
      <c r="I340" s="7">
        <v>78</v>
      </c>
      <c r="J340" s="7">
        <v>93</v>
      </c>
      <c r="K340" s="7">
        <v>108</v>
      </c>
      <c r="L340" s="7">
        <v>124</v>
      </c>
      <c r="M340" s="7">
        <v>139</v>
      </c>
      <c r="N340" s="7">
        <v>169</v>
      </c>
      <c r="O340" s="7"/>
      <c r="P340" s="8"/>
      <c r="Q340" s="121"/>
    </row>
    <row r="341" spans="3:17" x14ac:dyDescent="0.25">
      <c r="C341" s="25"/>
    </row>
    <row r="342" spans="3:17" ht="17.25" thickBot="1" x14ac:dyDescent="0.3">
      <c r="C342" s="25"/>
    </row>
    <row r="343" spans="3:17" x14ac:dyDescent="0.25">
      <c r="C343" s="150" t="s">
        <v>160</v>
      </c>
      <c r="D343" s="141" t="s">
        <v>205</v>
      </c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3"/>
      <c r="Q343" s="122" t="s">
        <v>209</v>
      </c>
    </row>
    <row r="344" spans="3:17" ht="17.25" thickBot="1" x14ac:dyDescent="0.3">
      <c r="C344" s="151"/>
      <c r="D344" s="144" t="s">
        <v>159</v>
      </c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6"/>
      <c r="Q344" s="123"/>
    </row>
    <row r="345" spans="3:17" ht="21" thickTop="1" x14ac:dyDescent="0.25">
      <c r="C345" s="151"/>
      <c r="D345" s="2" t="s">
        <v>2</v>
      </c>
      <c r="E345" s="3">
        <v>2</v>
      </c>
      <c r="F345" s="3">
        <v>3</v>
      </c>
      <c r="G345" s="3">
        <v>4</v>
      </c>
      <c r="H345" s="3">
        <v>5</v>
      </c>
      <c r="I345" s="3">
        <v>6</v>
      </c>
      <c r="J345" s="3">
        <v>7</v>
      </c>
      <c r="K345" s="3">
        <v>8</v>
      </c>
      <c r="L345" s="3">
        <v>9</v>
      </c>
      <c r="M345" s="3">
        <v>10</v>
      </c>
      <c r="N345" s="3">
        <v>12</v>
      </c>
      <c r="O345" s="3">
        <v>14</v>
      </c>
      <c r="P345" s="4">
        <v>16</v>
      </c>
      <c r="Q345" s="123"/>
    </row>
    <row r="346" spans="3:17" x14ac:dyDescent="0.25">
      <c r="C346" s="151"/>
      <c r="D346" s="139">
        <v>25</v>
      </c>
      <c r="E346" s="5">
        <v>99</v>
      </c>
      <c r="F346" s="5">
        <v>161</v>
      </c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123"/>
    </row>
    <row r="347" spans="3:17" x14ac:dyDescent="0.25">
      <c r="C347" s="151"/>
      <c r="D347" s="139"/>
      <c r="E347" s="3">
        <v>76</v>
      </c>
      <c r="F347" s="3">
        <v>124</v>
      </c>
      <c r="G347" s="3"/>
      <c r="H347" s="3"/>
      <c r="I347" s="3"/>
      <c r="J347" s="3"/>
      <c r="K347" s="3"/>
      <c r="L347" s="3"/>
      <c r="M347" s="3"/>
      <c r="N347" s="3"/>
      <c r="O347" s="3"/>
      <c r="P347" s="4"/>
      <c r="Q347" s="123"/>
    </row>
    <row r="348" spans="3:17" x14ac:dyDescent="0.25">
      <c r="C348" s="151"/>
      <c r="D348" s="139">
        <v>40</v>
      </c>
      <c r="E348" s="5">
        <v>99</v>
      </c>
      <c r="F348" s="5">
        <v>99</v>
      </c>
      <c r="G348" s="5">
        <v>121</v>
      </c>
      <c r="H348" s="5">
        <v>161</v>
      </c>
      <c r="I348" s="5">
        <v>200</v>
      </c>
      <c r="J348" s="5"/>
      <c r="K348" s="5"/>
      <c r="L348" s="5"/>
      <c r="M348" s="5"/>
      <c r="N348" s="5"/>
      <c r="O348" s="5"/>
      <c r="P348" s="6"/>
      <c r="Q348" s="123"/>
    </row>
    <row r="349" spans="3:17" x14ac:dyDescent="0.25">
      <c r="C349" s="151"/>
      <c r="D349" s="139"/>
      <c r="E349" s="3">
        <v>76</v>
      </c>
      <c r="F349" s="3">
        <v>76</v>
      </c>
      <c r="G349" s="3">
        <v>93</v>
      </c>
      <c r="H349" s="3">
        <v>124</v>
      </c>
      <c r="I349" s="3">
        <v>154</v>
      </c>
      <c r="J349" s="3"/>
      <c r="K349" s="3"/>
      <c r="L349" s="3"/>
      <c r="M349" s="3"/>
      <c r="N349" s="3"/>
      <c r="O349" s="3"/>
      <c r="P349" s="4"/>
      <c r="Q349" s="123"/>
    </row>
    <row r="350" spans="3:17" x14ac:dyDescent="0.25">
      <c r="C350" s="151"/>
      <c r="D350" s="139">
        <v>50</v>
      </c>
      <c r="E350" s="5">
        <v>99</v>
      </c>
      <c r="F350" s="5">
        <v>99</v>
      </c>
      <c r="G350" s="5">
        <v>99</v>
      </c>
      <c r="H350" s="5">
        <v>121</v>
      </c>
      <c r="I350" s="5">
        <v>151</v>
      </c>
      <c r="J350" s="5">
        <v>180</v>
      </c>
      <c r="K350" s="5">
        <v>212</v>
      </c>
      <c r="L350" s="5"/>
      <c r="M350" s="5"/>
      <c r="N350" s="5"/>
      <c r="O350" s="5"/>
      <c r="P350" s="6"/>
      <c r="Q350" s="123"/>
    </row>
    <row r="351" spans="3:17" x14ac:dyDescent="0.25">
      <c r="C351" s="151"/>
      <c r="D351" s="139"/>
      <c r="E351" s="3">
        <v>76</v>
      </c>
      <c r="F351" s="3">
        <v>76</v>
      </c>
      <c r="G351" s="3">
        <v>76</v>
      </c>
      <c r="H351" s="3">
        <v>93</v>
      </c>
      <c r="I351" s="3">
        <v>116</v>
      </c>
      <c r="J351" s="3">
        <v>139</v>
      </c>
      <c r="K351" s="3">
        <v>163</v>
      </c>
      <c r="L351" s="3"/>
      <c r="M351" s="3"/>
      <c r="N351" s="3"/>
      <c r="O351" s="3"/>
      <c r="P351" s="4"/>
      <c r="Q351" s="123"/>
    </row>
    <row r="352" spans="3:17" x14ac:dyDescent="0.25">
      <c r="C352" s="151"/>
      <c r="D352" s="139">
        <v>70</v>
      </c>
      <c r="E352" s="5">
        <v>99</v>
      </c>
      <c r="F352" s="5">
        <v>99</v>
      </c>
      <c r="G352" s="5">
        <v>99</v>
      </c>
      <c r="H352" s="5">
        <v>99</v>
      </c>
      <c r="I352" s="5">
        <v>102</v>
      </c>
      <c r="J352" s="5">
        <v>124</v>
      </c>
      <c r="K352" s="5">
        <v>143</v>
      </c>
      <c r="L352" s="5">
        <v>163</v>
      </c>
      <c r="M352" s="5">
        <v>183</v>
      </c>
      <c r="N352" s="5">
        <v>222</v>
      </c>
      <c r="O352" s="5"/>
      <c r="P352" s="6"/>
      <c r="Q352" s="123"/>
    </row>
    <row r="353" spans="3:17" ht="17.25" thickBot="1" x14ac:dyDescent="0.3">
      <c r="C353" s="152"/>
      <c r="D353" s="140"/>
      <c r="E353" s="7">
        <v>76</v>
      </c>
      <c r="F353" s="7">
        <v>76</v>
      </c>
      <c r="G353" s="7">
        <v>76</v>
      </c>
      <c r="H353" s="7">
        <v>76</v>
      </c>
      <c r="I353" s="7">
        <v>78</v>
      </c>
      <c r="J353" s="7">
        <v>95</v>
      </c>
      <c r="K353" s="7">
        <v>110</v>
      </c>
      <c r="L353" s="7">
        <v>126</v>
      </c>
      <c r="M353" s="7">
        <v>141</v>
      </c>
      <c r="N353" s="7">
        <v>171</v>
      </c>
      <c r="O353" s="7"/>
      <c r="P353" s="8"/>
      <c r="Q353" s="123"/>
    </row>
    <row r="354" spans="3:17" x14ac:dyDescent="0.25">
      <c r="C354" s="25"/>
    </row>
    <row r="355" spans="3:17" x14ac:dyDescent="0.25">
      <c r="C355" s="25"/>
    </row>
  </sheetData>
  <mergeCells count="189">
    <mergeCell ref="D346:D347"/>
    <mergeCell ref="D348:D349"/>
    <mergeCell ref="D350:D351"/>
    <mergeCell ref="D352:D353"/>
    <mergeCell ref="C239:C249"/>
    <mergeCell ref="C252:C262"/>
    <mergeCell ref="C265:C275"/>
    <mergeCell ref="C278:C288"/>
    <mergeCell ref="C291:C301"/>
    <mergeCell ref="C304:C314"/>
    <mergeCell ref="C317:C327"/>
    <mergeCell ref="C330:C340"/>
    <mergeCell ref="C343:C353"/>
    <mergeCell ref="D335:D336"/>
    <mergeCell ref="D337:D338"/>
    <mergeCell ref="D339:D340"/>
    <mergeCell ref="D343:P343"/>
    <mergeCell ref="D344:P344"/>
    <mergeCell ref="D324:D325"/>
    <mergeCell ref="D326:D327"/>
    <mergeCell ref="D330:P330"/>
    <mergeCell ref="D331:P331"/>
    <mergeCell ref="D333:D334"/>
    <mergeCell ref="D313:D314"/>
    <mergeCell ref="D317:P317"/>
    <mergeCell ref="D318:P318"/>
    <mergeCell ref="D320:D321"/>
    <mergeCell ref="D322:D323"/>
    <mergeCell ref="D304:P304"/>
    <mergeCell ref="D305:P305"/>
    <mergeCell ref="D307:D308"/>
    <mergeCell ref="D309:D310"/>
    <mergeCell ref="D311:D312"/>
    <mergeCell ref="D292:P292"/>
    <mergeCell ref="D294:D295"/>
    <mergeCell ref="D296:D297"/>
    <mergeCell ref="D298:D299"/>
    <mergeCell ref="D300:D301"/>
    <mergeCell ref="D281:D282"/>
    <mergeCell ref="D283:D284"/>
    <mergeCell ref="D285:D286"/>
    <mergeCell ref="D287:D288"/>
    <mergeCell ref="D291:P291"/>
    <mergeCell ref="D270:D271"/>
    <mergeCell ref="D272:D273"/>
    <mergeCell ref="D274:D275"/>
    <mergeCell ref="D278:P278"/>
    <mergeCell ref="D279:P279"/>
    <mergeCell ref="D259:D260"/>
    <mergeCell ref="D261:D262"/>
    <mergeCell ref="D265:P265"/>
    <mergeCell ref="D266:P266"/>
    <mergeCell ref="D268:D269"/>
    <mergeCell ref="D248:D249"/>
    <mergeCell ref="D252:P252"/>
    <mergeCell ref="D253:P253"/>
    <mergeCell ref="D255:D256"/>
    <mergeCell ref="D257:D258"/>
    <mergeCell ref="D239:P239"/>
    <mergeCell ref="D240:P240"/>
    <mergeCell ref="D242:D243"/>
    <mergeCell ref="D244:D245"/>
    <mergeCell ref="D246:D247"/>
    <mergeCell ref="C200:C210"/>
    <mergeCell ref="C213:C223"/>
    <mergeCell ref="C226:C236"/>
    <mergeCell ref="D5:P5"/>
    <mergeCell ref="D6:P6"/>
    <mergeCell ref="D18:P18"/>
    <mergeCell ref="D19:P19"/>
    <mergeCell ref="D31:P31"/>
    <mergeCell ref="D32:P32"/>
    <mergeCell ref="D44:P44"/>
    <mergeCell ref="D45:P45"/>
    <mergeCell ref="D57:P57"/>
    <mergeCell ref="D58:P58"/>
    <mergeCell ref="D70:P70"/>
    <mergeCell ref="D71:P71"/>
    <mergeCell ref="D83:P83"/>
    <mergeCell ref="C135:C145"/>
    <mergeCell ref="C148:C158"/>
    <mergeCell ref="C161:C171"/>
    <mergeCell ref="C174:C184"/>
    <mergeCell ref="C187:C197"/>
    <mergeCell ref="C70:C80"/>
    <mergeCell ref="C83:C93"/>
    <mergeCell ref="C96:C106"/>
    <mergeCell ref="C109:C119"/>
    <mergeCell ref="C122:C132"/>
    <mergeCell ref="C5:C15"/>
    <mergeCell ref="C18:C28"/>
    <mergeCell ref="C31:C41"/>
    <mergeCell ref="C44:C54"/>
    <mergeCell ref="C57:C67"/>
    <mergeCell ref="D229:D230"/>
    <mergeCell ref="D231:D232"/>
    <mergeCell ref="D194:D195"/>
    <mergeCell ref="D196:D197"/>
    <mergeCell ref="D203:D204"/>
    <mergeCell ref="D200:P200"/>
    <mergeCell ref="D201:P201"/>
    <mergeCell ref="D183:D184"/>
    <mergeCell ref="D190:D191"/>
    <mergeCell ref="D192:D193"/>
    <mergeCell ref="D187:P187"/>
    <mergeCell ref="D188:P188"/>
    <mergeCell ref="D177:D178"/>
    <mergeCell ref="D179:D180"/>
    <mergeCell ref="D181:D182"/>
    <mergeCell ref="D174:P174"/>
    <mergeCell ref="D175:P175"/>
    <mergeCell ref="D233:D234"/>
    <mergeCell ref="D235:D236"/>
    <mergeCell ref="D227:P227"/>
    <mergeCell ref="D216:D217"/>
    <mergeCell ref="D218:D219"/>
    <mergeCell ref="D220:D221"/>
    <mergeCell ref="D222:D223"/>
    <mergeCell ref="D226:P226"/>
    <mergeCell ref="D205:D206"/>
    <mergeCell ref="D207:D208"/>
    <mergeCell ref="D209:D210"/>
    <mergeCell ref="D213:P213"/>
    <mergeCell ref="D214:P214"/>
    <mergeCell ref="D164:D165"/>
    <mergeCell ref="D166:D167"/>
    <mergeCell ref="D168:D169"/>
    <mergeCell ref="D170:D171"/>
    <mergeCell ref="D162:P162"/>
    <mergeCell ref="D151:D152"/>
    <mergeCell ref="D153:D154"/>
    <mergeCell ref="D155:D156"/>
    <mergeCell ref="D157:D158"/>
    <mergeCell ref="D161:P161"/>
    <mergeCell ref="D140:D141"/>
    <mergeCell ref="D142:D143"/>
    <mergeCell ref="D144:D145"/>
    <mergeCell ref="D148:P148"/>
    <mergeCell ref="D149:P149"/>
    <mergeCell ref="D129:D130"/>
    <mergeCell ref="D131:D132"/>
    <mergeCell ref="D138:D139"/>
    <mergeCell ref="D135:P135"/>
    <mergeCell ref="D136:P136"/>
    <mergeCell ref="D118:D119"/>
    <mergeCell ref="D125:D126"/>
    <mergeCell ref="D127:D128"/>
    <mergeCell ref="D122:P122"/>
    <mergeCell ref="D123:P123"/>
    <mergeCell ref="D112:D113"/>
    <mergeCell ref="D114:D115"/>
    <mergeCell ref="D116:D117"/>
    <mergeCell ref="D109:P109"/>
    <mergeCell ref="D110:P110"/>
    <mergeCell ref="D99:D100"/>
    <mergeCell ref="D101:D102"/>
    <mergeCell ref="D103:D104"/>
    <mergeCell ref="D105:D106"/>
    <mergeCell ref="D97:P97"/>
    <mergeCell ref="D86:D87"/>
    <mergeCell ref="D88:D89"/>
    <mergeCell ref="D90:D91"/>
    <mergeCell ref="D92:D93"/>
    <mergeCell ref="D96:P96"/>
    <mergeCell ref="D14:D15"/>
    <mergeCell ref="D21:D22"/>
    <mergeCell ref="D23:D24"/>
    <mergeCell ref="D8:D9"/>
    <mergeCell ref="D10:D11"/>
    <mergeCell ref="D12:D13"/>
    <mergeCell ref="D66:D67"/>
    <mergeCell ref="D73:D74"/>
    <mergeCell ref="D75:D76"/>
    <mergeCell ref="D60:D61"/>
    <mergeCell ref="D62:D63"/>
    <mergeCell ref="D64:D65"/>
    <mergeCell ref="D47:D48"/>
    <mergeCell ref="D49:D50"/>
    <mergeCell ref="D51:D52"/>
    <mergeCell ref="D53:D54"/>
    <mergeCell ref="D36:D37"/>
    <mergeCell ref="D38:D39"/>
    <mergeCell ref="D40:D41"/>
    <mergeCell ref="D77:D78"/>
    <mergeCell ref="D79:D80"/>
    <mergeCell ref="D84:P84"/>
    <mergeCell ref="D25:D26"/>
    <mergeCell ref="D27:D28"/>
    <mergeCell ref="D34:D35"/>
  </mergeCells>
  <phoneticPr fontId="2" type="noConversion"/>
  <conditionalFormatting sqref="S11:U1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U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U3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P15">
    <cfRule type="colorScale" priority="27">
      <colorScale>
        <cfvo type="min"/>
        <cfvo type="max"/>
        <color rgb="FFFCFCFF"/>
        <color rgb="FFF8696B"/>
      </colorScale>
    </cfRule>
  </conditionalFormatting>
  <conditionalFormatting sqref="E21:P28">
    <cfRule type="colorScale" priority="26">
      <colorScale>
        <cfvo type="min"/>
        <cfvo type="max"/>
        <color rgb="FFFCFCFF"/>
        <color rgb="FFF8696B"/>
      </colorScale>
    </cfRule>
  </conditionalFormatting>
  <conditionalFormatting sqref="E34:P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E47:P54">
    <cfRule type="colorScale" priority="24">
      <colorScale>
        <cfvo type="min"/>
        <cfvo type="max"/>
        <color rgb="FFFCFCFF"/>
        <color rgb="FFF8696B"/>
      </colorScale>
    </cfRule>
  </conditionalFormatting>
  <conditionalFormatting sqref="E60:P6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73:P80">
    <cfRule type="colorScale" priority="22">
      <colorScale>
        <cfvo type="min"/>
        <cfvo type="max"/>
        <color rgb="FFFCFCFF"/>
        <color rgb="FFF8696B"/>
      </colorScale>
    </cfRule>
  </conditionalFormatting>
  <conditionalFormatting sqref="E86:P93">
    <cfRule type="colorScale" priority="21">
      <colorScale>
        <cfvo type="min"/>
        <cfvo type="max"/>
        <color rgb="FFFCFCFF"/>
        <color rgb="FFF8696B"/>
      </colorScale>
    </cfRule>
  </conditionalFormatting>
  <conditionalFormatting sqref="E99:P106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12:P119">
    <cfRule type="colorScale" priority="19">
      <colorScale>
        <cfvo type="min"/>
        <cfvo type="max"/>
        <color rgb="FFFCFCFF"/>
        <color rgb="FFF8696B"/>
      </colorScale>
    </cfRule>
  </conditionalFormatting>
  <conditionalFormatting sqref="E125:P1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E138:P145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51:P158">
    <cfRule type="colorScale" priority="16">
      <colorScale>
        <cfvo type="min"/>
        <cfvo type="max"/>
        <color rgb="FFFCFCFF"/>
        <color rgb="FFF8696B"/>
      </colorScale>
    </cfRule>
  </conditionalFormatting>
  <conditionalFormatting sqref="E164:P171">
    <cfRule type="colorScale" priority="15">
      <colorScale>
        <cfvo type="min"/>
        <cfvo type="max"/>
        <color rgb="FFFCFCFF"/>
        <color rgb="FFF8696B"/>
      </colorScale>
    </cfRule>
  </conditionalFormatting>
  <conditionalFormatting sqref="E177:P184">
    <cfRule type="colorScale" priority="14">
      <colorScale>
        <cfvo type="min"/>
        <cfvo type="max"/>
        <color rgb="FFFCFCFF"/>
        <color rgb="FFF8696B"/>
      </colorScale>
    </cfRule>
  </conditionalFormatting>
  <conditionalFormatting sqref="E190:P197">
    <cfRule type="colorScale" priority="13">
      <colorScale>
        <cfvo type="min"/>
        <cfvo type="max"/>
        <color rgb="FFFCFCFF"/>
        <color rgb="FFF8696B"/>
      </colorScale>
    </cfRule>
  </conditionalFormatting>
  <conditionalFormatting sqref="E203:P210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16:P22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29:P236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42:P249">
    <cfRule type="colorScale" priority="9">
      <colorScale>
        <cfvo type="min"/>
        <cfvo type="max"/>
        <color rgb="FFFCFCFF"/>
        <color rgb="FFF8696B"/>
      </colorScale>
    </cfRule>
  </conditionalFormatting>
  <conditionalFormatting sqref="E255:P262">
    <cfRule type="colorScale" priority="8">
      <colorScale>
        <cfvo type="min"/>
        <cfvo type="max"/>
        <color rgb="FFFCFCFF"/>
        <color rgb="FFF8696B"/>
      </colorScale>
    </cfRule>
  </conditionalFormatting>
  <conditionalFormatting sqref="E268:P275">
    <cfRule type="colorScale" priority="7">
      <colorScale>
        <cfvo type="min"/>
        <cfvo type="max"/>
        <color rgb="FFFCFCFF"/>
        <color rgb="FFF8696B"/>
      </colorScale>
    </cfRule>
  </conditionalFormatting>
  <conditionalFormatting sqref="E281:P288">
    <cfRule type="colorScale" priority="6">
      <colorScale>
        <cfvo type="min"/>
        <cfvo type="max"/>
        <color rgb="FFFCFCFF"/>
        <color rgb="FFF8696B"/>
      </colorScale>
    </cfRule>
  </conditionalFormatting>
  <conditionalFormatting sqref="E294:P30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07:P314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0:P327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3:P34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46:P3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T73"/>
  <sheetViews>
    <sheetView topLeftCell="A31" zoomScale="85" zoomScaleNormal="85" zoomScaleSheetLayoutView="25" workbookViewId="0">
      <selection activeCell="R48" sqref="R48"/>
    </sheetView>
  </sheetViews>
  <sheetFormatPr defaultColWidth="9" defaultRowHeight="15.75" x14ac:dyDescent="0.25"/>
  <cols>
    <col min="1" max="1" width="9" style="68"/>
    <col min="2" max="2" width="9.625" style="68" customWidth="1"/>
    <col min="3" max="4" width="9" style="68" customWidth="1"/>
    <col min="5" max="5" width="10" style="68" customWidth="1"/>
    <col min="6" max="6" width="7.875" style="68" customWidth="1"/>
    <col min="7" max="7" width="10.75" style="68" customWidth="1"/>
    <col min="8" max="8" width="10.125" style="68" customWidth="1"/>
    <col min="9" max="9" width="14.5" style="68" customWidth="1"/>
    <col min="10" max="10" width="10" style="68" customWidth="1"/>
    <col min="11" max="11" width="10.125" style="68" customWidth="1"/>
    <col min="12" max="12" width="10" style="68" customWidth="1"/>
    <col min="13" max="15" width="9" style="68" customWidth="1"/>
    <col min="16" max="16" width="9" style="68"/>
    <col min="17" max="17" width="80.625" style="68" customWidth="1"/>
    <col min="18" max="16384" width="9" style="68"/>
  </cols>
  <sheetData>
    <row r="1" spans="1:19" x14ac:dyDescent="0.25">
      <c r="A1" s="68" t="s">
        <v>42</v>
      </c>
      <c r="B1" s="69">
        <f ca="1">NOW()</f>
        <v>42831.760623726848</v>
      </c>
    </row>
    <row r="2" spans="1:19" x14ac:dyDescent="0.25">
      <c r="A2" s="68" t="s">
        <v>161</v>
      </c>
      <c r="B2" s="70" t="s">
        <v>162</v>
      </c>
    </row>
    <row r="3" spans="1:19" x14ac:dyDescent="0.25">
      <c r="A3" s="68" t="s">
        <v>163</v>
      </c>
      <c r="B3" s="70" t="s">
        <v>164</v>
      </c>
    </row>
    <row r="5" spans="1:19" ht="17.25" customHeight="1" thickBot="1" x14ac:dyDescent="0.3">
      <c r="B5" s="156"/>
      <c r="C5" s="71"/>
      <c r="D5" s="72"/>
      <c r="E5" s="159" t="s">
        <v>165</v>
      </c>
      <c r="F5" s="159"/>
      <c r="G5" s="159"/>
      <c r="H5" s="159"/>
      <c r="I5" s="159"/>
      <c r="J5" s="159"/>
      <c r="K5" s="159"/>
      <c r="L5" s="159"/>
      <c r="M5" s="73"/>
      <c r="N5" s="72"/>
      <c r="O5" s="72"/>
      <c r="P5" s="74"/>
      <c r="Q5" s="153" t="s">
        <v>166</v>
      </c>
      <c r="R5" s="160"/>
      <c r="S5" s="161"/>
    </row>
    <row r="6" spans="1:19" ht="16.5" thickTop="1" x14ac:dyDescent="0.25">
      <c r="B6" s="157"/>
      <c r="C6" s="75"/>
      <c r="E6" s="68" t="s">
        <v>17</v>
      </c>
      <c r="F6" s="68" t="s">
        <v>18</v>
      </c>
      <c r="G6" s="68" t="s">
        <v>19</v>
      </c>
      <c r="H6" s="68" t="s">
        <v>20</v>
      </c>
      <c r="I6" s="68" t="s">
        <v>167</v>
      </c>
      <c r="J6" s="68" t="s">
        <v>168</v>
      </c>
      <c r="K6" s="68" t="s">
        <v>169</v>
      </c>
      <c r="L6" s="68" t="s">
        <v>170</v>
      </c>
      <c r="M6" s="76"/>
      <c r="N6" s="76"/>
      <c r="O6" s="76"/>
      <c r="P6" s="77"/>
      <c r="Q6" s="154"/>
      <c r="R6" s="162"/>
      <c r="S6" s="163"/>
    </row>
    <row r="7" spans="1:19" x14ac:dyDescent="0.25">
      <c r="B7" s="157"/>
      <c r="C7" s="75"/>
      <c r="E7" s="68" t="s">
        <v>22</v>
      </c>
      <c r="F7" s="68" t="s">
        <v>23</v>
      </c>
      <c r="G7" s="68" t="s">
        <v>24</v>
      </c>
      <c r="H7" s="68" t="s">
        <v>25</v>
      </c>
      <c r="I7" s="68" t="s">
        <v>171</v>
      </c>
      <c r="J7" s="68" t="s">
        <v>22</v>
      </c>
      <c r="K7" s="68" t="s">
        <v>25</v>
      </c>
      <c r="L7" s="68" t="s">
        <v>23</v>
      </c>
      <c r="M7" s="76"/>
      <c r="N7" s="76"/>
      <c r="O7" s="76"/>
      <c r="P7" s="77"/>
      <c r="Q7" s="154"/>
      <c r="R7" s="162"/>
      <c r="S7" s="163"/>
    </row>
    <row r="8" spans="1:19" x14ac:dyDescent="0.25">
      <c r="B8" s="157"/>
      <c r="C8" s="75"/>
      <c r="E8" s="56">
        <v>15.875</v>
      </c>
      <c r="F8" s="102">
        <v>2</v>
      </c>
      <c r="G8" s="53">
        <v>420</v>
      </c>
      <c r="H8" s="52">
        <v>4200</v>
      </c>
      <c r="I8" s="57">
        <v>30</v>
      </c>
      <c r="J8" s="78">
        <v>0</v>
      </c>
      <c r="K8" s="79">
        <v>4200</v>
      </c>
      <c r="L8" s="79">
        <v>15</v>
      </c>
      <c r="M8" s="53"/>
      <c r="N8" s="76"/>
      <c r="O8" s="76"/>
      <c r="P8" s="77"/>
      <c r="Q8" s="154"/>
      <c r="R8" s="162"/>
      <c r="S8" s="163"/>
    </row>
    <row r="9" spans="1:19" x14ac:dyDescent="0.25">
      <c r="B9" s="158"/>
      <c r="C9" s="80"/>
      <c r="E9" s="81">
        <f>E8/10</f>
        <v>1.5874999999999999</v>
      </c>
      <c r="J9" s="81">
        <f>J8/10</f>
        <v>0</v>
      </c>
      <c r="M9" s="82"/>
      <c r="N9" s="82"/>
      <c r="O9" s="82"/>
      <c r="P9" s="83"/>
      <c r="Q9" s="155"/>
      <c r="R9" s="164"/>
      <c r="S9" s="165"/>
    </row>
    <row r="10" spans="1:19" x14ac:dyDescent="0.25">
      <c r="B10" s="156">
        <v>1</v>
      </c>
      <c r="C10" s="84"/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7"/>
      <c r="Q10" s="84"/>
      <c r="R10" s="86"/>
      <c r="S10" s="87"/>
    </row>
    <row r="11" spans="1:19" x14ac:dyDescent="0.25">
      <c r="B11" s="157"/>
      <c r="C11" s="75"/>
      <c r="D11" s="88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7"/>
      <c r="Q11" s="75"/>
      <c r="R11" s="76"/>
      <c r="S11" s="77"/>
    </row>
    <row r="12" spans="1:19" x14ac:dyDescent="0.25">
      <c r="B12" s="157"/>
      <c r="C12" s="75"/>
      <c r="D12" s="88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  <c r="Q12" s="75"/>
      <c r="R12" s="76"/>
      <c r="S12" s="77"/>
    </row>
    <row r="13" spans="1:19" x14ac:dyDescent="0.25">
      <c r="B13" s="157"/>
      <c r="C13" s="75"/>
      <c r="D13" s="88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7"/>
      <c r="Q13" s="75"/>
      <c r="R13" s="76"/>
      <c r="S13" s="77"/>
    </row>
    <row r="14" spans="1:19" x14ac:dyDescent="0.25">
      <c r="B14" s="157"/>
      <c r="C14" s="75"/>
      <c r="D14" s="88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  <c r="Q14" s="75"/>
      <c r="R14" s="76"/>
      <c r="S14" s="77"/>
    </row>
    <row r="15" spans="1:19" ht="20.25" x14ac:dyDescent="0.25">
      <c r="B15" s="157"/>
      <c r="C15" s="75"/>
      <c r="D15" s="88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89" t="s">
        <v>172</v>
      </c>
      <c r="R15" s="76">
        <f>'算例-版與一般牆'!F8+'算例-版與一般牆'!J9</f>
        <v>2</v>
      </c>
      <c r="S15" s="77" t="s">
        <v>23</v>
      </c>
    </row>
    <row r="16" spans="1:19" ht="20.25" x14ac:dyDescent="0.25">
      <c r="B16" s="157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89" t="s">
        <v>173</v>
      </c>
      <c r="R16" s="76">
        <f>('算例-版與一般牆'!I8-'算例-版與一般牆'!E9)/2</f>
        <v>14.206250000000001</v>
      </c>
      <c r="S16" s="77" t="s">
        <v>171</v>
      </c>
    </row>
    <row r="17" spans="2:19" ht="20.25" x14ac:dyDescent="0.25">
      <c r="B17" s="157"/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89" t="s">
        <v>174</v>
      </c>
      <c r="R17" s="76">
        <f>'算例-版與一般牆'!E9/2+MIN(R15,R16)</f>
        <v>2.7937500000000002</v>
      </c>
      <c r="S17" s="77" t="s">
        <v>171</v>
      </c>
    </row>
    <row r="18" spans="2:19" x14ac:dyDescent="0.25">
      <c r="B18" s="157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5"/>
      <c r="R18" s="76"/>
      <c r="S18" s="77"/>
    </row>
    <row r="19" spans="2:19" x14ac:dyDescent="0.25">
      <c r="B19" s="157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5"/>
      <c r="R19" s="76"/>
      <c r="S19" s="77"/>
    </row>
    <row r="20" spans="2:19" x14ac:dyDescent="0.25">
      <c r="B20" s="157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5"/>
      <c r="R20" s="76"/>
      <c r="S20" s="77"/>
    </row>
    <row r="21" spans="2:19" x14ac:dyDescent="0.25">
      <c r="B21" s="157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5"/>
      <c r="R21" s="76"/>
      <c r="S21" s="77"/>
    </row>
    <row r="22" spans="2:19" x14ac:dyDescent="0.25">
      <c r="B22" s="158"/>
      <c r="C22" s="80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  <c r="Q22" s="80"/>
      <c r="R22" s="82"/>
      <c r="S22" s="83"/>
    </row>
    <row r="23" spans="2:19" x14ac:dyDescent="0.25">
      <c r="B23" s="156">
        <v>2</v>
      </c>
      <c r="C23" s="84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84"/>
      <c r="R23" s="86"/>
      <c r="S23" s="87"/>
    </row>
    <row r="24" spans="2:19" x14ac:dyDescent="0.25">
      <c r="B24" s="157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5"/>
      <c r="R24" s="76"/>
      <c r="S24" s="77"/>
    </row>
    <row r="25" spans="2:19" x14ac:dyDescent="0.25">
      <c r="B25" s="157"/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5"/>
      <c r="R25" s="76"/>
      <c r="S25" s="77"/>
    </row>
    <row r="26" spans="2:19" x14ac:dyDescent="0.25">
      <c r="B26" s="157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89"/>
      <c r="R26" s="90"/>
      <c r="S26" s="91"/>
    </row>
    <row r="27" spans="2:19" ht="20.25" x14ac:dyDescent="0.25">
      <c r="B27" s="157"/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92" t="s">
        <v>175</v>
      </c>
      <c r="R27" s="68">
        <f>MAX(0.4,'算例-版與一般牆'!E9/'算例-版與一般牆'!R17)</f>
        <v>0.56823266219239366</v>
      </c>
      <c r="S27" s="91"/>
    </row>
    <row r="28" spans="2:19" ht="20.25" x14ac:dyDescent="0.25">
      <c r="B28" s="157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89" t="s">
        <v>176</v>
      </c>
      <c r="R28" s="76"/>
      <c r="S28" s="77"/>
    </row>
    <row r="29" spans="2:19" x14ac:dyDescent="0.25">
      <c r="B29" s="157"/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7"/>
      <c r="Q29" s="75"/>
      <c r="R29" s="76"/>
      <c r="S29" s="77"/>
    </row>
    <row r="30" spans="2:19" x14ac:dyDescent="0.25">
      <c r="B30" s="157"/>
      <c r="C30" s="7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7"/>
      <c r="Q30" s="75"/>
      <c r="R30" s="76"/>
      <c r="S30" s="77"/>
    </row>
    <row r="31" spans="2:19" x14ac:dyDescent="0.25">
      <c r="B31" s="157"/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7"/>
      <c r="Q31" s="75"/>
      <c r="R31" s="76"/>
      <c r="S31" s="77"/>
    </row>
    <row r="32" spans="2:19" x14ac:dyDescent="0.25">
      <c r="B32" s="158"/>
      <c r="C32" s="80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3"/>
      <c r="Q32" s="80"/>
      <c r="R32" s="82"/>
      <c r="S32" s="83"/>
    </row>
    <row r="33" spans="2:19" x14ac:dyDescent="0.25">
      <c r="B33" s="156">
        <v>3</v>
      </c>
      <c r="C33" s="84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7"/>
      <c r="Q33" s="84"/>
      <c r="R33" s="86"/>
      <c r="S33" s="87"/>
    </row>
    <row r="34" spans="2:19" x14ac:dyDescent="0.25">
      <c r="B34" s="157"/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7"/>
      <c r="Q34" s="75"/>
      <c r="R34" s="76"/>
      <c r="S34" s="77"/>
    </row>
    <row r="35" spans="2:19" x14ac:dyDescent="0.25">
      <c r="B35" s="157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7"/>
      <c r="Q35" s="75"/>
      <c r="R35" s="76"/>
      <c r="S35" s="77"/>
    </row>
    <row r="36" spans="2:19" x14ac:dyDescent="0.25">
      <c r="B36" s="157"/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7"/>
      <c r="Q36" s="75"/>
      <c r="R36" s="76"/>
      <c r="S36" s="77"/>
    </row>
    <row r="37" spans="2:19" x14ac:dyDescent="0.25">
      <c r="B37" s="157"/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7"/>
      <c r="Q37" s="75"/>
      <c r="R37" s="76"/>
      <c r="S37" s="77"/>
    </row>
    <row r="38" spans="2:19" ht="20.25" x14ac:dyDescent="0.25">
      <c r="B38" s="157"/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7"/>
      <c r="Q38" s="89" t="s">
        <v>177</v>
      </c>
      <c r="R38" s="162">
        <f>IF('算例-版與一般牆'!E9&lt;2,0.28*0.8*'算例-版與一般牆'!H8*'算例-版與一般牆'!E9/SQRT('算例-版與一般牆'!G8),0.28*'算例-版與一般牆'!H8*'算例-版與一般牆'!E9/SQRT('算例-版與一般牆'!G8))</f>
        <v>72.876313847504676</v>
      </c>
      <c r="S38" s="163" t="s">
        <v>23</v>
      </c>
    </row>
    <row r="39" spans="2:19" ht="20.25" x14ac:dyDescent="0.25">
      <c r="B39" s="157"/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/>
      <c r="Q39" s="89" t="s">
        <v>178</v>
      </c>
      <c r="R39" s="162"/>
      <c r="S39" s="163"/>
    </row>
    <row r="40" spans="2:19" ht="20.25" x14ac:dyDescent="0.25">
      <c r="B40" s="157"/>
      <c r="C40" s="7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  <c r="Q40" s="89" t="s">
        <v>179</v>
      </c>
      <c r="R40" s="76">
        <f>'算例-版與一般牆'!R27*R38</f>
        <v>41.410701828335988</v>
      </c>
      <c r="S40" s="77" t="s">
        <v>180</v>
      </c>
    </row>
    <row r="41" spans="2:19" ht="20.25" x14ac:dyDescent="0.25">
      <c r="B41" s="157"/>
      <c r="C41" s="75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7"/>
      <c r="Q41" s="89" t="s">
        <v>181</v>
      </c>
      <c r="R41" s="76"/>
      <c r="S41" s="77"/>
    </row>
    <row r="42" spans="2:19" x14ac:dyDescent="0.25">
      <c r="B42" s="157"/>
      <c r="C42" s="75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7"/>
      <c r="Q42" s="75"/>
      <c r="R42" s="76"/>
      <c r="S42" s="77"/>
    </row>
    <row r="43" spans="2:19" x14ac:dyDescent="0.25">
      <c r="B43" s="157"/>
      <c r="C43" s="75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7"/>
      <c r="Q43" s="75"/>
      <c r="R43" s="76"/>
      <c r="S43" s="77"/>
    </row>
    <row r="44" spans="2:19" x14ac:dyDescent="0.25">
      <c r="B44" s="157"/>
      <c r="C44" s="75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7"/>
      <c r="Q44" s="75"/>
      <c r="R44" s="76"/>
      <c r="S44" s="77"/>
    </row>
    <row r="45" spans="2:19" x14ac:dyDescent="0.25">
      <c r="B45" s="158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3"/>
      <c r="Q45" s="80"/>
      <c r="R45" s="82"/>
      <c r="S45" s="83"/>
    </row>
    <row r="46" spans="2:19" x14ac:dyDescent="0.25">
      <c r="B46" s="153">
        <v>4</v>
      </c>
      <c r="C46" s="84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4"/>
      <c r="R46" s="86"/>
      <c r="S46" s="87"/>
    </row>
    <row r="47" spans="2:19" ht="20.25" x14ac:dyDescent="0.25">
      <c r="B47" s="154"/>
      <c r="C47" s="75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89" t="s">
        <v>182</v>
      </c>
      <c r="R47" s="93">
        <f>ROUNDUP('算例-版與一般牆'!R40*1.3*1.3,0)</f>
        <v>70</v>
      </c>
      <c r="S47" s="77" t="s">
        <v>171</v>
      </c>
    </row>
    <row r="48" spans="2:19" ht="20.25" x14ac:dyDescent="0.25">
      <c r="B48" s="154"/>
      <c r="C48" s="75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89" t="s">
        <v>183</v>
      </c>
      <c r="R48" s="93">
        <f>ROUNDUP('算例-版與一般牆'!R40*1.3,0)</f>
        <v>54</v>
      </c>
      <c r="S48" s="77" t="s">
        <v>171</v>
      </c>
    </row>
    <row r="49" spans="2:20" x14ac:dyDescent="0.25">
      <c r="B49" s="154"/>
      <c r="C49" s="75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89"/>
      <c r="R49" s="76"/>
      <c r="S49" s="77"/>
    </row>
    <row r="50" spans="2:20" x14ac:dyDescent="0.25">
      <c r="B50" s="154"/>
      <c r="C50" s="75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5"/>
      <c r="R50" s="76"/>
      <c r="S50" s="77"/>
    </row>
    <row r="51" spans="2:20" x14ac:dyDescent="0.25">
      <c r="B51" s="154"/>
      <c r="C51" s="75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5"/>
      <c r="R51" s="76"/>
      <c r="S51" s="77"/>
    </row>
    <row r="52" spans="2:20" x14ac:dyDescent="0.25">
      <c r="B52" s="154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89"/>
      <c r="R52" s="94" t="s">
        <v>184</v>
      </c>
      <c r="S52" s="95" t="s">
        <v>185</v>
      </c>
    </row>
    <row r="53" spans="2:20" x14ac:dyDescent="0.25">
      <c r="B53" s="154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89"/>
      <c r="R53" s="84">
        <v>2</v>
      </c>
      <c r="S53" s="96">
        <v>181</v>
      </c>
    </row>
    <row r="54" spans="2:20" x14ac:dyDescent="0.25">
      <c r="B54" s="154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5"/>
      <c r="R54" s="80" t="s">
        <v>23</v>
      </c>
      <c r="S54" s="97" t="s">
        <v>23</v>
      </c>
    </row>
    <row r="55" spans="2:20" x14ac:dyDescent="0.25">
      <c r="B55" s="154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5"/>
      <c r="R55" s="84">
        <v>3</v>
      </c>
      <c r="S55" s="96">
        <v>139</v>
      </c>
      <c r="T55" s="76"/>
    </row>
    <row r="56" spans="2:20" x14ac:dyDescent="0.25">
      <c r="B56" s="154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5"/>
      <c r="R56" s="80" t="s">
        <v>23</v>
      </c>
      <c r="S56" s="97" t="s">
        <v>23</v>
      </c>
      <c r="T56" s="76"/>
    </row>
    <row r="57" spans="2:20" x14ac:dyDescent="0.25">
      <c r="B57" s="154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5"/>
      <c r="R57" s="75">
        <v>4</v>
      </c>
      <c r="S57" s="98">
        <v>118</v>
      </c>
      <c r="T57" s="76"/>
    </row>
    <row r="58" spans="2:20" x14ac:dyDescent="0.25">
      <c r="B58" s="154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5"/>
      <c r="R58" s="80" t="s">
        <v>23</v>
      </c>
      <c r="S58" s="97" t="s">
        <v>23</v>
      </c>
      <c r="T58" s="76"/>
    </row>
    <row r="59" spans="2:20" x14ac:dyDescent="0.25">
      <c r="B59" s="154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5"/>
      <c r="R59" s="76"/>
      <c r="S59" s="77"/>
      <c r="T59" s="76"/>
    </row>
    <row r="60" spans="2:20" x14ac:dyDescent="0.25">
      <c r="B60" s="154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5"/>
      <c r="R60" s="99" t="s">
        <v>186</v>
      </c>
      <c r="S60" s="77"/>
      <c r="T60" s="76"/>
    </row>
    <row r="61" spans="2:20" x14ac:dyDescent="0.25">
      <c r="B61" s="154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5"/>
      <c r="R61" s="76"/>
      <c r="S61" s="77"/>
    </row>
    <row r="62" spans="2:20" x14ac:dyDescent="0.25">
      <c r="B62" s="154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5"/>
      <c r="R62" s="76"/>
      <c r="S62" s="77"/>
    </row>
    <row r="63" spans="2:20" x14ac:dyDescent="0.25">
      <c r="B63" s="154"/>
      <c r="C63" s="75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5"/>
      <c r="R63" s="76"/>
      <c r="S63" s="77"/>
    </row>
    <row r="64" spans="2:20" x14ac:dyDescent="0.25">
      <c r="B64" s="154"/>
      <c r="C64" s="75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5"/>
      <c r="R64" s="76"/>
      <c r="S64" s="77"/>
    </row>
    <row r="65" spans="2:19" x14ac:dyDescent="0.25">
      <c r="B65" s="154"/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5"/>
      <c r="R65" s="76"/>
      <c r="S65" s="77"/>
    </row>
    <row r="66" spans="2:19" x14ac:dyDescent="0.25">
      <c r="B66" s="154"/>
      <c r="C66" s="75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5"/>
      <c r="R66" s="76"/>
      <c r="S66" s="77"/>
    </row>
    <row r="67" spans="2:19" x14ac:dyDescent="0.25">
      <c r="B67" s="154"/>
      <c r="C67" s="75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5"/>
      <c r="R67" s="76"/>
      <c r="S67" s="77"/>
    </row>
    <row r="68" spans="2:19" x14ac:dyDescent="0.25">
      <c r="B68" s="154"/>
      <c r="C68" s="75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5"/>
      <c r="R68" s="76"/>
      <c r="S68" s="77"/>
    </row>
    <row r="69" spans="2:19" x14ac:dyDescent="0.25">
      <c r="B69" s="154"/>
      <c r="C69" s="75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5"/>
      <c r="R69" s="76"/>
      <c r="S69" s="77"/>
    </row>
    <row r="70" spans="2:19" x14ac:dyDescent="0.25">
      <c r="B70" s="154"/>
      <c r="C70" s="75"/>
      <c r="D70" s="76"/>
      <c r="E70" s="76"/>
      <c r="F70" s="76"/>
      <c r="G70" s="76"/>
      <c r="H70" s="76"/>
      <c r="I70" s="76"/>
      <c r="J70" s="76"/>
      <c r="K70" s="95"/>
      <c r="L70" s="76"/>
      <c r="M70" s="76"/>
      <c r="N70" s="76"/>
      <c r="O70" s="76"/>
      <c r="P70" s="76"/>
      <c r="Q70" s="75"/>
      <c r="R70" s="76"/>
      <c r="S70" s="77"/>
    </row>
    <row r="71" spans="2:19" x14ac:dyDescent="0.25">
      <c r="B71" s="154"/>
      <c r="C71" s="75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5"/>
      <c r="R71" s="76"/>
      <c r="S71" s="77"/>
    </row>
    <row r="72" spans="2:19" x14ac:dyDescent="0.25">
      <c r="B72" s="154"/>
      <c r="C72" s="75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5"/>
      <c r="R72" s="76"/>
      <c r="S72" s="77"/>
    </row>
    <row r="73" spans="2:19" x14ac:dyDescent="0.25">
      <c r="B73" s="155"/>
      <c r="C73" s="80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0"/>
      <c r="R73" s="82"/>
      <c r="S73" s="83"/>
    </row>
  </sheetData>
  <mergeCells count="9">
    <mergeCell ref="B46:B73"/>
    <mergeCell ref="B5:B9"/>
    <mergeCell ref="E5:L5"/>
    <mergeCell ref="Q5:S9"/>
    <mergeCell ref="B10:B22"/>
    <mergeCell ref="B23:B32"/>
    <mergeCell ref="B33:B45"/>
    <mergeCell ref="R38:R39"/>
    <mergeCell ref="S38:S39"/>
  </mergeCells>
  <phoneticPr fontId="2" type="noConversion"/>
  <pageMargins left="0.7" right="0.7" top="0.75" bottom="0.75" header="0.3" footer="0.3"/>
  <pageSetup paperSize="8" scale="64" orientation="landscape" r:id="rId1"/>
  <colBreaks count="1" manualBreakCount="1">
    <brk id="1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K63"/>
  <sheetViews>
    <sheetView zoomScaleNormal="100" workbookViewId="0">
      <selection activeCell="U38" sqref="U38"/>
    </sheetView>
  </sheetViews>
  <sheetFormatPr defaultRowHeight="16.5" x14ac:dyDescent="0.25"/>
  <cols>
    <col min="3" max="3" width="19.75" customWidth="1"/>
    <col min="4" max="4" width="10.625" style="1" customWidth="1"/>
    <col min="5" max="27" width="9.625" style="1" customWidth="1"/>
    <col min="36" max="37" width="0" hidden="1" customWidth="1"/>
  </cols>
  <sheetData>
    <row r="1" spans="1:37" ht="16.5" customHeight="1" x14ac:dyDescent="0.25">
      <c r="A1" s="1"/>
      <c r="B1" s="1"/>
    </row>
    <row r="2" spans="1:37" x14ac:dyDescent="0.25">
      <c r="A2" s="1"/>
      <c r="B2" s="1"/>
    </row>
    <row r="3" spans="1:37" x14ac:dyDescent="0.25">
      <c r="A3" s="1"/>
      <c r="B3" s="1"/>
    </row>
    <row r="4" spans="1:37" ht="17.25" thickBot="1" x14ac:dyDescent="0.3"/>
    <row r="5" spans="1:37" x14ac:dyDescent="0.25">
      <c r="C5" s="136" t="s">
        <v>105</v>
      </c>
      <c r="D5" s="141" t="s">
        <v>0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3"/>
      <c r="W5" s="43"/>
      <c r="X5" s="43"/>
      <c r="Y5" s="43"/>
      <c r="Z5" s="43"/>
      <c r="AA5" s="43"/>
      <c r="AB5" s="25"/>
    </row>
    <row r="6" spans="1:37" ht="17.25" thickBot="1" x14ac:dyDescent="0.3">
      <c r="C6" s="137"/>
      <c r="D6" s="144" t="s">
        <v>104</v>
      </c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6"/>
      <c r="W6" s="43"/>
      <c r="X6" s="43"/>
      <c r="Y6" s="43"/>
      <c r="Z6" s="43"/>
      <c r="AA6" s="43"/>
      <c r="AB6" s="25"/>
    </row>
    <row r="7" spans="1:37" ht="21" thickTop="1" x14ac:dyDescent="0.25">
      <c r="C7" s="137"/>
      <c r="D7" s="2" t="s">
        <v>2</v>
      </c>
      <c r="E7" s="3">
        <v>2</v>
      </c>
      <c r="F7" s="3">
        <v>3</v>
      </c>
      <c r="G7" s="3">
        <v>4</v>
      </c>
      <c r="H7" s="3">
        <v>5</v>
      </c>
      <c r="I7" s="3">
        <v>6</v>
      </c>
      <c r="J7" s="3">
        <v>7</v>
      </c>
      <c r="K7" s="3">
        <v>8</v>
      </c>
      <c r="L7" s="3">
        <v>9</v>
      </c>
      <c r="M7" s="3">
        <v>10</v>
      </c>
      <c r="N7" s="3">
        <v>12</v>
      </c>
      <c r="O7" s="3">
        <v>14</v>
      </c>
      <c r="P7" s="3">
        <v>16</v>
      </c>
      <c r="Q7" s="3">
        <v>18</v>
      </c>
      <c r="R7" s="3">
        <v>20</v>
      </c>
      <c r="S7" s="3">
        <v>22</v>
      </c>
      <c r="T7" s="3">
        <v>24</v>
      </c>
      <c r="U7" s="3">
        <v>26</v>
      </c>
      <c r="V7" s="4">
        <v>28</v>
      </c>
      <c r="W7" s="43"/>
      <c r="X7" s="43"/>
      <c r="Y7" s="43"/>
      <c r="Z7" s="43"/>
      <c r="AA7" s="43"/>
      <c r="AB7" s="25"/>
      <c r="AC7" s="16" t="s">
        <v>36</v>
      </c>
      <c r="AD7" s="16" t="s">
        <v>37</v>
      </c>
      <c r="AE7" s="16" t="s">
        <v>38</v>
      </c>
    </row>
    <row r="8" spans="1:37" x14ac:dyDescent="0.25">
      <c r="C8" s="137"/>
      <c r="D8" s="139">
        <v>100</v>
      </c>
      <c r="E8" s="5">
        <v>138</v>
      </c>
      <c r="F8" s="5">
        <v>138</v>
      </c>
      <c r="G8" s="5">
        <v>138</v>
      </c>
      <c r="H8" s="5">
        <v>138</v>
      </c>
      <c r="I8" s="5">
        <v>138</v>
      </c>
      <c r="J8" s="5">
        <v>138</v>
      </c>
      <c r="K8" s="5">
        <v>165</v>
      </c>
      <c r="L8" s="5">
        <v>189</v>
      </c>
      <c r="M8" s="5">
        <v>213</v>
      </c>
      <c r="N8" s="5">
        <v>257</v>
      </c>
      <c r="O8" s="5">
        <v>305</v>
      </c>
      <c r="P8" s="5"/>
      <c r="Q8" s="5"/>
      <c r="R8" s="5"/>
      <c r="S8" s="5"/>
      <c r="T8" s="5"/>
      <c r="U8" s="5"/>
      <c r="V8" s="6"/>
      <c r="W8" s="43"/>
      <c r="X8" s="43"/>
      <c r="Y8" s="43"/>
      <c r="Z8" s="43"/>
      <c r="AA8" s="43"/>
      <c r="AB8" s="25"/>
      <c r="AC8" s="20">
        <f>AJ8*SQRT(420)/SQRT(490)</f>
        <v>149.05703606338079</v>
      </c>
      <c r="AD8" s="20">
        <f>AK8*SQRT(420)/SQRT(490)</f>
        <v>88.87872957816495</v>
      </c>
      <c r="AE8" s="16">
        <v>167</v>
      </c>
      <c r="AJ8" s="20">
        <v>161</v>
      </c>
      <c r="AK8" s="20">
        <v>96</v>
      </c>
    </row>
    <row r="9" spans="1:37" x14ac:dyDescent="0.25">
      <c r="C9" s="137"/>
      <c r="D9" s="139"/>
      <c r="E9" s="3">
        <v>106</v>
      </c>
      <c r="F9" s="3">
        <v>106</v>
      </c>
      <c r="G9" s="3">
        <v>106</v>
      </c>
      <c r="H9" s="3">
        <v>106</v>
      </c>
      <c r="I9" s="3">
        <v>106</v>
      </c>
      <c r="J9" s="3">
        <v>106</v>
      </c>
      <c r="K9" s="3">
        <v>127</v>
      </c>
      <c r="L9" s="3">
        <v>145</v>
      </c>
      <c r="M9" s="3">
        <v>164</v>
      </c>
      <c r="N9" s="3">
        <v>198</v>
      </c>
      <c r="O9" s="3">
        <v>235</v>
      </c>
      <c r="P9" s="3"/>
      <c r="Q9" s="3"/>
      <c r="R9" s="3"/>
      <c r="S9" s="3"/>
      <c r="T9" s="3"/>
      <c r="U9" s="3"/>
      <c r="V9" s="4"/>
      <c r="W9" s="43"/>
      <c r="X9" s="43"/>
      <c r="Y9" s="43"/>
      <c r="Z9" s="43"/>
      <c r="AA9" s="43"/>
      <c r="AB9" s="25"/>
    </row>
    <row r="10" spans="1:37" x14ac:dyDescent="0.25">
      <c r="C10" s="137"/>
      <c r="D10" s="139">
        <v>180</v>
      </c>
      <c r="E10" s="5">
        <v>138</v>
      </c>
      <c r="F10" s="5">
        <v>138</v>
      </c>
      <c r="G10" s="5">
        <v>138</v>
      </c>
      <c r="H10" s="5">
        <v>138</v>
      </c>
      <c r="I10" s="5">
        <v>138</v>
      </c>
      <c r="J10" s="5">
        <v>138</v>
      </c>
      <c r="K10" s="5">
        <v>138</v>
      </c>
      <c r="L10" s="5">
        <v>138</v>
      </c>
      <c r="M10" s="5">
        <v>138</v>
      </c>
      <c r="N10" s="5">
        <v>138</v>
      </c>
      <c r="O10" s="5">
        <v>165</v>
      </c>
      <c r="P10" s="5">
        <v>189</v>
      </c>
      <c r="Q10" s="5">
        <v>216</v>
      </c>
      <c r="R10" s="5">
        <v>240</v>
      </c>
      <c r="S10" s="5">
        <v>268</v>
      </c>
      <c r="T10" s="5">
        <v>292</v>
      </c>
      <c r="U10" s="5">
        <v>316</v>
      </c>
      <c r="V10" s="6"/>
      <c r="W10" s="43"/>
      <c r="X10" s="43"/>
      <c r="Y10" s="43"/>
      <c r="Z10" s="43"/>
      <c r="AA10" s="43"/>
      <c r="AB10" s="25"/>
      <c r="AC10" s="18"/>
      <c r="AD10" s="18"/>
      <c r="AE10" s="19"/>
    </row>
    <row r="11" spans="1:37" x14ac:dyDescent="0.25">
      <c r="C11" s="137"/>
      <c r="D11" s="139"/>
      <c r="E11" s="3">
        <v>106</v>
      </c>
      <c r="F11" s="3">
        <v>106</v>
      </c>
      <c r="G11" s="3">
        <v>106</v>
      </c>
      <c r="H11" s="3">
        <v>106</v>
      </c>
      <c r="I11" s="3">
        <v>106</v>
      </c>
      <c r="J11" s="3">
        <v>106</v>
      </c>
      <c r="K11" s="3">
        <v>106</v>
      </c>
      <c r="L11" s="3">
        <v>106</v>
      </c>
      <c r="M11" s="3">
        <v>106</v>
      </c>
      <c r="N11" s="3">
        <v>106</v>
      </c>
      <c r="O11" s="3">
        <v>127</v>
      </c>
      <c r="P11" s="3">
        <v>145</v>
      </c>
      <c r="Q11" s="3">
        <v>167</v>
      </c>
      <c r="R11" s="3">
        <v>185</v>
      </c>
      <c r="S11" s="3">
        <v>206</v>
      </c>
      <c r="T11" s="3">
        <v>225</v>
      </c>
      <c r="U11" s="3">
        <v>243</v>
      </c>
      <c r="V11" s="4"/>
      <c r="W11" s="43"/>
      <c r="X11" s="43"/>
      <c r="Y11" s="43"/>
      <c r="Z11" s="43"/>
      <c r="AA11" s="43"/>
      <c r="AB11" s="25"/>
      <c r="AC11" s="18">
        <f>AC8/AE8</f>
        <v>0.89255710217593287</v>
      </c>
      <c r="AD11" s="18">
        <f>AD8/AE8</f>
        <v>0.53220796154589789</v>
      </c>
      <c r="AE11" s="19">
        <v>1</v>
      </c>
    </row>
    <row r="12" spans="1:37" x14ac:dyDescent="0.25">
      <c r="C12" s="137"/>
      <c r="D12" s="139">
        <v>190</v>
      </c>
      <c r="E12" s="5">
        <v>138</v>
      </c>
      <c r="F12" s="5">
        <v>138</v>
      </c>
      <c r="G12" s="5">
        <v>138</v>
      </c>
      <c r="H12" s="5">
        <v>138</v>
      </c>
      <c r="I12" s="5">
        <v>138</v>
      </c>
      <c r="J12" s="5">
        <v>138</v>
      </c>
      <c r="K12" s="5">
        <v>138</v>
      </c>
      <c r="L12" s="5">
        <v>138</v>
      </c>
      <c r="M12" s="5">
        <v>138</v>
      </c>
      <c r="N12" s="5">
        <v>138</v>
      </c>
      <c r="O12" s="5">
        <v>155</v>
      </c>
      <c r="P12" s="5">
        <v>179</v>
      </c>
      <c r="Q12" s="5">
        <v>203</v>
      </c>
      <c r="R12" s="5">
        <v>227</v>
      </c>
      <c r="S12" s="5">
        <v>251</v>
      </c>
      <c r="T12" s="5">
        <v>275</v>
      </c>
      <c r="U12" s="5">
        <v>299</v>
      </c>
      <c r="V12" s="6">
        <v>323</v>
      </c>
      <c r="W12" s="43"/>
      <c r="X12" s="43"/>
      <c r="Y12" s="43"/>
      <c r="Z12" s="43"/>
      <c r="AA12" s="43"/>
      <c r="AB12" s="25"/>
      <c r="AC12" s="18"/>
      <c r="AD12" s="18"/>
      <c r="AE12" s="19"/>
    </row>
    <row r="13" spans="1:37" x14ac:dyDescent="0.25">
      <c r="C13" s="137"/>
      <c r="D13" s="139"/>
      <c r="E13" s="3">
        <v>106</v>
      </c>
      <c r="F13" s="3">
        <v>106</v>
      </c>
      <c r="G13" s="3">
        <v>106</v>
      </c>
      <c r="H13" s="3">
        <v>106</v>
      </c>
      <c r="I13" s="3">
        <v>106</v>
      </c>
      <c r="J13" s="3">
        <v>106</v>
      </c>
      <c r="K13" s="3">
        <v>106</v>
      </c>
      <c r="L13" s="3">
        <v>106</v>
      </c>
      <c r="M13" s="3">
        <v>106</v>
      </c>
      <c r="N13" s="3">
        <v>106</v>
      </c>
      <c r="O13" s="3">
        <v>119</v>
      </c>
      <c r="P13" s="3">
        <v>138</v>
      </c>
      <c r="Q13" s="3">
        <v>156</v>
      </c>
      <c r="R13" s="3">
        <v>174</v>
      </c>
      <c r="S13" s="3">
        <v>193</v>
      </c>
      <c r="T13" s="3">
        <v>211</v>
      </c>
      <c r="U13" s="3">
        <v>230</v>
      </c>
      <c r="V13" s="4">
        <v>248</v>
      </c>
      <c r="W13" s="43"/>
      <c r="X13" s="43"/>
      <c r="Y13" s="43"/>
      <c r="Z13" s="43"/>
      <c r="AA13" s="43"/>
      <c r="AB13" s="25"/>
    </row>
    <row r="14" spans="1:37" x14ac:dyDescent="0.25">
      <c r="C14" s="137"/>
      <c r="D14" s="139">
        <v>90</v>
      </c>
      <c r="E14" s="5">
        <v>138</v>
      </c>
      <c r="F14" s="5">
        <v>138</v>
      </c>
      <c r="G14" s="5">
        <v>138</v>
      </c>
      <c r="H14" s="5">
        <v>138</v>
      </c>
      <c r="I14" s="5">
        <v>138</v>
      </c>
      <c r="J14" s="5">
        <v>158</v>
      </c>
      <c r="K14" s="5">
        <v>186</v>
      </c>
      <c r="L14" s="5">
        <v>210</v>
      </c>
      <c r="M14" s="5">
        <v>237</v>
      </c>
      <c r="N14" s="5">
        <v>288</v>
      </c>
      <c r="O14" s="5"/>
      <c r="P14" s="5"/>
      <c r="Q14" s="5"/>
      <c r="R14" s="5"/>
      <c r="S14" s="5"/>
      <c r="T14" s="5"/>
      <c r="U14" s="5"/>
      <c r="V14" s="6"/>
      <c r="W14" s="43"/>
      <c r="X14" s="43"/>
      <c r="Y14" s="43"/>
      <c r="Z14" s="43"/>
      <c r="AA14" s="43"/>
      <c r="AB14" s="25"/>
    </row>
    <row r="15" spans="1:37" x14ac:dyDescent="0.25">
      <c r="C15" s="137"/>
      <c r="D15" s="139"/>
      <c r="E15" s="3">
        <v>106</v>
      </c>
      <c r="F15" s="3">
        <v>106</v>
      </c>
      <c r="G15" s="3">
        <v>106</v>
      </c>
      <c r="H15" s="3">
        <v>106</v>
      </c>
      <c r="I15" s="3">
        <v>106</v>
      </c>
      <c r="J15" s="3">
        <v>122</v>
      </c>
      <c r="K15" s="3">
        <v>143</v>
      </c>
      <c r="L15" s="3">
        <v>161</v>
      </c>
      <c r="M15" s="3">
        <v>182</v>
      </c>
      <c r="N15" s="3">
        <v>222</v>
      </c>
      <c r="O15" s="3"/>
      <c r="P15" s="3"/>
      <c r="Q15" s="3"/>
      <c r="R15" s="3"/>
      <c r="S15" s="3"/>
      <c r="T15" s="3"/>
      <c r="U15" s="3"/>
      <c r="V15" s="4"/>
      <c r="W15" s="43"/>
      <c r="X15" s="43"/>
      <c r="Y15" s="43"/>
      <c r="Z15" s="43"/>
      <c r="AA15" s="43"/>
      <c r="AB15" s="25"/>
    </row>
    <row r="16" spans="1:37" x14ac:dyDescent="0.25">
      <c r="C16" s="137"/>
      <c r="D16" s="139">
        <v>140</v>
      </c>
      <c r="E16" s="5">
        <v>138</v>
      </c>
      <c r="F16" s="5">
        <v>138</v>
      </c>
      <c r="G16" s="5">
        <v>138</v>
      </c>
      <c r="H16" s="5">
        <v>138</v>
      </c>
      <c r="I16" s="5">
        <v>138</v>
      </c>
      <c r="J16" s="5">
        <v>138</v>
      </c>
      <c r="K16" s="5">
        <v>138</v>
      </c>
      <c r="L16" s="5">
        <v>138</v>
      </c>
      <c r="M16" s="5">
        <v>138</v>
      </c>
      <c r="N16" s="5">
        <v>182</v>
      </c>
      <c r="O16" s="5">
        <v>213</v>
      </c>
      <c r="P16" s="5">
        <v>247</v>
      </c>
      <c r="Q16" s="5">
        <v>278</v>
      </c>
      <c r="R16" s="5">
        <v>312</v>
      </c>
      <c r="S16" s="5"/>
      <c r="T16" s="5"/>
      <c r="U16" s="5"/>
      <c r="V16" s="6"/>
      <c r="AB16" s="25"/>
    </row>
    <row r="17" spans="3:37" x14ac:dyDescent="0.25">
      <c r="C17" s="137"/>
      <c r="D17" s="139"/>
      <c r="E17" s="3">
        <v>106</v>
      </c>
      <c r="F17" s="3">
        <v>106</v>
      </c>
      <c r="G17" s="3">
        <v>106</v>
      </c>
      <c r="H17" s="3">
        <v>106</v>
      </c>
      <c r="I17" s="3">
        <v>106</v>
      </c>
      <c r="J17" s="3">
        <v>106</v>
      </c>
      <c r="K17" s="3">
        <v>106</v>
      </c>
      <c r="L17" s="3">
        <v>106</v>
      </c>
      <c r="M17" s="3">
        <v>106</v>
      </c>
      <c r="N17" s="3">
        <v>140</v>
      </c>
      <c r="O17" s="3">
        <v>164</v>
      </c>
      <c r="P17" s="3">
        <v>190</v>
      </c>
      <c r="Q17" s="3">
        <v>214</v>
      </c>
      <c r="R17" s="3">
        <v>240</v>
      </c>
      <c r="S17" s="3"/>
      <c r="T17" s="3"/>
      <c r="U17" s="3"/>
      <c r="V17" s="4"/>
      <c r="AB17" s="25"/>
    </row>
    <row r="18" spans="3:37" x14ac:dyDescent="0.25">
      <c r="C18" s="137"/>
      <c r="D18" s="139">
        <v>160</v>
      </c>
      <c r="E18" s="5">
        <v>138</v>
      </c>
      <c r="F18" s="5">
        <v>138</v>
      </c>
      <c r="G18" s="5">
        <v>138</v>
      </c>
      <c r="H18" s="5">
        <v>138</v>
      </c>
      <c r="I18" s="5">
        <v>138</v>
      </c>
      <c r="J18" s="5">
        <v>138</v>
      </c>
      <c r="K18" s="5">
        <v>138</v>
      </c>
      <c r="L18" s="5">
        <v>138</v>
      </c>
      <c r="M18" s="5">
        <v>138</v>
      </c>
      <c r="N18" s="5">
        <v>158</v>
      </c>
      <c r="O18" s="5">
        <v>186</v>
      </c>
      <c r="P18" s="5">
        <v>216</v>
      </c>
      <c r="Q18" s="5">
        <v>244</v>
      </c>
      <c r="R18" s="5">
        <v>271</v>
      </c>
      <c r="S18" s="5">
        <v>302</v>
      </c>
      <c r="T18" s="5"/>
      <c r="U18" s="5"/>
      <c r="V18" s="6"/>
      <c r="W18" s="43"/>
      <c r="X18" s="43"/>
      <c r="Y18" s="43"/>
      <c r="Z18" s="43"/>
      <c r="AA18" s="43"/>
      <c r="AB18" s="25"/>
    </row>
    <row r="19" spans="3:37" x14ac:dyDescent="0.25">
      <c r="C19" s="137"/>
      <c r="D19" s="139"/>
      <c r="E19" s="3">
        <v>106</v>
      </c>
      <c r="F19" s="3">
        <v>106</v>
      </c>
      <c r="G19" s="3">
        <v>106</v>
      </c>
      <c r="H19" s="3">
        <v>106</v>
      </c>
      <c r="I19" s="3">
        <v>106</v>
      </c>
      <c r="J19" s="3">
        <v>106</v>
      </c>
      <c r="K19" s="3">
        <v>106</v>
      </c>
      <c r="L19" s="3">
        <v>106</v>
      </c>
      <c r="M19" s="3">
        <v>106</v>
      </c>
      <c r="N19" s="3">
        <v>122</v>
      </c>
      <c r="O19" s="3">
        <v>143</v>
      </c>
      <c r="P19" s="3">
        <v>167</v>
      </c>
      <c r="Q19" s="3">
        <v>188</v>
      </c>
      <c r="R19" s="3">
        <v>209</v>
      </c>
      <c r="S19" s="3">
        <v>233</v>
      </c>
      <c r="T19" s="3"/>
      <c r="U19" s="3"/>
      <c r="V19" s="4"/>
      <c r="W19" s="43"/>
      <c r="X19" s="43"/>
      <c r="Y19" s="43"/>
      <c r="Z19" s="43"/>
      <c r="AA19" s="43"/>
      <c r="AB19" s="25"/>
    </row>
    <row r="20" spans="3:37" x14ac:dyDescent="0.25">
      <c r="C20" s="137"/>
      <c r="D20" s="139">
        <v>105</v>
      </c>
      <c r="E20" s="5">
        <v>138</v>
      </c>
      <c r="F20" s="5">
        <v>138</v>
      </c>
      <c r="G20" s="5">
        <v>138</v>
      </c>
      <c r="H20" s="5">
        <v>138</v>
      </c>
      <c r="I20" s="5">
        <v>138</v>
      </c>
      <c r="J20" s="5">
        <v>138</v>
      </c>
      <c r="K20" s="5">
        <v>158</v>
      </c>
      <c r="L20" s="5">
        <v>179</v>
      </c>
      <c r="M20" s="5">
        <v>199</v>
      </c>
      <c r="N20" s="5">
        <v>244</v>
      </c>
      <c r="O20" s="5">
        <v>288</v>
      </c>
      <c r="P20" s="5"/>
      <c r="Q20" s="5"/>
      <c r="R20" s="5"/>
      <c r="S20" s="5"/>
      <c r="T20" s="5"/>
      <c r="U20" s="5"/>
      <c r="V20" s="6"/>
      <c r="W20" s="43"/>
      <c r="X20" s="43"/>
      <c r="Y20" s="43"/>
      <c r="Z20" s="43"/>
      <c r="AA20" s="43"/>
      <c r="AB20" s="25"/>
    </row>
    <row r="21" spans="3:37" x14ac:dyDescent="0.25">
      <c r="C21" s="137"/>
      <c r="D21" s="139"/>
      <c r="E21" s="3">
        <v>106</v>
      </c>
      <c r="F21" s="3">
        <v>106</v>
      </c>
      <c r="G21" s="3">
        <v>106</v>
      </c>
      <c r="H21" s="3">
        <v>106</v>
      </c>
      <c r="I21" s="3">
        <v>106</v>
      </c>
      <c r="J21" s="3">
        <v>106</v>
      </c>
      <c r="K21" s="3">
        <v>122</v>
      </c>
      <c r="L21" s="3">
        <v>138</v>
      </c>
      <c r="M21" s="3">
        <v>153</v>
      </c>
      <c r="N21" s="3">
        <v>188</v>
      </c>
      <c r="O21" s="3">
        <v>222</v>
      </c>
      <c r="P21" s="3"/>
      <c r="Q21" s="3"/>
      <c r="R21" s="3"/>
      <c r="S21" s="3"/>
      <c r="T21" s="3"/>
      <c r="U21" s="3"/>
      <c r="V21" s="4"/>
      <c r="W21" s="43"/>
      <c r="X21" s="43"/>
      <c r="Y21" s="43"/>
      <c r="Z21" s="43"/>
      <c r="AA21" s="43"/>
      <c r="AB21" s="25"/>
    </row>
    <row r="22" spans="3:37" x14ac:dyDescent="0.25">
      <c r="C22" s="137"/>
      <c r="D22" s="139">
        <v>170</v>
      </c>
      <c r="E22" s="5">
        <v>138</v>
      </c>
      <c r="F22" s="5">
        <v>138</v>
      </c>
      <c r="G22" s="5">
        <v>138</v>
      </c>
      <c r="H22" s="5">
        <v>138</v>
      </c>
      <c r="I22" s="5">
        <v>138</v>
      </c>
      <c r="J22" s="5">
        <v>138</v>
      </c>
      <c r="K22" s="5">
        <v>138</v>
      </c>
      <c r="L22" s="5">
        <v>138</v>
      </c>
      <c r="M22" s="5">
        <v>138</v>
      </c>
      <c r="N22" s="5">
        <v>138</v>
      </c>
      <c r="O22" s="5">
        <v>175</v>
      </c>
      <c r="P22" s="5">
        <v>203</v>
      </c>
      <c r="Q22" s="5">
        <v>230</v>
      </c>
      <c r="R22" s="5">
        <v>254</v>
      </c>
      <c r="S22" s="5">
        <v>281</v>
      </c>
      <c r="T22" s="5">
        <v>309</v>
      </c>
      <c r="U22" s="5"/>
      <c r="V22" s="6"/>
      <c r="W22" s="43"/>
      <c r="X22" s="43"/>
      <c r="Y22" s="43"/>
      <c r="Z22" s="43"/>
      <c r="AA22" s="43"/>
      <c r="AB22" s="25"/>
      <c r="AC22" s="16" t="s">
        <v>39</v>
      </c>
      <c r="AD22" s="16" t="s">
        <v>40</v>
      </c>
      <c r="AE22" s="16" t="s">
        <v>41</v>
      </c>
    </row>
    <row r="23" spans="3:37" x14ac:dyDescent="0.25">
      <c r="C23" s="137"/>
      <c r="D23" s="139"/>
      <c r="E23" s="3">
        <v>106</v>
      </c>
      <c r="F23" s="3">
        <v>106</v>
      </c>
      <c r="G23" s="3">
        <v>106</v>
      </c>
      <c r="H23" s="3">
        <v>106</v>
      </c>
      <c r="I23" s="3">
        <v>106</v>
      </c>
      <c r="J23" s="3">
        <v>106</v>
      </c>
      <c r="K23" s="3">
        <v>106</v>
      </c>
      <c r="L23" s="3">
        <v>106</v>
      </c>
      <c r="M23" s="3">
        <v>106</v>
      </c>
      <c r="N23" s="3">
        <v>106</v>
      </c>
      <c r="O23" s="3">
        <v>135</v>
      </c>
      <c r="P23" s="3">
        <v>156</v>
      </c>
      <c r="Q23" s="3">
        <v>177</v>
      </c>
      <c r="R23" s="3">
        <v>196</v>
      </c>
      <c r="S23" s="3">
        <v>217</v>
      </c>
      <c r="T23" s="3">
        <v>238</v>
      </c>
      <c r="U23" s="3"/>
      <c r="V23" s="4"/>
      <c r="W23" s="43"/>
      <c r="X23" s="43"/>
      <c r="Y23" s="43"/>
      <c r="Z23" s="43"/>
      <c r="AA23" s="43"/>
      <c r="AB23" s="25"/>
      <c r="AC23" s="20">
        <f>AJ23*SQRT(420)/SQRT(490)</f>
        <v>149.05703606338079</v>
      </c>
      <c r="AD23" s="20">
        <f>AK23*SQRT(420)/SQRT(490)</f>
        <v>88.87872957816495</v>
      </c>
      <c r="AE23" s="16">
        <v>167</v>
      </c>
      <c r="AJ23" s="20">
        <v>161</v>
      </c>
      <c r="AK23" s="20">
        <v>96</v>
      </c>
    </row>
    <row r="24" spans="3:37" x14ac:dyDescent="0.25">
      <c r="C24" s="137"/>
      <c r="D24" s="139">
        <v>135</v>
      </c>
      <c r="E24" s="5">
        <v>138</v>
      </c>
      <c r="F24" s="5">
        <v>138</v>
      </c>
      <c r="G24" s="5">
        <v>138</v>
      </c>
      <c r="H24" s="5">
        <v>138</v>
      </c>
      <c r="I24" s="5">
        <v>138</v>
      </c>
      <c r="J24" s="5">
        <v>138</v>
      </c>
      <c r="K24" s="5">
        <v>138</v>
      </c>
      <c r="L24" s="5">
        <v>138</v>
      </c>
      <c r="M24" s="5">
        <v>155</v>
      </c>
      <c r="N24" s="5">
        <v>189</v>
      </c>
      <c r="O24" s="5">
        <v>223</v>
      </c>
      <c r="P24" s="5">
        <v>257</v>
      </c>
      <c r="Q24" s="5">
        <v>292</v>
      </c>
      <c r="R24" s="5"/>
      <c r="S24" s="5"/>
      <c r="T24" s="5"/>
      <c r="U24" s="5"/>
      <c r="V24" s="6"/>
      <c r="W24" s="43"/>
      <c r="X24" s="43"/>
      <c r="Y24" s="43"/>
      <c r="Z24" s="43"/>
      <c r="AA24" s="43"/>
      <c r="AB24" s="25"/>
    </row>
    <row r="25" spans="3:37" ht="17.25" thickBot="1" x14ac:dyDescent="0.3">
      <c r="C25" s="138"/>
      <c r="D25" s="140"/>
      <c r="E25" s="7">
        <v>106</v>
      </c>
      <c r="F25" s="7">
        <v>106</v>
      </c>
      <c r="G25" s="7">
        <v>106</v>
      </c>
      <c r="H25" s="7">
        <v>106</v>
      </c>
      <c r="I25" s="7">
        <v>106</v>
      </c>
      <c r="J25" s="7">
        <v>106</v>
      </c>
      <c r="K25" s="7">
        <v>106</v>
      </c>
      <c r="L25" s="7">
        <v>106</v>
      </c>
      <c r="M25" s="7">
        <v>119</v>
      </c>
      <c r="N25" s="7">
        <v>145</v>
      </c>
      <c r="O25" s="7">
        <v>172</v>
      </c>
      <c r="P25" s="7">
        <v>198</v>
      </c>
      <c r="Q25" s="7">
        <v>225</v>
      </c>
      <c r="R25" s="7"/>
      <c r="S25" s="7"/>
      <c r="T25" s="7"/>
      <c r="U25" s="7"/>
      <c r="V25" s="8"/>
      <c r="W25" s="43"/>
      <c r="X25" s="43"/>
      <c r="Y25" s="43"/>
      <c r="Z25" s="43"/>
      <c r="AA25" s="43"/>
      <c r="AB25" s="25"/>
    </row>
    <row r="26" spans="3:37" x14ac:dyDescent="0.25">
      <c r="C26" s="1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C26" s="18">
        <f>AC23/AE23</f>
        <v>0.89255710217593287</v>
      </c>
      <c r="AD26" s="18">
        <f>AD23/AE23</f>
        <v>0.53220796154589789</v>
      </c>
      <c r="AE26" s="19">
        <v>1</v>
      </c>
    </row>
    <row r="27" spans="3:37" ht="17.25" thickBot="1" x14ac:dyDescent="0.3">
      <c r="C27" s="1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C27" s="18"/>
      <c r="AD27" s="18"/>
      <c r="AE27" s="19"/>
    </row>
    <row r="28" spans="3:37" x14ac:dyDescent="0.25">
      <c r="C28" s="136" t="s">
        <v>108</v>
      </c>
      <c r="D28" s="141" t="s">
        <v>0</v>
      </c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3"/>
      <c r="T28" s="43"/>
      <c r="U28" s="43"/>
      <c r="V28" s="43"/>
      <c r="W28" s="43"/>
      <c r="X28" s="43"/>
      <c r="Y28" s="43"/>
      <c r="Z28" s="43"/>
      <c r="AA28" s="43"/>
    </row>
    <row r="29" spans="3:37" ht="17.25" thickBot="1" x14ac:dyDescent="0.3">
      <c r="C29" s="137"/>
      <c r="D29" s="144" t="s">
        <v>106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6"/>
    </row>
    <row r="30" spans="3:37" ht="21" thickTop="1" x14ac:dyDescent="0.25">
      <c r="C30" s="137"/>
      <c r="D30" s="2" t="s">
        <v>2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3">
        <v>10</v>
      </c>
      <c r="N30" s="3">
        <v>12</v>
      </c>
      <c r="O30" s="3">
        <v>14</v>
      </c>
      <c r="P30" s="3">
        <v>16</v>
      </c>
      <c r="Q30" s="3">
        <v>18</v>
      </c>
      <c r="R30" s="3">
        <v>20</v>
      </c>
      <c r="S30" s="4">
        <v>22</v>
      </c>
    </row>
    <row r="31" spans="3:37" x14ac:dyDescent="0.25">
      <c r="C31" s="137"/>
      <c r="D31" s="139">
        <v>105</v>
      </c>
      <c r="E31" s="5">
        <v>142</v>
      </c>
      <c r="F31" s="5">
        <v>142</v>
      </c>
      <c r="G31" s="5">
        <v>142</v>
      </c>
      <c r="H31" s="5">
        <v>142</v>
      </c>
      <c r="I31" s="5">
        <v>142</v>
      </c>
      <c r="J31" s="5">
        <v>142</v>
      </c>
      <c r="K31" s="5">
        <v>158</v>
      </c>
      <c r="L31" s="5">
        <v>179</v>
      </c>
      <c r="M31" s="5">
        <v>199</v>
      </c>
      <c r="N31" s="5">
        <v>244</v>
      </c>
      <c r="O31" s="5">
        <v>288</v>
      </c>
      <c r="P31" s="5"/>
      <c r="Q31" s="5"/>
      <c r="R31" s="5"/>
      <c r="S31" s="5"/>
    </row>
    <row r="32" spans="3:37" x14ac:dyDescent="0.25">
      <c r="C32" s="137"/>
      <c r="D32" s="139"/>
      <c r="E32" s="3">
        <v>109</v>
      </c>
      <c r="F32" s="3">
        <v>109</v>
      </c>
      <c r="G32" s="3">
        <v>109</v>
      </c>
      <c r="H32" s="3">
        <v>109</v>
      </c>
      <c r="I32" s="3">
        <v>109</v>
      </c>
      <c r="J32" s="3">
        <v>109</v>
      </c>
      <c r="K32" s="3">
        <v>122</v>
      </c>
      <c r="L32" s="3">
        <v>138</v>
      </c>
      <c r="M32" s="3">
        <v>153</v>
      </c>
      <c r="N32" s="3">
        <v>188</v>
      </c>
      <c r="O32" s="3">
        <v>222</v>
      </c>
      <c r="P32" s="3"/>
      <c r="Q32" s="3"/>
      <c r="R32" s="3"/>
      <c r="S32" s="3"/>
    </row>
    <row r="33" spans="3:31" x14ac:dyDescent="0.25">
      <c r="C33" s="137"/>
      <c r="D33" s="139">
        <v>160</v>
      </c>
      <c r="E33" s="5">
        <v>142</v>
      </c>
      <c r="F33" s="5">
        <v>142</v>
      </c>
      <c r="G33" s="5">
        <v>142</v>
      </c>
      <c r="H33" s="5">
        <v>142</v>
      </c>
      <c r="I33" s="5">
        <v>142</v>
      </c>
      <c r="J33" s="5">
        <v>142</v>
      </c>
      <c r="K33" s="5">
        <v>142</v>
      </c>
      <c r="L33" s="5">
        <v>142</v>
      </c>
      <c r="M33" s="5">
        <v>142</v>
      </c>
      <c r="N33" s="5">
        <v>158</v>
      </c>
      <c r="O33" s="5">
        <v>186</v>
      </c>
      <c r="P33" s="5">
        <v>216</v>
      </c>
      <c r="Q33" s="5">
        <v>244</v>
      </c>
      <c r="R33" s="5">
        <v>271</v>
      </c>
      <c r="S33" s="5">
        <v>302</v>
      </c>
    </row>
    <row r="34" spans="3:31" x14ac:dyDescent="0.25">
      <c r="C34" s="137"/>
      <c r="D34" s="139"/>
      <c r="E34" s="3">
        <v>109</v>
      </c>
      <c r="F34" s="3">
        <v>109</v>
      </c>
      <c r="G34" s="3">
        <v>109</v>
      </c>
      <c r="H34" s="3">
        <v>109</v>
      </c>
      <c r="I34" s="3">
        <v>109</v>
      </c>
      <c r="J34" s="3">
        <v>109</v>
      </c>
      <c r="K34" s="3">
        <v>109</v>
      </c>
      <c r="L34" s="3">
        <v>109</v>
      </c>
      <c r="M34" s="3">
        <v>109</v>
      </c>
      <c r="N34" s="3">
        <v>122</v>
      </c>
      <c r="O34" s="3">
        <v>143</v>
      </c>
      <c r="P34" s="3">
        <v>167</v>
      </c>
      <c r="Q34" s="3">
        <v>188</v>
      </c>
      <c r="R34" s="3">
        <v>209</v>
      </c>
      <c r="S34" s="3">
        <v>233</v>
      </c>
    </row>
    <row r="35" spans="3:31" x14ac:dyDescent="0.25">
      <c r="C35" s="137"/>
      <c r="D35" s="139">
        <v>90</v>
      </c>
      <c r="E35" s="5">
        <v>142</v>
      </c>
      <c r="F35" s="5">
        <v>142</v>
      </c>
      <c r="G35" s="5">
        <v>142</v>
      </c>
      <c r="H35" s="5">
        <v>142</v>
      </c>
      <c r="I35" s="5">
        <v>142</v>
      </c>
      <c r="J35" s="5">
        <v>158</v>
      </c>
      <c r="K35" s="5">
        <v>186</v>
      </c>
      <c r="L35" s="5">
        <v>210</v>
      </c>
      <c r="M35" s="5">
        <v>237</v>
      </c>
      <c r="N35" s="5">
        <v>288</v>
      </c>
      <c r="O35" s="5"/>
      <c r="P35" s="5"/>
      <c r="Q35" s="5"/>
      <c r="R35" s="5"/>
      <c r="S35" s="5"/>
    </row>
    <row r="36" spans="3:31" x14ac:dyDescent="0.25">
      <c r="C36" s="137"/>
      <c r="D36" s="139"/>
      <c r="E36" s="3">
        <v>109</v>
      </c>
      <c r="F36" s="3">
        <v>109</v>
      </c>
      <c r="G36" s="3">
        <v>109</v>
      </c>
      <c r="H36" s="3">
        <v>109</v>
      </c>
      <c r="I36" s="3">
        <v>109</v>
      </c>
      <c r="J36" s="3">
        <v>122</v>
      </c>
      <c r="K36" s="3">
        <v>143</v>
      </c>
      <c r="L36" s="3">
        <v>161</v>
      </c>
      <c r="M36" s="3">
        <v>182</v>
      </c>
      <c r="N36" s="3">
        <v>222</v>
      </c>
      <c r="O36" s="3"/>
      <c r="P36" s="3"/>
      <c r="Q36" s="3"/>
      <c r="R36" s="3"/>
      <c r="S36" s="3"/>
    </row>
    <row r="37" spans="3:31" x14ac:dyDescent="0.25">
      <c r="C37" s="137"/>
      <c r="D37" s="139">
        <v>135</v>
      </c>
      <c r="E37" s="5">
        <v>142</v>
      </c>
      <c r="F37" s="5">
        <v>142</v>
      </c>
      <c r="G37" s="5">
        <v>142</v>
      </c>
      <c r="H37" s="5">
        <v>142</v>
      </c>
      <c r="I37" s="5">
        <v>142</v>
      </c>
      <c r="J37" s="5">
        <v>142</v>
      </c>
      <c r="K37" s="5">
        <v>142</v>
      </c>
      <c r="L37" s="5">
        <v>142</v>
      </c>
      <c r="M37" s="5">
        <v>155</v>
      </c>
      <c r="N37" s="5">
        <v>189</v>
      </c>
      <c r="O37" s="5">
        <v>223</v>
      </c>
      <c r="P37" s="5">
        <v>257</v>
      </c>
      <c r="Q37" s="5">
        <v>292</v>
      </c>
      <c r="R37" s="5"/>
      <c r="S37" s="5"/>
      <c r="AC37" s="16" t="s">
        <v>27</v>
      </c>
      <c r="AD37" s="16" t="s">
        <v>28</v>
      </c>
      <c r="AE37" s="16" t="s">
        <v>29</v>
      </c>
    </row>
    <row r="38" spans="3:31" x14ac:dyDescent="0.25">
      <c r="C38" s="137"/>
      <c r="D38" s="139"/>
      <c r="E38" s="3">
        <v>109</v>
      </c>
      <c r="F38" s="3">
        <v>109</v>
      </c>
      <c r="G38" s="3">
        <v>109</v>
      </c>
      <c r="H38" s="3">
        <v>109</v>
      </c>
      <c r="I38" s="3">
        <v>109</v>
      </c>
      <c r="J38" s="3">
        <v>109</v>
      </c>
      <c r="K38" s="3">
        <v>109</v>
      </c>
      <c r="L38" s="3">
        <v>109</v>
      </c>
      <c r="M38" s="3">
        <v>119</v>
      </c>
      <c r="N38" s="3">
        <v>145</v>
      </c>
      <c r="O38" s="3">
        <v>172</v>
      </c>
      <c r="P38" s="3">
        <v>198</v>
      </c>
      <c r="Q38" s="3">
        <v>225</v>
      </c>
      <c r="R38" s="3"/>
      <c r="S38" s="3"/>
      <c r="AC38" s="20">
        <v>179</v>
      </c>
      <c r="AD38" s="20">
        <v>107</v>
      </c>
      <c r="AE38" s="16">
        <v>185</v>
      </c>
    </row>
    <row r="39" spans="3:31" x14ac:dyDescent="0.25">
      <c r="C39" s="137"/>
      <c r="D39" s="139">
        <v>115</v>
      </c>
      <c r="E39" s="5">
        <v>142</v>
      </c>
      <c r="F39" s="5">
        <v>142</v>
      </c>
      <c r="G39" s="5">
        <v>142</v>
      </c>
      <c r="H39" s="5">
        <v>142</v>
      </c>
      <c r="I39" s="5">
        <v>142</v>
      </c>
      <c r="J39" s="5">
        <v>142</v>
      </c>
      <c r="K39" s="5">
        <v>142</v>
      </c>
      <c r="L39" s="5">
        <v>162</v>
      </c>
      <c r="M39" s="5">
        <v>182</v>
      </c>
      <c r="N39" s="5">
        <v>223</v>
      </c>
      <c r="O39" s="5">
        <v>264</v>
      </c>
      <c r="P39" s="5">
        <v>302</v>
      </c>
      <c r="Q39" s="5"/>
      <c r="R39" s="5"/>
      <c r="S39" s="5"/>
    </row>
    <row r="40" spans="3:31" x14ac:dyDescent="0.25">
      <c r="C40" s="137"/>
      <c r="D40" s="139"/>
      <c r="E40" s="3">
        <v>109</v>
      </c>
      <c r="F40" s="3">
        <v>109</v>
      </c>
      <c r="G40" s="3">
        <v>109</v>
      </c>
      <c r="H40" s="3">
        <v>109</v>
      </c>
      <c r="I40" s="3">
        <v>109</v>
      </c>
      <c r="J40" s="3">
        <v>109</v>
      </c>
      <c r="K40" s="3">
        <v>109</v>
      </c>
      <c r="L40" s="3">
        <v>124</v>
      </c>
      <c r="M40" s="3">
        <v>140</v>
      </c>
      <c r="N40" s="3">
        <v>172</v>
      </c>
      <c r="O40" s="3">
        <v>204</v>
      </c>
      <c r="P40" s="3">
        <v>233</v>
      </c>
      <c r="Q40" s="3"/>
      <c r="R40" s="3"/>
      <c r="S40" s="3"/>
    </row>
    <row r="41" spans="3:31" x14ac:dyDescent="0.25">
      <c r="C41" s="137"/>
      <c r="D41" s="139">
        <v>145</v>
      </c>
      <c r="E41" s="5">
        <v>142</v>
      </c>
      <c r="F41" s="5">
        <v>142</v>
      </c>
      <c r="G41" s="5">
        <v>142</v>
      </c>
      <c r="H41" s="5">
        <v>142</v>
      </c>
      <c r="I41" s="5">
        <v>142</v>
      </c>
      <c r="J41" s="5">
        <v>142</v>
      </c>
      <c r="K41" s="5">
        <v>142</v>
      </c>
      <c r="L41" s="5">
        <v>142</v>
      </c>
      <c r="M41" s="5">
        <v>142</v>
      </c>
      <c r="N41" s="5">
        <v>175</v>
      </c>
      <c r="O41" s="5">
        <v>206</v>
      </c>
      <c r="P41" s="5">
        <v>237</v>
      </c>
      <c r="Q41" s="5">
        <v>268</v>
      </c>
      <c r="R41" s="5">
        <v>302</v>
      </c>
      <c r="S41" s="5"/>
      <c r="AC41" s="18">
        <f>AC38/AE38</f>
        <v>0.96756756756756757</v>
      </c>
      <c r="AD41" s="18">
        <f>AD38/AE38</f>
        <v>0.57837837837837835</v>
      </c>
      <c r="AE41" s="19">
        <v>1</v>
      </c>
    </row>
    <row r="42" spans="3:31" ht="17.25" thickBot="1" x14ac:dyDescent="0.3">
      <c r="C42" s="138"/>
      <c r="D42" s="140"/>
      <c r="E42" s="3">
        <v>109</v>
      </c>
      <c r="F42" s="3">
        <v>109</v>
      </c>
      <c r="G42" s="3">
        <v>109</v>
      </c>
      <c r="H42" s="3">
        <v>109</v>
      </c>
      <c r="I42" s="3">
        <v>109</v>
      </c>
      <c r="J42" s="3">
        <v>109</v>
      </c>
      <c r="K42" s="3">
        <v>109</v>
      </c>
      <c r="L42" s="3">
        <v>109</v>
      </c>
      <c r="M42" s="3">
        <v>109</v>
      </c>
      <c r="N42" s="3">
        <v>135</v>
      </c>
      <c r="O42" s="3">
        <v>159</v>
      </c>
      <c r="P42" s="3">
        <v>182</v>
      </c>
      <c r="Q42" s="3">
        <v>206</v>
      </c>
      <c r="R42" s="3">
        <v>233</v>
      </c>
      <c r="S42" s="3"/>
    </row>
    <row r="44" spans="3:31" ht="17.25" thickBot="1" x14ac:dyDescent="0.3"/>
    <row r="45" spans="3:31" x14ac:dyDescent="0.25">
      <c r="C45" s="136" t="s">
        <v>109</v>
      </c>
      <c r="D45" s="141" t="s">
        <v>0</v>
      </c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3"/>
    </row>
    <row r="46" spans="3:31" ht="17.25" thickBot="1" x14ac:dyDescent="0.3">
      <c r="C46" s="137"/>
      <c r="D46" s="144" t="s">
        <v>107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6"/>
    </row>
    <row r="47" spans="3:31" ht="21" thickTop="1" x14ac:dyDescent="0.25">
      <c r="C47" s="137"/>
      <c r="D47" s="2" t="s">
        <v>2</v>
      </c>
      <c r="E47" s="3">
        <v>2</v>
      </c>
      <c r="F47" s="3">
        <v>3</v>
      </c>
      <c r="G47" s="3">
        <v>4</v>
      </c>
      <c r="H47" s="3">
        <v>5</v>
      </c>
      <c r="I47" s="3">
        <v>6</v>
      </c>
      <c r="J47" s="3">
        <v>7</v>
      </c>
      <c r="K47" s="3">
        <v>8</v>
      </c>
      <c r="L47" s="3">
        <v>9</v>
      </c>
      <c r="M47" s="3">
        <v>10</v>
      </c>
      <c r="N47" s="3">
        <v>12</v>
      </c>
      <c r="O47" s="3">
        <v>14</v>
      </c>
      <c r="P47" s="3">
        <v>16</v>
      </c>
      <c r="Q47" s="3">
        <v>18</v>
      </c>
      <c r="R47" s="3">
        <v>20</v>
      </c>
      <c r="S47" s="4">
        <v>22</v>
      </c>
    </row>
    <row r="48" spans="3:31" x14ac:dyDescent="0.25">
      <c r="C48" s="137"/>
      <c r="D48" s="139">
        <v>105</v>
      </c>
      <c r="E48" s="5">
        <v>158</v>
      </c>
      <c r="F48" s="5">
        <v>158</v>
      </c>
      <c r="G48" s="5">
        <v>158</v>
      </c>
      <c r="H48" s="5">
        <v>158</v>
      </c>
      <c r="I48" s="5">
        <v>158</v>
      </c>
      <c r="J48" s="5">
        <v>158</v>
      </c>
      <c r="K48" s="5">
        <v>177</v>
      </c>
      <c r="L48" s="5">
        <v>200</v>
      </c>
      <c r="M48" s="5">
        <v>223</v>
      </c>
      <c r="N48" s="5">
        <v>273</v>
      </c>
      <c r="O48" s="5">
        <v>322</v>
      </c>
      <c r="P48" s="5"/>
      <c r="Q48" s="5"/>
      <c r="R48" s="5"/>
      <c r="S48" s="5"/>
    </row>
    <row r="49" spans="3:31" x14ac:dyDescent="0.25">
      <c r="C49" s="137"/>
      <c r="D49" s="139"/>
      <c r="E49" s="3">
        <v>122</v>
      </c>
      <c r="F49" s="3">
        <v>122</v>
      </c>
      <c r="G49" s="3">
        <v>122</v>
      </c>
      <c r="H49" s="3">
        <v>122</v>
      </c>
      <c r="I49" s="3">
        <v>122</v>
      </c>
      <c r="J49" s="3">
        <v>122</v>
      </c>
      <c r="K49" s="3">
        <v>136</v>
      </c>
      <c r="L49" s="3">
        <v>154</v>
      </c>
      <c r="M49" s="3">
        <v>171</v>
      </c>
      <c r="N49" s="3">
        <v>210</v>
      </c>
      <c r="O49" s="3">
        <v>248</v>
      </c>
      <c r="P49" s="3"/>
      <c r="Q49" s="3"/>
      <c r="R49" s="3"/>
      <c r="S49" s="3"/>
    </row>
    <row r="50" spans="3:31" x14ac:dyDescent="0.25">
      <c r="C50" s="137"/>
      <c r="D50" s="139">
        <v>160</v>
      </c>
      <c r="E50" s="5">
        <v>158</v>
      </c>
      <c r="F50" s="5">
        <v>158</v>
      </c>
      <c r="G50" s="5">
        <v>158</v>
      </c>
      <c r="H50" s="5">
        <v>158</v>
      </c>
      <c r="I50" s="5">
        <v>158</v>
      </c>
      <c r="J50" s="5">
        <v>158</v>
      </c>
      <c r="K50" s="5">
        <v>158</v>
      </c>
      <c r="L50" s="5">
        <v>158</v>
      </c>
      <c r="M50" s="5">
        <v>158</v>
      </c>
      <c r="N50" s="5">
        <v>177</v>
      </c>
      <c r="O50" s="5">
        <v>207</v>
      </c>
      <c r="P50" s="5">
        <v>242</v>
      </c>
      <c r="Q50" s="5">
        <v>273</v>
      </c>
      <c r="R50" s="5">
        <v>303</v>
      </c>
      <c r="S50" s="5">
        <v>338</v>
      </c>
    </row>
    <row r="51" spans="3:31" x14ac:dyDescent="0.25">
      <c r="C51" s="137"/>
      <c r="D51" s="139"/>
      <c r="E51" s="3">
        <v>122</v>
      </c>
      <c r="F51" s="3">
        <v>122</v>
      </c>
      <c r="G51" s="3">
        <v>122</v>
      </c>
      <c r="H51" s="3">
        <v>122</v>
      </c>
      <c r="I51" s="3">
        <v>122</v>
      </c>
      <c r="J51" s="3">
        <v>122</v>
      </c>
      <c r="K51" s="3">
        <v>122</v>
      </c>
      <c r="L51" s="3">
        <v>122</v>
      </c>
      <c r="M51" s="3">
        <v>122</v>
      </c>
      <c r="N51" s="3">
        <v>136</v>
      </c>
      <c r="O51" s="3">
        <v>160</v>
      </c>
      <c r="P51" s="3">
        <v>186</v>
      </c>
      <c r="Q51" s="3">
        <v>210</v>
      </c>
      <c r="R51" s="3">
        <v>233</v>
      </c>
      <c r="S51" s="3">
        <v>260</v>
      </c>
    </row>
    <row r="52" spans="3:31" x14ac:dyDescent="0.25">
      <c r="C52" s="137"/>
      <c r="D52" s="139">
        <v>90</v>
      </c>
      <c r="E52" s="5">
        <v>158</v>
      </c>
      <c r="F52" s="5">
        <v>158</v>
      </c>
      <c r="G52" s="5">
        <v>158</v>
      </c>
      <c r="H52" s="5">
        <v>158</v>
      </c>
      <c r="I52" s="5">
        <v>158</v>
      </c>
      <c r="J52" s="5">
        <v>177</v>
      </c>
      <c r="K52" s="5">
        <v>207</v>
      </c>
      <c r="L52" s="5">
        <v>234</v>
      </c>
      <c r="M52" s="5">
        <v>265</v>
      </c>
      <c r="N52" s="5">
        <v>322</v>
      </c>
      <c r="O52" s="5"/>
      <c r="P52" s="5"/>
      <c r="Q52" s="5"/>
      <c r="R52" s="5"/>
      <c r="S52" s="5"/>
      <c r="AC52" s="16" t="s">
        <v>27</v>
      </c>
      <c r="AD52" s="16" t="s">
        <v>28</v>
      </c>
      <c r="AE52" s="16" t="s">
        <v>29</v>
      </c>
    </row>
    <row r="53" spans="3:31" x14ac:dyDescent="0.25">
      <c r="C53" s="137"/>
      <c r="D53" s="139"/>
      <c r="E53" s="3">
        <v>122</v>
      </c>
      <c r="F53" s="3">
        <v>122</v>
      </c>
      <c r="G53" s="3">
        <v>122</v>
      </c>
      <c r="H53" s="3">
        <v>122</v>
      </c>
      <c r="I53" s="3">
        <v>122</v>
      </c>
      <c r="J53" s="3">
        <v>136</v>
      </c>
      <c r="K53" s="3">
        <v>160</v>
      </c>
      <c r="L53" s="3">
        <v>180</v>
      </c>
      <c r="M53" s="3">
        <v>204</v>
      </c>
      <c r="N53" s="3">
        <v>248</v>
      </c>
      <c r="O53" s="3"/>
      <c r="P53" s="3"/>
      <c r="Q53" s="3"/>
      <c r="R53" s="3"/>
      <c r="S53" s="3"/>
      <c r="AC53" s="20">
        <v>179</v>
      </c>
      <c r="AD53" s="20">
        <v>107</v>
      </c>
      <c r="AE53" s="16">
        <v>185</v>
      </c>
    </row>
    <row r="54" spans="3:31" x14ac:dyDescent="0.25">
      <c r="C54" s="137"/>
      <c r="D54" s="139">
        <v>135</v>
      </c>
      <c r="E54" s="5">
        <v>158</v>
      </c>
      <c r="F54" s="5">
        <v>158</v>
      </c>
      <c r="G54" s="5">
        <v>158</v>
      </c>
      <c r="H54" s="5">
        <v>158</v>
      </c>
      <c r="I54" s="5">
        <v>158</v>
      </c>
      <c r="J54" s="5">
        <v>158</v>
      </c>
      <c r="K54" s="5">
        <v>158</v>
      </c>
      <c r="L54" s="5">
        <v>158</v>
      </c>
      <c r="M54" s="5">
        <v>173</v>
      </c>
      <c r="N54" s="5">
        <v>211</v>
      </c>
      <c r="O54" s="5">
        <v>250</v>
      </c>
      <c r="P54" s="5">
        <v>288</v>
      </c>
      <c r="Q54" s="5">
        <v>326</v>
      </c>
      <c r="R54" s="5"/>
      <c r="S54" s="5"/>
    </row>
    <row r="55" spans="3:31" x14ac:dyDescent="0.25">
      <c r="C55" s="137"/>
      <c r="D55" s="139"/>
      <c r="E55" s="3">
        <v>122</v>
      </c>
      <c r="F55" s="3">
        <v>122</v>
      </c>
      <c r="G55" s="3">
        <v>122</v>
      </c>
      <c r="H55" s="3">
        <v>122</v>
      </c>
      <c r="I55" s="3">
        <v>122</v>
      </c>
      <c r="J55" s="3">
        <v>122</v>
      </c>
      <c r="K55" s="3">
        <v>122</v>
      </c>
      <c r="L55" s="3">
        <v>122</v>
      </c>
      <c r="M55" s="3">
        <v>133</v>
      </c>
      <c r="N55" s="3">
        <v>163</v>
      </c>
      <c r="O55" s="3">
        <v>192</v>
      </c>
      <c r="P55" s="3">
        <v>221</v>
      </c>
      <c r="Q55" s="3">
        <v>251</v>
      </c>
      <c r="R55" s="3"/>
      <c r="S55" s="3"/>
    </row>
    <row r="56" spans="3:31" x14ac:dyDescent="0.25">
      <c r="C56" s="137"/>
      <c r="D56" s="139">
        <v>100</v>
      </c>
      <c r="E56" s="5">
        <v>158</v>
      </c>
      <c r="F56" s="5">
        <v>158</v>
      </c>
      <c r="G56" s="5">
        <v>158</v>
      </c>
      <c r="H56" s="5">
        <v>158</v>
      </c>
      <c r="I56" s="5">
        <v>158</v>
      </c>
      <c r="J56" s="5">
        <v>158</v>
      </c>
      <c r="K56" s="5">
        <v>184</v>
      </c>
      <c r="L56" s="5">
        <v>211</v>
      </c>
      <c r="M56" s="5">
        <v>238</v>
      </c>
      <c r="N56" s="5">
        <v>288</v>
      </c>
      <c r="O56" s="5">
        <v>341</v>
      </c>
      <c r="P56" s="5"/>
      <c r="Q56" s="5"/>
      <c r="R56" s="5"/>
      <c r="S56" s="5"/>
      <c r="AC56" s="18">
        <f>AC53/AE53</f>
        <v>0.96756756756756757</v>
      </c>
      <c r="AD56" s="18">
        <f>AD53/AE53</f>
        <v>0.57837837837837835</v>
      </c>
      <c r="AE56" s="19">
        <v>1</v>
      </c>
    </row>
    <row r="57" spans="3:31" x14ac:dyDescent="0.25">
      <c r="C57" s="137"/>
      <c r="D57" s="139"/>
      <c r="E57" s="3">
        <v>122</v>
      </c>
      <c r="F57" s="3">
        <v>122</v>
      </c>
      <c r="G57" s="3">
        <v>122</v>
      </c>
      <c r="H57" s="3">
        <v>122</v>
      </c>
      <c r="I57" s="3">
        <v>122</v>
      </c>
      <c r="J57" s="3">
        <v>122</v>
      </c>
      <c r="K57" s="3">
        <v>142</v>
      </c>
      <c r="L57" s="3">
        <v>163</v>
      </c>
      <c r="M57" s="3">
        <v>183</v>
      </c>
      <c r="N57" s="3">
        <v>221</v>
      </c>
      <c r="O57" s="3">
        <v>263</v>
      </c>
      <c r="P57" s="3"/>
      <c r="Q57" s="3"/>
      <c r="R57" s="3"/>
      <c r="S57" s="3"/>
    </row>
    <row r="58" spans="3:31" x14ac:dyDescent="0.25">
      <c r="C58" s="137"/>
      <c r="D58" s="139">
        <v>110</v>
      </c>
      <c r="E58" s="5">
        <v>158</v>
      </c>
      <c r="F58" s="5">
        <v>158</v>
      </c>
      <c r="G58" s="5">
        <v>158</v>
      </c>
      <c r="H58" s="5">
        <v>158</v>
      </c>
      <c r="I58" s="5">
        <v>158</v>
      </c>
      <c r="J58" s="5">
        <v>158</v>
      </c>
      <c r="K58" s="5">
        <v>165</v>
      </c>
      <c r="L58" s="5">
        <v>192</v>
      </c>
      <c r="M58" s="5">
        <v>215</v>
      </c>
      <c r="N58" s="5">
        <v>261</v>
      </c>
      <c r="O58" s="5">
        <v>307</v>
      </c>
      <c r="P58" s="5"/>
      <c r="Q58" s="5"/>
      <c r="R58" s="5"/>
      <c r="S58" s="5"/>
    </row>
    <row r="59" spans="3:31" x14ac:dyDescent="0.25">
      <c r="C59" s="137"/>
      <c r="D59" s="139"/>
      <c r="E59" s="3">
        <v>122</v>
      </c>
      <c r="F59" s="3">
        <v>122</v>
      </c>
      <c r="G59" s="3">
        <v>122</v>
      </c>
      <c r="H59" s="3">
        <v>122</v>
      </c>
      <c r="I59" s="3">
        <v>122</v>
      </c>
      <c r="J59" s="3">
        <v>122</v>
      </c>
      <c r="K59" s="3">
        <v>127</v>
      </c>
      <c r="L59" s="3">
        <v>148</v>
      </c>
      <c r="M59" s="3">
        <v>166</v>
      </c>
      <c r="N59" s="3">
        <v>201</v>
      </c>
      <c r="O59" s="3">
        <v>236</v>
      </c>
      <c r="P59" s="3"/>
      <c r="Q59" s="3"/>
      <c r="R59" s="3"/>
      <c r="S59" s="3"/>
    </row>
    <row r="60" spans="3:31" x14ac:dyDescent="0.25">
      <c r="C60" s="137"/>
      <c r="D60" s="139">
        <v>70</v>
      </c>
      <c r="E60" s="5">
        <v>158</v>
      </c>
      <c r="F60" s="5">
        <v>158</v>
      </c>
      <c r="G60" s="5">
        <v>158</v>
      </c>
      <c r="H60" s="5">
        <v>158</v>
      </c>
      <c r="I60" s="5">
        <v>196</v>
      </c>
      <c r="J60" s="5">
        <v>234</v>
      </c>
      <c r="K60" s="5">
        <v>273</v>
      </c>
      <c r="L60" s="5">
        <v>307</v>
      </c>
      <c r="M60" s="5"/>
      <c r="N60" s="5"/>
      <c r="O60" s="5"/>
      <c r="P60" s="5"/>
      <c r="Q60" s="5"/>
      <c r="R60" s="5"/>
      <c r="S60" s="5"/>
    </row>
    <row r="61" spans="3:31" x14ac:dyDescent="0.25">
      <c r="C61" s="137"/>
      <c r="D61" s="139"/>
      <c r="E61" s="3">
        <v>122</v>
      </c>
      <c r="F61" s="3">
        <v>122</v>
      </c>
      <c r="G61" s="3">
        <v>122</v>
      </c>
      <c r="H61" s="3">
        <v>122</v>
      </c>
      <c r="I61" s="3">
        <v>151</v>
      </c>
      <c r="J61" s="3">
        <v>180</v>
      </c>
      <c r="K61" s="3">
        <v>210</v>
      </c>
      <c r="L61" s="3">
        <v>236</v>
      </c>
      <c r="M61" s="3"/>
      <c r="N61" s="3"/>
      <c r="O61" s="3"/>
      <c r="P61" s="3"/>
      <c r="Q61" s="3"/>
      <c r="R61" s="3"/>
      <c r="S61" s="3"/>
    </row>
    <row r="62" spans="3:31" x14ac:dyDescent="0.25">
      <c r="C62" s="137"/>
      <c r="D62" s="139">
        <v>60</v>
      </c>
      <c r="E62" s="5">
        <v>158</v>
      </c>
      <c r="F62" s="5">
        <v>158</v>
      </c>
      <c r="G62" s="5">
        <v>158</v>
      </c>
      <c r="H62" s="5">
        <v>184</v>
      </c>
      <c r="I62" s="5">
        <v>230</v>
      </c>
      <c r="J62" s="5">
        <v>276</v>
      </c>
      <c r="K62" s="5">
        <v>322</v>
      </c>
      <c r="L62" s="5"/>
      <c r="M62" s="5"/>
      <c r="N62" s="5"/>
      <c r="O62" s="5"/>
      <c r="P62" s="5"/>
      <c r="Q62" s="5"/>
      <c r="R62" s="5"/>
      <c r="S62" s="5"/>
    </row>
    <row r="63" spans="3:31" ht="17.25" thickBot="1" x14ac:dyDescent="0.3">
      <c r="C63" s="138"/>
      <c r="D63" s="140"/>
      <c r="E63" s="3">
        <v>122</v>
      </c>
      <c r="F63" s="3">
        <v>122</v>
      </c>
      <c r="G63" s="3">
        <v>122</v>
      </c>
      <c r="H63" s="3">
        <v>142</v>
      </c>
      <c r="I63" s="3">
        <v>177</v>
      </c>
      <c r="J63" s="3">
        <v>213</v>
      </c>
      <c r="K63" s="3">
        <v>248</v>
      </c>
      <c r="L63" s="3"/>
      <c r="M63" s="3"/>
      <c r="N63" s="3"/>
      <c r="O63" s="3"/>
      <c r="P63" s="3"/>
      <c r="Q63" s="3"/>
      <c r="R63" s="3"/>
      <c r="S63" s="3"/>
    </row>
  </sheetData>
  <mergeCells count="32">
    <mergeCell ref="D56:D57"/>
    <mergeCell ref="D58:D59"/>
    <mergeCell ref="D60:D61"/>
    <mergeCell ref="D62:D63"/>
    <mergeCell ref="C28:C42"/>
    <mergeCell ref="C45:C63"/>
    <mergeCell ref="D46:S46"/>
    <mergeCell ref="D48:D49"/>
    <mergeCell ref="D50:D51"/>
    <mergeCell ref="D52:D53"/>
    <mergeCell ref="D54:D55"/>
    <mergeCell ref="D35:D36"/>
    <mergeCell ref="D37:D38"/>
    <mergeCell ref="D39:D40"/>
    <mergeCell ref="D41:D42"/>
    <mergeCell ref="D45:S45"/>
    <mergeCell ref="C5:C25"/>
    <mergeCell ref="D28:S28"/>
    <mergeCell ref="D29:S29"/>
    <mergeCell ref="D31:D32"/>
    <mergeCell ref="D33:D34"/>
    <mergeCell ref="D16:D17"/>
    <mergeCell ref="D18:D19"/>
    <mergeCell ref="D20:D21"/>
    <mergeCell ref="D22:D23"/>
    <mergeCell ref="D24:D25"/>
    <mergeCell ref="D8:D9"/>
    <mergeCell ref="D10:D11"/>
    <mergeCell ref="D12:D13"/>
    <mergeCell ref="D14:D15"/>
    <mergeCell ref="D5:V5"/>
    <mergeCell ref="D6:V6"/>
  </mergeCells>
  <phoneticPr fontId="2" type="noConversion"/>
  <conditionalFormatting sqref="AC41:A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6:AE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:AE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6:A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A15">
    <cfRule type="colorScale" priority="5">
      <colorScale>
        <cfvo type="min"/>
        <cfvo type="max"/>
        <color rgb="FFFCFCFF"/>
        <color rgb="FFF8696B"/>
      </colorScale>
    </cfRule>
  </conditionalFormatting>
  <conditionalFormatting sqref="Q26:AA28 W21:AA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E8:V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31:S42">
    <cfRule type="colorScale" priority="2">
      <colorScale>
        <cfvo type="min"/>
        <cfvo type="max"/>
        <color rgb="FFFCFCFF"/>
        <color rgb="FFF8696B"/>
      </colorScale>
    </cfRule>
  </conditionalFormatting>
  <conditionalFormatting sqref="E48:S6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X47"/>
  <sheetViews>
    <sheetView zoomScaleNormal="100" workbookViewId="0">
      <selection activeCell="S6" sqref="S6:X9"/>
    </sheetView>
  </sheetViews>
  <sheetFormatPr defaultColWidth="9" defaultRowHeight="15.75" x14ac:dyDescent="0.25"/>
  <cols>
    <col min="1" max="1" width="9" style="1"/>
    <col min="2" max="2" width="17.625" style="1" customWidth="1"/>
    <col min="3" max="5" width="9" style="1"/>
    <col min="6" max="7" width="9" style="38"/>
    <col min="8" max="12" width="9" style="1"/>
    <col min="13" max="14" width="9" style="38"/>
    <col min="15" max="19" width="9" style="1"/>
    <col min="20" max="21" width="9" style="38"/>
    <col min="22" max="16384" width="9" style="1"/>
  </cols>
  <sheetData>
    <row r="1" spans="1:24" x14ac:dyDescent="0.25">
      <c r="A1" s="1" t="s">
        <v>42</v>
      </c>
      <c r="B1" s="21">
        <f ca="1">NOW()</f>
        <v>42831.760623726848</v>
      </c>
    </row>
    <row r="2" spans="1:24" x14ac:dyDescent="0.25">
      <c r="A2" s="1" t="s">
        <v>79</v>
      </c>
      <c r="B2" s="1" t="s">
        <v>44</v>
      </c>
    </row>
    <row r="3" spans="1:24" x14ac:dyDescent="0.25">
      <c r="A3" s="1" t="s">
        <v>187</v>
      </c>
      <c r="B3" s="1" t="s">
        <v>82</v>
      </c>
    </row>
    <row r="4" spans="1:24" x14ac:dyDescent="0.25">
      <c r="D4" s="167" t="s">
        <v>188</v>
      </c>
      <c r="E4" s="170" t="s">
        <v>84</v>
      </c>
      <c r="F4" s="172" t="s">
        <v>72</v>
      </c>
      <c r="G4" s="172" t="s">
        <v>85</v>
      </c>
      <c r="H4" s="166" t="s">
        <v>86</v>
      </c>
      <c r="I4" s="166" t="s">
        <v>87</v>
      </c>
      <c r="J4" s="174" t="s">
        <v>88</v>
      </c>
      <c r="K4" s="167" t="s">
        <v>189</v>
      </c>
      <c r="L4" s="170" t="s">
        <v>190</v>
      </c>
      <c r="M4" s="172" t="s">
        <v>72</v>
      </c>
      <c r="N4" s="172" t="s">
        <v>85</v>
      </c>
      <c r="O4" s="166" t="s">
        <v>86</v>
      </c>
      <c r="P4" s="166" t="s">
        <v>87</v>
      </c>
      <c r="Q4" s="174" t="s">
        <v>88</v>
      </c>
      <c r="R4" s="167" t="s">
        <v>191</v>
      </c>
      <c r="S4" s="170" t="s">
        <v>84</v>
      </c>
      <c r="T4" s="172" t="s">
        <v>72</v>
      </c>
      <c r="U4" s="172" t="s">
        <v>85</v>
      </c>
      <c r="V4" s="166" t="s">
        <v>86</v>
      </c>
      <c r="W4" s="166" t="s">
        <v>87</v>
      </c>
      <c r="X4" s="174" t="s">
        <v>88</v>
      </c>
    </row>
    <row r="5" spans="1:24" ht="16.5" customHeight="1" thickBot="1" x14ac:dyDescent="0.3">
      <c r="D5" s="168"/>
      <c r="E5" s="171"/>
      <c r="F5" s="173"/>
      <c r="G5" s="173"/>
      <c r="H5" s="145"/>
      <c r="I5" s="145"/>
      <c r="J5" s="175"/>
      <c r="K5" s="168"/>
      <c r="L5" s="171"/>
      <c r="M5" s="173"/>
      <c r="N5" s="173"/>
      <c r="O5" s="145"/>
      <c r="P5" s="145"/>
      <c r="Q5" s="175"/>
      <c r="R5" s="168"/>
      <c r="S5" s="171"/>
      <c r="T5" s="173"/>
      <c r="U5" s="173"/>
      <c r="V5" s="145"/>
      <c r="W5" s="145"/>
      <c r="X5" s="175"/>
    </row>
    <row r="6" spans="1:24" ht="16.5" customHeight="1" thickTop="1" x14ac:dyDescent="0.25">
      <c r="D6" s="168"/>
      <c r="E6" s="39">
        <v>50</v>
      </c>
      <c r="F6" s="40">
        <v>25.4</v>
      </c>
      <c r="G6" s="40">
        <v>9.5250000000000004</v>
      </c>
      <c r="H6" s="41">
        <v>4200</v>
      </c>
      <c r="I6" s="41">
        <v>280</v>
      </c>
      <c r="J6" s="42">
        <v>10</v>
      </c>
      <c r="K6" s="168"/>
      <c r="L6" s="41">
        <v>50</v>
      </c>
      <c r="M6" s="40">
        <v>25.4</v>
      </c>
      <c r="N6" s="40">
        <v>9.5250000000000004</v>
      </c>
      <c r="O6" s="41">
        <v>4200</v>
      </c>
      <c r="P6" s="41">
        <v>420</v>
      </c>
      <c r="Q6" s="42">
        <v>12</v>
      </c>
      <c r="R6" s="168"/>
      <c r="S6" s="39">
        <v>25</v>
      </c>
      <c r="T6" s="40">
        <v>22.225000000000001</v>
      </c>
      <c r="U6" s="40">
        <v>9.5250000000000004</v>
      </c>
      <c r="V6" s="41">
        <v>4200</v>
      </c>
      <c r="W6" s="41">
        <v>280</v>
      </c>
      <c r="X6" s="42">
        <v>15</v>
      </c>
    </row>
    <row r="7" spans="1:24" ht="15.75" customHeight="1" x14ac:dyDescent="0.25">
      <c r="D7" s="168"/>
      <c r="E7" s="39">
        <v>58</v>
      </c>
      <c r="F7" s="40">
        <v>32.26</v>
      </c>
      <c r="G7" s="40">
        <v>12.7</v>
      </c>
      <c r="H7" s="41"/>
      <c r="I7" s="41">
        <v>350</v>
      </c>
      <c r="J7" s="42"/>
      <c r="K7" s="168"/>
      <c r="L7" s="41">
        <v>60</v>
      </c>
      <c r="M7" s="40">
        <v>32.26</v>
      </c>
      <c r="N7" s="40"/>
      <c r="P7" s="41"/>
      <c r="Q7" s="42">
        <v>15</v>
      </c>
      <c r="R7" s="168"/>
      <c r="S7" s="39">
        <v>40</v>
      </c>
      <c r="T7" s="40">
        <v>25.4</v>
      </c>
      <c r="U7" s="40"/>
      <c r="V7" s="43"/>
      <c r="W7" s="41">
        <v>350</v>
      </c>
      <c r="X7" s="42">
        <v>20</v>
      </c>
    </row>
    <row r="8" spans="1:24" ht="15.75" customHeight="1" x14ac:dyDescent="0.25">
      <c r="D8" s="168"/>
      <c r="E8" s="39">
        <v>60</v>
      </c>
      <c r="F8" s="40"/>
      <c r="G8" s="40"/>
      <c r="H8" s="41"/>
      <c r="I8" s="41">
        <v>420</v>
      </c>
      <c r="J8" s="42"/>
      <c r="K8" s="168"/>
      <c r="L8" s="41">
        <v>80</v>
      </c>
      <c r="M8" s="40"/>
      <c r="N8" s="40"/>
      <c r="P8" s="41"/>
      <c r="Q8" s="42">
        <v>20</v>
      </c>
      <c r="R8" s="168"/>
      <c r="S8" s="39">
        <v>50</v>
      </c>
      <c r="T8" s="40"/>
      <c r="U8" s="40"/>
      <c r="V8" s="43"/>
      <c r="W8" s="41">
        <v>420</v>
      </c>
      <c r="X8" s="42">
        <v>25</v>
      </c>
    </row>
    <row r="9" spans="1:24" ht="15.75" customHeight="1" x14ac:dyDescent="0.25">
      <c r="D9" s="168"/>
      <c r="E9" s="39">
        <v>70</v>
      </c>
      <c r="F9" s="40"/>
      <c r="G9" s="40"/>
      <c r="H9" s="43"/>
      <c r="I9" s="41"/>
      <c r="J9" s="42"/>
      <c r="K9" s="168"/>
      <c r="L9" s="41">
        <v>120</v>
      </c>
      <c r="M9" s="40"/>
      <c r="N9" s="40"/>
      <c r="O9" s="41"/>
      <c r="P9" s="41"/>
      <c r="Q9" s="42"/>
      <c r="R9" s="168"/>
      <c r="S9" s="39">
        <v>70</v>
      </c>
      <c r="T9" s="40"/>
      <c r="U9" s="40"/>
      <c r="V9" s="41"/>
      <c r="W9" s="41"/>
      <c r="X9" s="42"/>
    </row>
    <row r="10" spans="1:24" ht="15.75" customHeight="1" x14ac:dyDescent="0.25">
      <c r="D10" s="168"/>
      <c r="E10" s="39">
        <v>80</v>
      </c>
      <c r="F10" s="40"/>
      <c r="G10" s="40"/>
      <c r="H10" s="43"/>
      <c r="I10" s="41"/>
      <c r="J10" s="100"/>
      <c r="K10" s="168"/>
      <c r="L10" s="41"/>
      <c r="M10" s="40"/>
      <c r="N10" s="40"/>
      <c r="O10" s="41"/>
      <c r="P10" s="41"/>
      <c r="Q10" s="42"/>
      <c r="R10" s="168"/>
      <c r="S10" s="39"/>
      <c r="T10" s="40"/>
      <c r="U10" s="40"/>
      <c r="V10" s="41"/>
      <c r="W10" s="41"/>
      <c r="X10" s="42"/>
    </row>
    <row r="11" spans="1:24" ht="15.75" customHeight="1" x14ac:dyDescent="0.25">
      <c r="D11" s="168"/>
      <c r="E11" s="39">
        <v>90</v>
      </c>
      <c r="F11" s="40"/>
      <c r="G11" s="40"/>
      <c r="H11" s="41"/>
      <c r="I11" s="41"/>
      <c r="J11" s="42"/>
      <c r="K11" s="168"/>
      <c r="L11" s="41"/>
      <c r="M11" s="40"/>
      <c r="N11" s="40"/>
      <c r="O11" s="41"/>
      <c r="P11" s="41"/>
      <c r="Q11" s="42"/>
      <c r="R11" s="168"/>
      <c r="S11" s="39"/>
      <c r="T11" s="40"/>
      <c r="U11" s="40"/>
      <c r="V11" s="41"/>
      <c r="W11" s="41"/>
      <c r="X11" s="42"/>
    </row>
    <row r="12" spans="1:24" ht="15.75" customHeight="1" x14ac:dyDescent="0.25">
      <c r="D12" s="168"/>
      <c r="E12" s="39">
        <v>100</v>
      </c>
      <c r="F12" s="40"/>
      <c r="G12" s="40"/>
      <c r="H12" s="41"/>
      <c r="I12" s="41"/>
      <c r="J12" s="42"/>
      <c r="K12" s="168"/>
      <c r="L12" s="41"/>
      <c r="M12" s="40"/>
      <c r="N12" s="40"/>
      <c r="O12" s="41"/>
      <c r="P12" s="41"/>
      <c r="Q12" s="42"/>
      <c r="R12" s="168"/>
      <c r="S12" s="44"/>
      <c r="T12" s="40"/>
      <c r="U12" s="40"/>
      <c r="V12" s="41"/>
      <c r="W12" s="41"/>
      <c r="X12" s="42"/>
    </row>
    <row r="13" spans="1:24" ht="15.75" customHeight="1" x14ac:dyDescent="0.25">
      <c r="D13" s="168"/>
      <c r="E13" s="39">
        <v>105</v>
      </c>
      <c r="F13" s="40"/>
      <c r="G13" s="40"/>
      <c r="H13" s="41"/>
      <c r="I13" s="41"/>
      <c r="J13" s="42"/>
      <c r="K13" s="168"/>
      <c r="L13" s="41"/>
      <c r="M13" s="40"/>
      <c r="N13" s="40"/>
      <c r="O13" s="41"/>
      <c r="P13" s="41"/>
      <c r="Q13" s="42"/>
      <c r="R13" s="168"/>
      <c r="S13" s="39"/>
      <c r="T13" s="40"/>
      <c r="U13" s="40"/>
      <c r="V13" s="41"/>
      <c r="W13" s="41"/>
      <c r="X13" s="42"/>
    </row>
    <row r="14" spans="1:24" ht="15.75" customHeight="1" x14ac:dyDescent="0.25">
      <c r="D14" s="168"/>
      <c r="E14" s="39">
        <v>110</v>
      </c>
      <c r="F14" s="40"/>
      <c r="G14" s="40"/>
      <c r="H14" s="41"/>
      <c r="I14" s="41"/>
      <c r="J14" s="42"/>
      <c r="K14" s="168"/>
      <c r="L14" s="41"/>
      <c r="M14" s="40"/>
      <c r="N14" s="40"/>
      <c r="O14" s="41"/>
      <c r="P14" s="41"/>
      <c r="Q14" s="42"/>
      <c r="R14" s="168"/>
      <c r="S14" s="39"/>
      <c r="T14" s="40"/>
      <c r="U14" s="40"/>
      <c r="V14" s="41"/>
      <c r="W14" s="41"/>
      <c r="X14" s="42"/>
    </row>
    <row r="15" spans="1:24" ht="15.75" customHeight="1" x14ac:dyDescent="0.25">
      <c r="D15" s="168"/>
      <c r="E15" s="39"/>
      <c r="F15" s="40"/>
      <c r="G15" s="40"/>
      <c r="H15" s="41"/>
      <c r="I15" s="41"/>
      <c r="J15" s="42"/>
      <c r="K15" s="168"/>
      <c r="L15" s="41"/>
      <c r="M15" s="40"/>
      <c r="N15" s="40"/>
      <c r="O15" s="41"/>
      <c r="P15" s="41"/>
      <c r="Q15" s="42"/>
      <c r="R15" s="168"/>
      <c r="S15" s="39"/>
      <c r="T15" s="40"/>
      <c r="U15" s="40"/>
      <c r="V15" s="41"/>
      <c r="W15" s="41"/>
      <c r="X15" s="42"/>
    </row>
    <row r="16" spans="1:24" ht="15.75" customHeight="1" x14ac:dyDescent="0.25">
      <c r="D16" s="168"/>
      <c r="E16" s="39"/>
      <c r="F16" s="40"/>
      <c r="G16" s="40"/>
      <c r="H16" s="41"/>
      <c r="I16" s="41"/>
      <c r="J16" s="42"/>
      <c r="K16" s="168"/>
      <c r="L16" s="41"/>
      <c r="M16" s="40"/>
      <c r="N16" s="40"/>
      <c r="O16" s="41"/>
      <c r="P16" s="41"/>
      <c r="Q16" s="42"/>
      <c r="R16" s="168"/>
      <c r="S16" s="39"/>
      <c r="T16" s="40"/>
      <c r="U16" s="40"/>
      <c r="V16" s="41"/>
      <c r="W16" s="41"/>
      <c r="X16" s="42"/>
    </row>
    <row r="17" spans="4:24" ht="15.75" customHeight="1" x14ac:dyDescent="0.25">
      <c r="D17" s="168"/>
      <c r="E17" s="39"/>
      <c r="F17" s="40"/>
      <c r="G17" s="40"/>
      <c r="H17" s="41"/>
      <c r="I17" s="41"/>
      <c r="J17" s="42"/>
      <c r="K17" s="168"/>
      <c r="L17" s="41"/>
      <c r="M17" s="40"/>
      <c r="N17" s="40"/>
      <c r="O17" s="41"/>
      <c r="P17" s="41"/>
      <c r="Q17" s="42"/>
      <c r="R17" s="168"/>
      <c r="S17" s="39"/>
      <c r="T17" s="40"/>
      <c r="U17" s="40"/>
      <c r="V17" s="41"/>
      <c r="W17" s="41"/>
      <c r="X17" s="42"/>
    </row>
    <row r="18" spans="4:24" ht="15.75" customHeight="1" x14ac:dyDescent="0.25">
      <c r="D18" s="168"/>
      <c r="E18" s="39"/>
      <c r="F18" s="40"/>
      <c r="G18" s="40"/>
      <c r="H18" s="41"/>
      <c r="I18" s="41"/>
      <c r="J18" s="42"/>
      <c r="K18" s="168"/>
      <c r="L18" s="41"/>
      <c r="M18" s="40"/>
      <c r="N18" s="40"/>
      <c r="O18" s="41"/>
      <c r="P18" s="41"/>
      <c r="Q18" s="42"/>
      <c r="R18" s="168"/>
      <c r="S18" s="39"/>
      <c r="T18" s="40"/>
      <c r="U18" s="40"/>
      <c r="V18" s="41"/>
      <c r="W18" s="41"/>
      <c r="X18" s="42"/>
    </row>
    <row r="19" spans="4:24" ht="15.75" customHeight="1" x14ac:dyDescent="0.25">
      <c r="D19" s="168"/>
      <c r="E19" s="39"/>
      <c r="F19" s="40"/>
      <c r="G19" s="40"/>
      <c r="H19" s="41"/>
      <c r="I19" s="41"/>
      <c r="J19" s="42"/>
      <c r="K19" s="168"/>
      <c r="L19" s="41"/>
      <c r="M19" s="40"/>
      <c r="N19" s="40"/>
      <c r="O19" s="41"/>
      <c r="P19" s="41"/>
      <c r="Q19" s="42"/>
      <c r="R19" s="168"/>
      <c r="S19" s="39"/>
      <c r="T19" s="40"/>
      <c r="U19" s="40"/>
      <c r="V19" s="41"/>
      <c r="W19" s="41"/>
      <c r="X19" s="42"/>
    </row>
    <row r="20" spans="4:24" ht="15.75" customHeight="1" x14ac:dyDescent="0.25">
      <c r="D20" s="168"/>
      <c r="E20" s="39"/>
      <c r="F20" s="40"/>
      <c r="G20" s="40"/>
      <c r="H20" s="41"/>
      <c r="I20" s="41"/>
      <c r="J20" s="42"/>
      <c r="K20" s="168"/>
      <c r="L20" s="41"/>
      <c r="M20" s="40"/>
      <c r="N20" s="40"/>
      <c r="O20" s="41"/>
      <c r="P20" s="41"/>
      <c r="Q20" s="42"/>
      <c r="R20" s="168"/>
      <c r="S20" s="39"/>
      <c r="T20" s="40"/>
      <c r="U20" s="40"/>
      <c r="V20" s="41"/>
      <c r="W20" s="41"/>
      <c r="X20" s="42"/>
    </row>
    <row r="21" spans="4:24" ht="15.75" customHeight="1" x14ac:dyDescent="0.25">
      <c r="D21" s="168"/>
      <c r="E21" s="39"/>
      <c r="F21" s="40"/>
      <c r="G21" s="40"/>
      <c r="H21" s="41"/>
      <c r="I21" s="41"/>
      <c r="J21" s="42"/>
      <c r="K21" s="168"/>
      <c r="L21" s="41"/>
      <c r="M21" s="40"/>
      <c r="N21" s="40"/>
      <c r="O21" s="41"/>
      <c r="P21" s="41"/>
      <c r="Q21" s="42"/>
      <c r="R21" s="168"/>
      <c r="S21" s="39"/>
      <c r="T21" s="40"/>
      <c r="U21" s="40"/>
      <c r="V21" s="41"/>
      <c r="W21" s="41"/>
      <c r="X21" s="42"/>
    </row>
    <row r="22" spans="4:24" ht="15.75" customHeight="1" x14ac:dyDescent="0.25">
      <c r="D22" s="168"/>
      <c r="E22" s="39"/>
      <c r="F22" s="40"/>
      <c r="G22" s="40"/>
      <c r="H22" s="41"/>
      <c r="I22" s="41"/>
      <c r="J22" s="42"/>
      <c r="K22" s="168"/>
      <c r="L22" s="41"/>
      <c r="M22" s="40"/>
      <c r="N22" s="40"/>
      <c r="O22" s="41"/>
      <c r="P22" s="41"/>
      <c r="Q22" s="42"/>
      <c r="R22" s="168"/>
      <c r="S22" s="39"/>
      <c r="T22" s="40"/>
      <c r="U22" s="40"/>
      <c r="V22" s="41"/>
      <c r="W22" s="41"/>
      <c r="X22" s="42"/>
    </row>
    <row r="23" spans="4:24" ht="15.75" customHeight="1" x14ac:dyDescent="0.25">
      <c r="D23" s="168"/>
      <c r="E23" s="39"/>
      <c r="F23" s="40"/>
      <c r="G23" s="40"/>
      <c r="H23" s="41"/>
      <c r="I23" s="41"/>
      <c r="J23" s="42"/>
      <c r="K23" s="168"/>
      <c r="L23" s="41"/>
      <c r="M23" s="40"/>
      <c r="N23" s="40"/>
      <c r="O23" s="41"/>
      <c r="P23" s="41"/>
      <c r="Q23" s="42"/>
      <c r="R23" s="168"/>
      <c r="S23" s="39"/>
      <c r="T23" s="40"/>
      <c r="U23" s="40"/>
      <c r="V23" s="41"/>
      <c r="W23" s="41"/>
      <c r="X23" s="42"/>
    </row>
    <row r="24" spans="4:24" ht="15.75" customHeight="1" x14ac:dyDescent="0.25">
      <c r="D24" s="168"/>
      <c r="E24" s="39"/>
      <c r="F24" s="40"/>
      <c r="G24" s="40"/>
      <c r="H24" s="41"/>
      <c r="I24" s="41"/>
      <c r="J24" s="42"/>
      <c r="K24" s="168"/>
      <c r="L24" s="41"/>
      <c r="M24" s="40"/>
      <c r="N24" s="40"/>
      <c r="O24" s="41"/>
      <c r="P24" s="41"/>
      <c r="Q24" s="42"/>
      <c r="R24" s="168"/>
      <c r="S24" s="39"/>
      <c r="T24" s="40"/>
      <c r="U24" s="40"/>
      <c r="V24" s="41"/>
      <c r="W24" s="41"/>
      <c r="X24" s="42"/>
    </row>
    <row r="25" spans="4:24" ht="15.75" customHeight="1" x14ac:dyDescent="0.25">
      <c r="D25" s="168"/>
      <c r="E25" s="39"/>
      <c r="F25" s="40"/>
      <c r="G25" s="40"/>
      <c r="H25" s="41"/>
      <c r="I25" s="41"/>
      <c r="J25" s="42"/>
      <c r="K25" s="168"/>
      <c r="L25" s="41"/>
      <c r="M25" s="40"/>
      <c r="N25" s="40"/>
      <c r="O25" s="41"/>
      <c r="P25" s="41"/>
      <c r="Q25" s="42"/>
      <c r="R25" s="168"/>
      <c r="S25" s="39"/>
      <c r="T25" s="40"/>
      <c r="U25" s="40"/>
      <c r="V25" s="41"/>
      <c r="W25" s="41"/>
      <c r="X25" s="42"/>
    </row>
    <row r="26" spans="4:24" ht="15.75" customHeight="1" x14ac:dyDescent="0.25">
      <c r="D26" s="168"/>
      <c r="E26" s="39"/>
      <c r="F26" s="40"/>
      <c r="G26" s="40"/>
      <c r="H26" s="41"/>
      <c r="I26" s="41"/>
      <c r="J26" s="42"/>
      <c r="K26" s="168"/>
      <c r="L26" s="41"/>
      <c r="M26" s="40"/>
      <c r="N26" s="40"/>
      <c r="O26" s="41"/>
      <c r="P26" s="41"/>
      <c r="Q26" s="42"/>
      <c r="R26" s="168"/>
      <c r="S26" s="39"/>
      <c r="T26" s="40"/>
      <c r="U26" s="40"/>
      <c r="V26" s="41"/>
      <c r="W26" s="41"/>
      <c r="X26" s="42"/>
    </row>
    <row r="27" spans="4:24" ht="15.75" customHeight="1" x14ac:dyDescent="0.25">
      <c r="D27" s="168"/>
      <c r="E27" s="39"/>
      <c r="F27" s="40"/>
      <c r="G27" s="40"/>
      <c r="H27" s="41"/>
      <c r="I27" s="41"/>
      <c r="J27" s="42"/>
      <c r="K27" s="168"/>
      <c r="L27" s="41"/>
      <c r="M27" s="40"/>
      <c r="N27" s="40"/>
      <c r="O27" s="41"/>
      <c r="P27" s="41"/>
      <c r="Q27" s="42"/>
      <c r="R27" s="168"/>
      <c r="S27" s="39"/>
      <c r="T27" s="40"/>
      <c r="U27" s="40"/>
      <c r="V27" s="41"/>
      <c r="W27" s="41"/>
      <c r="X27" s="42"/>
    </row>
    <row r="28" spans="4:24" ht="15.75" customHeight="1" x14ac:dyDescent="0.25">
      <c r="D28" s="169"/>
      <c r="E28" s="45"/>
      <c r="F28" s="46"/>
      <c r="G28" s="46"/>
      <c r="H28" s="47"/>
      <c r="I28" s="47"/>
      <c r="J28" s="37"/>
      <c r="K28" s="169"/>
      <c r="L28" s="47"/>
      <c r="M28" s="46"/>
      <c r="N28" s="46"/>
      <c r="O28" s="47"/>
      <c r="P28" s="47"/>
      <c r="Q28" s="37"/>
      <c r="R28" s="169"/>
      <c r="S28" s="45"/>
      <c r="T28" s="46"/>
      <c r="U28" s="46"/>
      <c r="V28" s="47"/>
      <c r="W28" s="47"/>
      <c r="X28" s="37"/>
    </row>
    <row r="29" spans="4:24" s="101" customFormat="1" x14ac:dyDescent="0.25"/>
    <row r="30" spans="4:24" x14ac:dyDescent="0.25">
      <c r="D30" s="1">
        <v>1</v>
      </c>
      <c r="F30" s="38">
        <v>25.4</v>
      </c>
      <c r="G30" s="38">
        <v>9.5250000000000004</v>
      </c>
      <c r="H30" s="1">
        <v>4200</v>
      </c>
      <c r="I30" s="1">
        <v>280</v>
      </c>
      <c r="J30" s="1">
        <v>10</v>
      </c>
      <c r="K30" s="1">
        <v>1</v>
      </c>
      <c r="M30" s="38">
        <v>25.4</v>
      </c>
      <c r="N30" s="38">
        <v>9.5250000000000004</v>
      </c>
      <c r="O30" s="1">
        <v>4200</v>
      </c>
      <c r="P30" s="1">
        <v>420</v>
      </c>
      <c r="Q30" s="1">
        <v>12</v>
      </c>
      <c r="R30" s="1">
        <v>1</v>
      </c>
      <c r="T30" s="38">
        <v>22.225000000000001</v>
      </c>
      <c r="U30" s="38">
        <v>9.5250000000000004</v>
      </c>
      <c r="V30" s="1">
        <v>4200</v>
      </c>
      <c r="W30" s="1">
        <v>280</v>
      </c>
      <c r="X30" s="1">
        <v>15</v>
      </c>
    </row>
    <row r="31" spans="4:24" x14ac:dyDescent="0.25">
      <c r="D31" s="1">
        <v>2</v>
      </c>
      <c r="F31" s="38">
        <v>25.4</v>
      </c>
      <c r="G31" s="38">
        <v>9.5250000000000004</v>
      </c>
      <c r="H31" s="1">
        <v>4200</v>
      </c>
      <c r="I31" s="1">
        <v>350</v>
      </c>
      <c r="J31" s="1">
        <v>10</v>
      </c>
      <c r="K31" s="1">
        <v>2</v>
      </c>
      <c r="M31" s="38">
        <v>25.4</v>
      </c>
      <c r="N31" s="38">
        <v>9.5250000000000004</v>
      </c>
      <c r="O31" s="1">
        <v>4200</v>
      </c>
      <c r="P31" s="1">
        <v>420</v>
      </c>
      <c r="Q31" s="1">
        <v>15</v>
      </c>
      <c r="R31" s="1">
        <v>2</v>
      </c>
      <c r="T31" s="38">
        <v>22.225000000000001</v>
      </c>
      <c r="U31" s="38">
        <v>9.5250000000000004</v>
      </c>
      <c r="V31" s="1">
        <v>4200</v>
      </c>
      <c r="W31" s="1">
        <v>280</v>
      </c>
      <c r="X31" s="1">
        <v>20</v>
      </c>
    </row>
    <row r="32" spans="4:24" x14ac:dyDescent="0.25">
      <c r="D32" s="1">
        <v>3</v>
      </c>
      <c r="F32" s="38">
        <v>25.4</v>
      </c>
      <c r="G32" s="38">
        <v>9.5250000000000004</v>
      </c>
      <c r="H32" s="1">
        <v>4200</v>
      </c>
      <c r="I32" s="1">
        <v>420</v>
      </c>
      <c r="J32" s="1">
        <v>10</v>
      </c>
      <c r="K32" s="1">
        <v>3</v>
      </c>
      <c r="M32" s="38">
        <v>25.4</v>
      </c>
      <c r="N32" s="38">
        <v>9.5250000000000004</v>
      </c>
      <c r="O32" s="1">
        <v>4200</v>
      </c>
      <c r="P32" s="1">
        <v>420</v>
      </c>
      <c r="Q32" s="1">
        <v>20</v>
      </c>
      <c r="R32" s="1">
        <v>3</v>
      </c>
      <c r="T32" s="38">
        <v>22.225000000000001</v>
      </c>
      <c r="U32" s="38">
        <v>9.5250000000000004</v>
      </c>
      <c r="V32" s="1">
        <v>4200</v>
      </c>
      <c r="W32" s="1">
        <v>280</v>
      </c>
      <c r="X32" s="1">
        <v>25</v>
      </c>
    </row>
    <row r="33" spans="4:24" x14ac:dyDescent="0.25">
      <c r="D33" s="1">
        <v>4</v>
      </c>
      <c r="F33" s="38">
        <v>25.4</v>
      </c>
      <c r="G33" s="38">
        <v>12.7</v>
      </c>
      <c r="H33" s="1">
        <v>4200</v>
      </c>
      <c r="I33" s="1">
        <v>280</v>
      </c>
      <c r="J33" s="1">
        <v>10</v>
      </c>
      <c r="K33" s="1">
        <v>4</v>
      </c>
      <c r="M33" s="38">
        <v>32.26</v>
      </c>
      <c r="N33" s="38">
        <v>9.5250000000000004</v>
      </c>
      <c r="O33" s="1">
        <v>4200</v>
      </c>
      <c r="P33" s="1">
        <v>420</v>
      </c>
      <c r="Q33" s="1">
        <v>12</v>
      </c>
      <c r="R33" s="1">
        <v>4</v>
      </c>
      <c r="T33" s="38">
        <v>22.225000000000001</v>
      </c>
      <c r="U33" s="38">
        <v>9.5250000000000004</v>
      </c>
      <c r="V33" s="1">
        <v>4200</v>
      </c>
      <c r="W33" s="1">
        <v>350</v>
      </c>
      <c r="X33" s="1">
        <v>15</v>
      </c>
    </row>
    <row r="34" spans="4:24" x14ac:dyDescent="0.25">
      <c r="D34" s="1">
        <v>5</v>
      </c>
      <c r="F34" s="38">
        <v>25.4</v>
      </c>
      <c r="G34" s="38">
        <v>12.7</v>
      </c>
      <c r="H34" s="1">
        <v>4200</v>
      </c>
      <c r="I34" s="1">
        <v>350</v>
      </c>
      <c r="J34" s="1">
        <v>10</v>
      </c>
      <c r="K34" s="1">
        <v>5</v>
      </c>
      <c r="M34" s="38">
        <v>32.26</v>
      </c>
      <c r="N34" s="38">
        <v>9.5250000000000004</v>
      </c>
      <c r="O34" s="1">
        <v>4200</v>
      </c>
      <c r="P34" s="1">
        <v>420</v>
      </c>
      <c r="Q34" s="1">
        <v>15</v>
      </c>
      <c r="R34" s="1">
        <v>5</v>
      </c>
      <c r="T34" s="38">
        <v>22.225000000000001</v>
      </c>
      <c r="U34" s="38">
        <v>9.5250000000000004</v>
      </c>
      <c r="V34" s="1">
        <v>4200</v>
      </c>
      <c r="W34" s="1">
        <v>350</v>
      </c>
      <c r="X34" s="1">
        <v>20</v>
      </c>
    </row>
    <row r="35" spans="4:24" x14ac:dyDescent="0.25">
      <c r="D35" s="1">
        <v>6</v>
      </c>
      <c r="F35" s="38">
        <v>25.4</v>
      </c>
      <c r="G35" s="38">
        <v>12.7</v>
      </c>
      <c r="H35" s="1">
        <v>4200</v>
      </c>
      <c r="I35" s="1">
        <v>420</v>
      </c>
      <c r="J35" s="1">
        <v>10</v>
      </c>
      <c r="K35" s="1">
        <v>6</v>
      </c>
      <c r="M35" s="38">
        <v>32.26</v>
      </c>
      <c r="N35" s="38">
        <v>9.5250000000000004</v>
      </c>
      <c r="O35" s="1">
        <v>4200</v>
      </c>
      <c r="P35" s="1">
        <v>420</v>
      </c>
      <c r="Q35" s="1">
        <v>20</v>
      </c>
      <c r="R35" s="1">
        <v>6</v>
      </c>
      <c r="T35" s="38">
        <v>22.225000000000001</v>
      </c>
      <c r="U35" s="38">
        <v>9.5250000000000004</v>
      </c>
      <c r="V35" s="1">
        <v>4200</v>
      </c>
      <c r="W35" s="1">
        <v>350</v>
      </c>
      <c r="X35" s="1">
        <v>25</v>
      </c>
    </row>
    <row r="36" spans="4:24" x14ac:dyDescent="0.25">
      <c r="D36" s="1">
        <v>7</v>
      </c>
      <c r="F36" s="38">
        <v>32.26</v>
      </c>
      <c r="G36" s="38">
        <v>9.5250000000000004</v>
      </c>
      <c r="H36" s="1">
        <v>4200</v>
      </c>
      <c r="I36" s="1">
        <v>280</v>
      </c>
      <c r="J36" s="1">
        <v>10</v>
      </c>
      <c r="R36" s="1">
        <v>7</v>
      </c>
      <c r="T36" s="38">
        <v>22.225000000000001</v>
      </c>
      <c r="U36" s="38">
        <v>9.5250000000000004</v>
      </c>
      <c r="V36" s="1">
        <v>4200</v>
      </c>
      <c r="W36" s="1">
        <v>420</v>
      </c>
      <c r="X36" s="1">
        <v>15</v>
      </c>
    </row>
    <row r="37" spans="4:24" x14ac:dyDescent="0.25">
      <c r="D37" s="1">
        <v>8</v>
      </c>
      <c r="F37" s="38">
        <v>32.26</v>
      </c>
      <c r="G37" s="38">
        <v>9.5250000000000004</v>
      </c>
      <c r="H37" s="1">
        <v>4200</v>
      </c>
      <c r="I37" s="1">
        <v>350</v>
      </c>
      <c r="J37" s="1">
        <v>10</v>
      </c>
      <c r="R37" s="1">
        <v>8</v>
      </c>
      <c r="T37" s="38">
        <v>22.225000000000001</v>
      </c>
      <c r="U37" s="38">
        <v>9.5250000000000004</v>
      </c>
      <c r="V37" s="1">
        <v>4200</v>
      </c>
      <c r="W37" s="1">
        <v>420</v>
      </c>
      <c r="X37" s="1">
        <v>20</v>
      </c>
    </row>
    <row r="38" spans="4:24" x14ac:dyDescent="0.25">
      <c r="D38" s="1">
        <v>9</v>
      </c>
      <c r="F38" s="38">
        <v>32.26</v>
      </c>
      <c r="G38" s="38">
        <v>9.5250000000000004</v>
      </c>
      <c r="H38" s="1">
        <v>4200</v>
      </c>
      <c r="I38" s="1">
        <v>420</v>
      </c>
      <c r="J38" s="1">
        <v>10</v>
      </c>
      <c r="R38" s="1">
        <v>9</v>
      </c>
      <c r="T38" s="38">
        <v>22.225000000000001</v>
      </c>
      <c r="U38" s="38">
        <v>9.5250000000000004</v>
      </c>
      <c r="V38" s="1">
        <v>4200</v>
      </c>
      <c r="W38" s="1">
        <v>420</v>
      </c>
      <c r="X38" s="1">
        <v>25</v>
      </c>
    </row>
    <row r="39" spans="4:24" x14ac:dyDescent="0.25">
      <c r="D39" s="1">
        <v>10</v>
      </c>
      <c r="F39" s="38">
        <v>32.26</v>
      </c>
      <c r="G39" s="38">
        <v>12.7</v>
      </c>
      <c r="H39" s="1">
        <v>4200</v>
      </c>
      <c r="I39" s="1">
        <v>280</v>
      </c>
      <c r="J39" s="1">
        <v>10</v>
      </c>
      <c r="R39" s="1">
        <v>10</v>
      </c>
      <c r="T39" s="38">
        <v>25.4</v>
      </c>
      <c r="U39" s="38">
        <v>9.5250000000000004</v>
      </c>
      <c r="V39" s="1">
        <v>4200</v>
      </c>
      <c r="W39" s="1">
        <v>280</v>
      </c>
      <c r="X39" s="1">
        <v>15</v>
      </c>
    </row>
    <row r="40" spans="4:24" x14ac:dyDescent="0.25">
      <c r="D40" s="1">
        <v>11</v>
      </c>
      <c r="F40" s="38">
        <v>32.26</v>
      </c>
      <c r="G40" s="38">
        <v>12.7</v>
      </c>
      <c r="H40" s="1">
        <v>4200</v>
      </c>
      <c r="I40" s="1">
        <v>350</v>
      </c>
      <c r="J40" s="1">
        <v>10</v>
      </c>
      <c r="R40" s="1">
        <v>11</v>
      </c>
      <c r="T40" s="38">
        <v>25.4</v>
      </c>
      <c r="U40" s="38">
        <v>9.5250000000000004</v>
      </c>
      <c r="V40" s="1">
        <v>4200</v>
      </c>
      <c r="W40" s="1">
        <v>280</v>
      </c>
      <c r="X40" s="1">
        <v>20</v>
      </c>
    </row>
    <row r="41" spans="4:24" x14ac:dyDescent="0.25">
      <c r="D41" s="1">
        <v>12</v>
      </c>
      <c r="F41" s="38">
        <v>32.26</v>
      </c>
      <c r="G41" s="38">
        <v>12.7</v>
      </c>
      <c r="H41" s="1">
        <v>4200</v>
      </c>
      <c r="I41" s="1">
        <v>420</v>
      </c>
      <c r="J41" s="1">
        <v>10</v>
      </c>
      <c r="R41" s="1">
        <v>12</v>
      </c>
      <c r="T41" s="38">
        <v>25.4</v>
      </c>
      <c r="U41" s="38">
        <v>9.5250000000000004</v>
      </c>
      <c r="V41" s="1">
        <v>4200</v>
      </c>
      <c r="W41" s="1">
        <v>280</v>
      </c>
      <c r="X41" s="1">
        <v>25</v>
      </c>
    </row>
    <row r="42" spans="4:24" x14ac:dyDescent="0.25">
      <c r="R42" s="1">
        <v>13</v>
      </c>
      <c r="T42" s="38">
        <v>25.4</v>
      </c>
      <c r="U42" s="38">
        <v>9.5250000000000004</v>
      </c>
      <c r="V42" s="1">
        <v>4200</v>
      </c>
      <c r="W42" s="1">
        <v>350</v>
      </c>
      <c r="X42" s="1">
        <v>15</v>
      </c>
    </row>
    <row r="43" spans="4:24" x14ac:dyDescent="0.25">
      <c r="R43" s="1">
        <v>14</v>
      </c>
      <c r="T43" s="38">
        <v>25.4</v>
      </c>
      <c r="U43" s="38">
        <v>9.5250000000000004</v>
      </c>
      <c r="V43" s="1">
        <v>4200</v>
      </c>
      <c r="W43" s="1">
        <v>350</v>
      </c>
      <c r="X43" s="1">
        <v>20</v>
      </c>
    </row>
    <row r="44" spans="4:24" x14ac:dyDescent="0.25">
      <c r="R44" s="1">
        <v>15</v>
      </c>
      <c r="T44" s="38">
        <v>25.4</v>
      </c>
      <c r="U44" s="38">
        <v>9.5250000000000004</v>
      </c>
      <c r="V44" s="1">
        <v>4200</v>
      </c>
      <c r="W44" s="1">
        <v>350</v>
      </c>
      <c r="X44" s="1">
        <v>25</v>
      </c>
    </row>
    <row r="45" spans="4:24" x14ac:dyDescent="0.25">
      <c r="R45" s="1">
        <v>16</v>
      </c>
      <c r="T45" s="38">
        <v>25.4</v>
      </c>
      <c r="U45" s="38">
        <v>9.5250000000000004</v>
      </c>
      <c r="V45" s="1">
        <v>4200</v>
      </c>
      <c r="W45" s="1">
        <v>420</v>
      </c>
      <c r="X45" s="1">
        <v>15</v>
      </c>
    </row>
    <row r="46" spans="4:24" x14ac:dyDescent="0.25">
      <c r="R46" s="1">
        <v>17</v>
      </c>
      <c r="T46" s="38">
        <v>25.4</v>
      </c>
      <c r="U46" s="38">
        <v>9.5250000000000004</v>
      </c>
      <c r="V46" s="1">
        <v>4200</v>
      </c>
      <c r="W46" s="1">
        <v>420</v>
      </c>
      <c r="X46" s="1">
        <v>20</v>
      </c>
    </row>
    <row r="47" spans="4:24" x14ac:dyDescent="0.25">
      <c r="R47" s="1">
        <v>18</v>
      </c>
      <c r="T47" s="38">
        <v>25.4</v>
      </c>
      <c r="U47" s="38">
        <v>9.5250000000000004</v>
      </c>
      <c r="V47" s="1">
        <v>4200</v>
      </c>
      <c r="W47" s="1">
        <v>420</v>
      </c>
      <c r="X47" s="1">
        <v>25</v>
      </c>
    </row>
  </sheetData>
  <protectedRanges>
    <protectedRange sqref="R1:X5 Q9:Q1048576 Q1:Q7 P1:P1048576 D1:O5 O7:O12 O14:O1048576 K6:L13 H7:H12 S10:S13 W9:X13 V7:V12 E6 D6:D1048576 E8:E1048576 R6:R13 S6:S8 R28:X1048576 F29:L1048576 F6:G28 H14:L28 R14:S27 V14:X27 T6:U27 M6:N1048576 I9:J13 I6:J7 W6:X7" name="輸入數值"/>
  </protectedRanges>
  <dataConsolidate/>
  <mergeCells count="21">
    <mergeCell ref="V4:V5"/>
    <mergeCell ref="W4:W5"/>
    <mergeCell ref="X4:X5"/>
    <mergeCell ref="P4:P5"/>
    <mergeCell ref="Q4:Q5"/>
    <mergeCell ref="R4:R28"/>
    <mergeCell ref="S4:S5"/>
    <mergeCell ref="T4:T5"/>
    <mergeCell ref="U4:U5"/>
    <mergeCell ref="O4:O5"/>
    <mergeCell ref="D4:D28"/>
    <mergeCell ref="E4:E5"/>
    <mergeCell ref="F4:F5"/>
    <mergeCell ref="G4:G5"/>
    <mergeCell ref="H4:H5"/>
    <mergeCell ref="I4:I5"/>
    <mergeCell ref="J4:J5"/>
    <mergeCell ref="K4:K28"/>
    <mergeCell ref="L4:L5"/>
    <mergeCell ref="M4:M5"/>
    <mergeCell ref="N4:N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具名範圍</vt:lpstr>
      </vt:variant>
      <vt:variant>
        <vt:i4>10</vt:i4>
      </vt:variant>
    </vt:vector>
  </HeadingPairs>
  <TitlesOfParts>
    <vt:vector size="26" baseType="lpstr">
      <vt:lpstr>筏基版</vt:lpstr>
      <vt:lpstr>樓版</vt:lpstr>
      <vt:lpstr>樓版壓力搭接</vt:lpstr>
      <vt:lpstr>地梁</vt:lpstr>
      <vt:lpstr>大梁</vt:lpstr>
      <vt:lpstr>小梁</vt:lpstr>
      <vt:lpstr>算例-版與一般牆</vt:lpstr>
      <vt:lpstr>柱</vt:lpstr>
      <vt:lpstr>輸入</vt:lpstr>
      <vt:lpstr>非結構牆</vt:lpstr>
      <vt:lpstr>1F柱</vt:lpstr>
      <vt:lpstr>21F大梁</vt:lpstr>
      <vt:lpstr>21F小梁</vt:lpstr>
      <vt:lpstr>20F柱</vt:lpstr>
      <vt:lpstr>工作表2</vt:lpstr>
      <vt:lpstr>SUMMARY</vt:lpstr>
      <vt:lpstr>'20F柱'!Print_Area</vt:lpstr>
      <vt:lpstr>'21F大梁'!Print_Area</vt:lpstr>
      <vt:lpstr>'21F小梁'!Print_Area</vt:lpstr>
      <vt:lpstr>SUMMARY!Print_Area</vt:lpstr>
      <vt:lpstr>大梁!Print_Area</vt:lpstr>
      <vt:lpstr>小梁!Print_Area</vt:lpstr>
      <vt:lpstr>地梁!Print_Area</vt:lpstr>
      <vt:lpstr>柱!Print_Area</vt:lpstr>
      <vt:lpstr>筏基版!Print_Area</vt:lpstr>
      <vt:lpstr>'算例-版與一般牆'!Print_Area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2017-02-13T01:10:06Z</cp:lastPrinted>
  <dcterms:created xsi:type="dcterms:W3CDTF">2017-02-10T02:54:49Z</dcterms:created>
  <dcterms:modified xsi:type="dcterms:W3CDTF">2017-04-08T09:50:57Z</dcterms:modified>
</cp:coreProperties>
</file>