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kyran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" i="1" l="1"/>
  <c r="X35" i="1"/>
  <c r="W35" i="1"/>
  <c r="U35" i="1"/>
  <c r="T35" i="1"/>
  <c r="S35" i="1"/>
  <c r="R35" i="1"/>
  <c r="Z35" i="1" s="1"/>
  <c r="L35" i="1"/>
  <c r="Q35" i="1" s="1"/>
  <c r="K35" i="1"/>
  <c r="P35" i="1" s="1"/>
  <c r="I35" i="1"/>
  <c r="J35" i="1" s="1"/>
  <c r="F35" i="1"/>
  <c r="AA26" i="1"/>
  <c r="X26" i="1"/>
  <c r="Y26" i="1" s="1"/>
  <c r="W26" i="1"/>
  <c r="U26" i="1"/>
  <c r="T26" i="1"/>
  <c r="S26" i="1"/>
  <c r="R26" i="1"/>
  <c r="Z26" i="1" s="1"/>
  <c r="L26" i="1"/>
  <c r="Q26" i="1" s="1"/>
  <c r="K26" i="1"/>
  <c r="P26" i="1" s="1"/>
  <c r="J26" i="1"/>
  <c r="I26" i="1"/>
  <c r="F26" i="1"/>
  <c r="F17" i="1"/>
  <c r="O8" i="1"/>
  <c r="AA17" i="1"/>
  <c r="X17" i="1"/>
  <c r="W17" i="1"/>
  <c r="U17" i="1"/>
  <c r="T17" i="1"/>
  <c r="S17" i="1"/>
  <c r="R17" i="1"/>
  <c r="Z17" i="1" s="1"/>
  <c r="L17" i="1"/>
  <c r="Q17" i="1" s="1"/>
  <c r="K17" i="1"/>
  <c r="P17" i="1" s="1"/>
  <c r="I17" i="1"/>
  <c r="J17" i="1" s="1"/>
  <c r="AA8" i="1"/>
  <c r="U8" i="1"/>
  <c r="X8" i="1"/>
  <c r="Y8" i="1" s="1"/>
  <c r="W8" i="1"/>
  <c r="T8" i="1"/>
  <c r="Y35" i="1" l="1"/>
  <c r="M35" i="1"/>
  <c r="N35" i="1"/>
  <c r="O35" i="1"/>
  <c r="V35" i="1" s="1"/>
  <c r="M26" i="1"/>
  <c r="N26" i="1"/>
  <c r="O26" i="1"/>
  <c r="V26" i="1" s="1"/>
  <c r="O17" i="1"/>
  <c r="V17" i="1" s="1"/>
  <c r="Y17" i="1"/>
  <c r="M17" i="1"/>
  <c r="N17" i="1"/>
  <c r="S8" i="1"/>
  <c r="R8" i="1"/>
  <c r="Z8" i="1" s="1"/>
  <c r="L8" i="1"/>
  <c r="K8" i="1"/>
  <c r="M8" i="1" s="1"/>
  <c r="I8" i="1"/>
  <c r="J8" i="1" s="1"/>
  <c r="F8" i="1"/>
  <c r="N8" i="1" l="1"/>
  <c r="V8" i="1"/>
  <c r="P8" i="1"/>
  <c r="Q8" i="1"/>
</calcChain>
</file>

<file path=xl/sharedStrings.xml><?xml version="1.0" encoding="utf-8"?>
<sst xmlns="http://schemas.openxmlformats.org/spreadsheetml/2006/main" count="212" uniqueCount="47">
  <si>
    <t>H</t>
  </si>
  <si>
    <t>B</t>
  </si>
  <si>
    <t>R</t>
    <phoneticPr fontId="4" type="noConversion"/>
  </si>
  <si>
    <t>d</t>
  </si>
  <si>
    <t>cm</t>
    <phoneticPr fontId="4" type="noConversion"/>
  </si>
  <si>
    <t>mm</t>
    <phoneticPr fontId="4" type="noConversion"/>
  </si>
  <si>
    <t>mm</t>
    <phoneticPr fontId="4" type="noConversion"/>
  </si>
  <si>
    <t>mm</t>
    <phoneticPr fontId="4" type="noConversion"/>
  </si>
  <si>
    <t>fy</t>
    <phoneticPr fontId="2" type="noConversion"/>
  </si>
  <si>
    <r>
      <rPr>
        <sz val="12"/>
        <rFont val="新細明體"/>
        <family val="1"/>
        <charset val="136"/>
      </rPr>
      <t>斷面性質</t>
    </r>
    <phoneticPr fontId="4" type="noConversion"/>
  </si>
  <si>
    <r>
      <rPr>
        <sz val="12"/>
        <rFont val="新細明體"/>
        <family val="1"/>
        <charset val="136"/>
      </rPr>
      <t>慣性矩</t>
    </r>
  </si>
  <si>
    <r>
      <rPr>
        <sz val="12"/>
        <rFont val="新細明體"/>
        <family val="1"/>
        <charset val="136"/>
      </rPr>
      <t>迴轉半徑</t>
    </r>
  </si>
  <si>
    <r>
      <t>t</t>
    </r>
    <r>
      <rPr>
        <i/>
        <vertAlign val="subscript"/>
        <sz val="12"/>
        <rFont val="Calibri"/>
        <family val="2"/>
      </rPr>
      <t>1</t>
    </r>
  </si>
  <si>
    <r>
      <t>t</t>
    </r>
    <r>
      <rPr>
        <i/>
        <vertAlign val="subscript"/>
        <sz val="12"/>
        <rFont val="Calibri"/>
        <family val="2"/>
      </rPr>
      <t>2</t>
    </r>
  </si>
  <si>
    <r>
      <t>t</t>
    </r>
    <r>
      <rPr>
        <i/>
        <vertAlign val="subscript"/>
        <sz val="12"/>
        <rFont val="Calibri"/>
        <family val="2"/>
      </rPr>
      <t>w</t>
    </r>
    <phoneticPr fontId="4" type="noConversion"/>
  </si>
  <si>
    <r>
      <t>cm</t>
    </r>
    <r>
      <rPr>
        <vertAlign val="superscript"/>
        <sz val="12"/>
        <rFont val="Calibri"/>
        <family val="2"/>
      </rPr>
      <t>3</t>
    </r>
    <phoneticPr fontId="4" type="noConversion"/>
  </si>
  <si>
    <r>
      <t>I</t>
    </r>
    <r>
      <rPr>
        <i/>
        <vertAlign val="subscript"/>
        <sz val="12"/>
        <rFont val="Calibri"/>
        <family val="2"/>
      </rPr>
      <t>x</t>
    </r>
  </si>
  <si>
    <r>
      <t>I</t>
    </r>
    <r>
      <rPr>
        <i/>
        <vertAlign val="subscript"/>
        <sz val="12"/>
        <rFont val="Calibri"/>
        <family val="2"/>
      </rPr>
      <t>y</t>
    </r>
  </si>
  <si>
    <r>
      <t>r</t>
    </r>
    <r>
      <rPr>
        <i/>
        <vertAlign val="subscript"/>
        <sz val="12"/>
        <rFont val="Calibri"/>
        <family val="2"/>
      </rPr>
      <t>x</t>
    </r>
  </si>
  <si>
    <r>
      <t>r</t>
    </r>
    <r>
      <rPr>
        <i/>
        <vertAlign val="subscript"/>
        <sz val="12"/>
        <rFont val="Calibri"/>
        <family val="2"/>
      </rPr>
      <t>y</t>
    </r>
  </si>
  <si>
    <r>
      <t>S</t>
    </r>
    <r>
      <rPr>
        <i/>
        <vertAlign val="subscript"/>
        <sz val="12"/>
        <rFont val="Calibri"/>
        <family val="2"/>
      </rPr>
      <t>x</t>
    </r>
    <phoneticPr fontId="4" type="noConversion"/>
  </si>
  <si>
    <r>
      <t>Z</t>
    </r>
    <r>
      <rPr>
        <i/>
        <vertAlign val="subscript"/>
        <sz val="12"/>
        <rFont val="Calibri"/>
        <family val="2"/>
      </rPr>
      <t>y</t>
    </r>
    <phoneticPr fontId="4" type="noConversion"/>
  </si>
  <si>
    <t>flange</t>
    <phoneticPr fontId="2" type="noConversion"/>
  </si>
  <si>
    <t>web</t>
    <phoneticPr fontId="2" type="noConversion"/>
  </si>
  <si>
    <t>b / t</t>
    <phoneticPr fontId="2" type="noConversion"/>
  </si>
  <si>
    <t>Width-Thickness Ratio Check</t>
    <phoneticPr fontId="2" type="noConversion"/>
  </si>
  <si>
    <t>b / t check</t>
    <phoneticPr fontId="2" type="noConversion"/>
  </si>
  <si>
    <r>
      <t>b</t>
    </r>
    <r>
      <rPr>
        <i/>
        <vertAlign val="subscript"/>
        <sz val="12"/>
        <rFont val="Calibri"/>
        <family val="2"/>
      </rPr>
      <t>f</t>
    </r>
    <phoneticPr fontId="4" type="noConversion"/>
  </si>
  <si>
    <r>
      <t>t</t>
    </r>
    <r>
      <rPr>
        <i/>
        <vertAlign val="subscript"/>
        <sz val="12"/>
        <rFont val="Calibri"/>
        <family val="2"/>
      </rPr>
      <t>f</t>
    </r>
    <phoneticPr fontId="4" type="noConversion"/>
  </si>
  <si>
    <r>
      <rPr>
        <sz val="12"/>
        <rFont val="新細明體"/>
        <family val="1"/>
        <charset val="136"/>
      </rPr>
      <t>斷面模數</t>
    </r>
    <phoneticPr fontId="4" type="noConversion"/>
  </si>
  <si>
    <r>
      <rPr>
        <sz val="12"/>
        <rFont val="新細明體"/>
        <family val="1"/>
        <charset val="136"/>
      </rPr>
      <t>塑性斷面模數</t>
    </r>
    <phoneticPr fontId="4" type="noConversion"/>
  </si>
  <si>
    <r>
      <t>cm</t>
    </r>
    <r>
      <rPr>
        <vertAlign val="superscript"/>
        <sz val="12"/>
        <rFont val="Calibri"/>
        <family val="2"/>
      </rPr>
      <t>4</t>
    </r>
    <phoneticPr fontId="4" type="noConversion"/>
  </si>
  <si>
    <r>
      <t>cm</t>
    </r>
    <r>
      <rPr>
        <vertAlign val="superscript"/>
        <sz val="12"/>
        <rFont val="Calibri"/>
        <family val="2"/>
      </rPr>
      <t>3</t>
    </r>
    <phoneticPr fontId="4" type="noConversion"/>
  </si>
  <si>
    <r>
      <t>cm</t>
    </r>
    <r>
      <rPr>
        <vertAlign val="superscript"/>
        <sz val="12"/>
        <rFont val="Calibri"/>
        <family val="2"/>
      </rPr>
      <t>2</t>
    </r>
    <phoneticPr fontId="4" type="noConversion"/>
  </si>
  <si>
    <r>
      <t>S</t>
    </r>
    <r>
      <rPr>
        <i/>
        <vertAlign val="subscript"/>
        <sz val="12"/>
        <rFont val="Calibri"/>
        <family val="2"/>
      </rPr>
      <t>y</t>
    </r>
    <phoneticPr fontId="4" type="noConversion"/>
  </si>
  <si>
    <r>
      <t>Z</t>
    </r>
    <r>
      <rPr>
        <i/>
        <vertAlign val="subscript"/>
        <sz val="12"/>
        <rFont val="Calibri"/>
        <family val="2"/>
      </rPr>
      <t>x</t>
    </r>
    <phoneticPr fontId="4" type="noConversion"/>
  </si>
  <si>
    <t>計
算
單
位
質
量</t>
    <phoneticPr fontId="2" type="noConversion"/>
  </si>
  <si>
    <t>計
算
斷
面
積
A</t>
    <phoneticPr fontId="2" type="noConversion"/>
  </si>
  <si>
    <r>
      <t>r</t>
    </r>
    <r>
      <rPr>
        <i/>
        <vertAlign val="subscript"/>
        <sz val="12"/>
        <rFont val="Calibri"/>
        <family val="2"/>
      </rPr>
      <t>T</t>
    </r>
    <phoneticPr fontId="4" type="noConversion"/>
  </si>
  <si>
    <r>
      <t>λ</t>
    </r>
    <r>
      <rPr>
        <vertAlign val="subscript"/>
        <sz val="12"/>
        <color theme="1"/>
        <rFont val="Calibri"/>
        <family val="2"/>
      </rPr>
      <t>p</t>
    </r>
    <phoneticPr fontId="2" type="noConversion"/>
  </si>
  <si>
    <r>
      <t>t / cm</t>
    </r>
    <r>
      <rPr>
        <vertAlign val="superscript"/>
        <sz val="12"/>
        <color theme="1"/>
        <rFont val="Calibri"/>
        <family val="2"/>
      </rPr>
      <t>2</t>
    </r>
    <phoneticPr fontId="2" type="noConversion"/>
  </si>
  <si>
    <t>kg / m</t>
    <phoneticPr fontId="4" type="noConversion"/>
  </si>
  <si>
    <r>
      <rPr>
        <sz val="12"/>
        <color theme="1"/>
        <rFont val="細明體"/>
        <family val="3"/>
        <charset val="136"/>
      </rPr>
      <t xml:space="preserve">塑性剪力
</t>
    </r>
    <r>
      <rPr>
        <sz val="12"/>
        <color theme="1"/>
        <rFont val="Calibri"/>
        <family val="2"/>
      </rPr>
      <t>tf</t>
    </r>
    <phoneticPr fontId="2" type="noConversion"/>
  </si>
  <si>
    <r>
      <rPr>
        <sz val="12"/>
        <color theme="1"/>
        <rFont val="細明體"/>
        <family val="3"/>
        <charset val="136"/>
      </rPr>
      <t xml:space="preserve">塑性彎矩
</t>
    </r>
    <r>
      <rPr>
        <sz val="12"/>
        <color theme="1"/>
        <rFont val="Calibri"/>
        <family val="2"/>
      </rPr>
      <t>tf-m</t>
    </r>
    <phoneticPr fontId="2" type="noConversion"/>
  </si>
  <si>
    <t>斷面力學性質</t>
    <phoneticPr fontId="2" type="noConversion"/>
  </si>
  <si>
    <t>Mp</t>
    <phoneticPr fontId="2" type="noConversion"/>
  </si>
  <si>
    <t>Vp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</si>
</sst>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_);[Red]\(0\)"/>
    <numFmt numFmtId="177" formatCode="_-* #,##0.0_-;\-* #,##0.0_-;_-* &quot;-&quot;?_-;_-@_-"/>
    <numFmt numFmtId="178" formatCode="0_ "/>
    <numFmt numFmtId="179" formatCode="0.0_);[Red]\(0.0\)"/>
  </numFmts>
  <fonts count="16" x14ac:knownFonts="1">
    <font>
      <sz val="12"/>
      <color theme="1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i/>
      <sz val="12"/>
      <name val="Calibri"/>
      <family val="2"/>
    </font>
    <font>
      <i/>
      <vertAlign val="subscript"/>
      <sz val="12"/>
      <name val="Calibri"/>
      <family val="2"/>
    </font>
    <font>
      <sz val="12"/>
      <color indexed="14"/>
      <name val="Calibri"/>
      <family val="2"/>
    </font>
    <font>
      <sz val="12"/>
      <name val="Calibri"/>
      <family val="2"/>
    </font>
    <font>
      <sz val="12"/>
      <color theme="1"/>
      <name val="Calibri"/>
      <family val="2"/>
    </font>
    <font>
      <i/>
      <sz val="12"/>
      <color indexed="14"/>
      <name val="Calibri"/>
      <family val="2"/>
    </font>
    <font>
      <vertAlign val="superscript"/>
      <sz val="12"/>
      <name val="Calibri"/>
      <family val="2"/>
    </font>
    <font>
      <vertAlign val="superscript"/>
      <sz val="12"/>
      <color theme="1"/>
      <name val="Calibri"/>
      <family val="2"/>
    </font>
    <font>
      <sz val="10"/>
      <color rgb="FF000000"/>
      <name val="新細明體"/>
      <family val="1"/>
      <charset val="136"/>
      <scheme val="minor"/>
    </font>
    <font>
      <vertAlign val="subscript"/>
      <sz val="12"/>
      <color theme="1"/>
      <name val="Calibri"/>
      <family val="2"/>
    </font>
    <font>
      <sz val="12"/>
      <color theme="1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58">
    <xf numFmtId="0" fontId="0" fillId="0" borderId="0" xfId="0">
      <alignment vertical="center"/>
    </xf>
    <xf numFmtId="0" fontId="7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 wrapText="1"/>
    </xf>
    <xf numFmtId="178" fontId="8" fillId="0" borderId="10" xfId="0" applyNumberFormat="1" applyFont="1" applyBorder="1" applyAlignment="1">
      <alignment horizontal="center" vertical="center"/>
    </xf>
    <xf numFmtId="176" fontId="8" fillId="0" borderId="10" xfId="0" applyNumberFormat="1" applyFont="1" applyBorder="1" applyAlignment="1">
      <alignment horizontal="center" vertical="center"/>
    </xf>
    <xf numFmtId="179" fontId="8" fillId="0" borderId="1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0" xfId="1" applyFont="1" applyFill="1" applyBorder="1" applyAlignment="1">
      <alignment horizontal="center" vertical="center"/>
    </xf>
    <xf numFmtId="177" fontId="7" fillId="2" borderId="1" xfId="0" quotePrefix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177" fontId="7" fillId="2" borderId="11" xfId="0" applyNumberFormat="1" applyFont="1" applyFill="1" applyBorder="1" applyAlignment="1">
      <alignment horizontal="center" vertical="center"/>
    </xf>
    <xf numFmtId="177" fontId="8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8" fillId="3" borderId="10" xfId="0" applyNumberFormat="1" applyFont="1" applyFill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49" fontId="7" fillId="0" borderId="10" xfId="0" applyNumberFormat="1" applyFont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6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2" borderId="7" xfId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2" fontId="9" fillId="0" borderId="10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readingOrder="1"/>
    </xf>
    <xf numFmtId="0" fontId="5" fillId="0" borderId="10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 readingOrder="1"/>
    </xf>
    <xf numFmtId="0" fontId="8" fillId="2" borderId="12" xfId="0" applyFont="1" applyFill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</cellXfs>
  <cellStyles count="2">
    <cellStyle name="一般" xfId="0" builtinId="0"/>
    <cellStyle name="一般_H型鋼--東和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1</xdr:col>
      <xdr:colOff>85725</xdr:colOff>
      <xdr:row>7</xdr:row>
      <xdr:rowOff>0</xdr:rowOff>
    </xdr:to>
    <xdr:sp macro="" textlink="">
      <xdr:nvSpPr>
        <xdr:cNvPr id="4" name="文字 10"/>
        <xdr:cNvSpPr txBox="1">
          <a:spLocks noChangeArrowheads="1"/>
        </xdr:cNvSpPr>
      </xdr:nvSpPr>
      <xdr:spPr bwMode="auto">
        <a:xfrm>
          <a:off x="0" y="1524000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350×175</a:t>
          </a:r>
        </a:p>
      </xdr:txBody>
    </xdr:sp>
    <xdr:clientData/>
  </xdr:twoCellAnchor>
  <xdr:twoCellAnchor>
    <xdr:from>
      <xdr:col>1</xdr:col>
      <xdr:colOff>0</xdr:colOff>
      <xdr:row>7</xdr:row>
      <xdr:rowOff>0</xdr:rowOff>
    </xdr:from>
    <xdr:to>
      <xdr:col>1</xdr:col>
      <xdr:colOff>85725</xdr:colOff>
      <xdr:row>7</xdr:row>
      <xdr:rowOff>0</xdr:rowOff>
    </xdr:to>
    <xdr:sp macro="" textlink="">
      <xdr:nvSpPr>
        <xdr:cNvPr id="5" name="文字 11"/>
        <xdr:cNvSpPr txBox="1">
          <a:spLocks noChangeArrowheads="1"/>
        </xdr:cNvSpPr>
      </xdr:nvSpPr>
      <xdr:spPr bwMode="auto">
        <a:xfrm>
          <a:off x="0" y="1524000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350×250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85725</xdr:colOff>
      <xdr:row>16</xdr:row>
      <xdr:rowOff>0</xdr:rowOff>
    </xdr:to>
    <xdr:sp macro="" textlink="">
      <xdr:nvSpPr>
        <xdr:cNvPr id="11" name="文字 10"/>
        <xdr:cNvSpPr txBox="1">
          <a:spLocks noChangeArrowheads="1"/>
        </xdr:cNvSpPr>
      </xdr:nvSpPr>
      <xdr:spPr bwMode="auto">
        <a:xfrm>
          <a:off x="683559" y="1479176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350×175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85725</xdr:colOff>
      <xdr:row>16</xdr:row>
      <xdr:rowOff>0</xdr:rowOff>
    </xdr:to>
    <xdr:sp macro="" textlink="">
      <xdr:nvSpPr>
        <xdr:cNvPr id="12" name="文字 11"/>
        <xdr:cNvSpPr txBox="1">
          <a:spLocks noChangeArrowheads="1"/>
        </xdr:cNvSpPr>
      </xdr:nvSpPr>
      <xdr:spPr bwMode="auto">
        <a:xfrm>
          <a:off x="683559" y="1479176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350×250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85725</xdr:colOff>
      <xdr:row>25</xdr:row>
      <xdr:rowOff>0</xdr:rowOff>
    </xdr:to>
    <xdr:sp macro="" textlink="">
      <xdr:nvSpPr>
        <xdr:cNvPr id="13" name="文字 10"/>
        <xdr:cNvSpPr txBox="1">
          <a:spLocks noChangeArrowheads="1"/>
        </xdr:cNvSpPr>
      </xdr:nvSpPr>
      <xdr:spPr bwMode="auto">
        <a:xfrm>
          <a:off x="683559" y="3361765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350×175</a:t>
          </a:r>
        </a:p>
      </xdr:txBody>
    </xdr:sp>
    <xdr:clientData/>
  </xdr:twoCellAnchor>
  <xdr:twoCellAnchor>
    <xdr:from>
      <xdr:col>1</xdr:col>
      <xdr:colOff>0</xdr:colOff>
      <xdr:row>25</xdr:row>
      <xdr:rowOff>0</xdr:rowOff>
    </xdr:from>
    <xdr:to>
      <xdr:col>1</xdr:col>
      <xdr:colOff>85725</xdr:colOff>
      <xdr:row>25</xdr:row>
      <xdr:rowOff>0</xdr:rowOff>
    </xdr:to>
    <xdr:sp macro="" textlink="">
      <xdr:nvSpPr>
        <xdr:cNvPr id="14" name="文字 11"/>
        <xdr:cNvSpPr txBox="1">
          <a:spLocks noChangeArrowheads="1"/>
        </xdr:cNvSpPr>
      </xdr:nvSpPr>
      <xdr:spPr bwMode="auto">
        <a:xfrm>
          <a:off x="683559" y="3361765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350×250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</xdr:col>
      <xdr:colOff>85725</xdr:colOff>
      <xdr:row>34</xdr:row>
      <xdr:rowOff>0</xdr:rowOff>
    </xdr:to>
    <xdr:sp macro="" textlink="">
      <xdr:nvSpPr>
        <xdr:cNvPr id="15" name="文字 10"/>
        <xdr:cNvSpPr txBox="1">
          <a:spLocks noChangeArrowheads="1"/>
        </xdr:cNvSpPr>
      </xdr:nvSpPr>
      <xdr:spPr bwMode="auto">
        <a:xfrm>
          <a:off x="683559" y="5244353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350×175</a:t>
          </a:r>
        </a:p>
      </xdr:txBody>
    </xdr:sp>
    <xdr:clientData/>
  </xdr:twoCellAnchor>
  <xdr:twoCellAnchor>
    <xdr:from>
      <xdr:col>1</xdr:col>
      <xdr:colOff>0</xdr:colOff>
      <xdr:row>34</xdr:row>
      <xdr:rowOff>0</xdr:rowOff>
    </xdr:from>
    <xdr:to>
      <xdr:col>1</xdr:col>
      <xdr:colOff>85725</xdr:colOff>
      <xdr:row>34</xdr:row>
      <xdr:rowOff>0</xdr:rowOff>
    </xdr:to>
    <xdr:sp macro="" textlink="">
      <xdr:nvSpPr>
        <xdr:cNvPr id="16" name="文字 11"/>
        <xdr:cNvSpPr txBox="1">
          <a:spLocks noChangeArrowheads="1"/>
        </xdr:cNvSpPr>
      </xdr:nvSpPr>
      <xdr:spPr bwMode="auto">
        <a:xfrm>
          <a:off x="683559" y="5244353"/>
          <a:ext cx="85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zh-TW" altLang="en-US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350×250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2:AA35"/>
  <sheetViews>
    <sheetView showGridLines="0" tabSelected="1" zoomScale="85" zoomScaleNormal="85" workbookViewId="0">
      <selection activeCell="AC20" sqref="AC20"/>
    </sheetView>
  </sheetViews>
  <sheetFormatPr defaultRowHeight="15.75" x14ac:dyDescent="0.25"/>
  <cols>
    <col min="1" max="21" width="9" style="16"/>
    <col min="22" max="22" width="10.75" style="16" bestFit="1" customWidth="1"/>
    <col min="23" max="24" width="9" style="16"/>
    <col min="25" max="25" width="10" style="16" bestFit="1" customWidth="1"/>
    <col min="26" max="27" width="9.875" style="16" customWidth="1"/>
    <col min="28" max="16384" width="9" style="16"/>
  </cols>
  <sheetData>
    <row r="2" spans="2:27" ht="15.75" customHeight="1" x14ac:dyDescent="0.25">
      <c r="B2" s="44" t="s">
        <v>0</v>
      </c>
      <c r="C2" s="44" t="s">
        <v>1</v>
      </c>
      <c r="D2" s="44" t="s">
        <v>12</v>
      </c>
      <c r="E2" s="44" t="s">
        <v>13</v>
      </c>
      <c r="F2" s="45"/>
      <c r="G2" s="1"/>
      <c r="H2" s="1"/>
      <c r="I2" s="46" t="s">
        <v>37</v>
      </c>
      <c r="J2" s="46" t="s">
        <v>36</v>
      </c>
      <c r="K2" s="32" t="s">
        <v>9</v>
      </c>
      <c r="L2" s="47"/>
      <c r="M2" s="47"/>
      <c r="N2" s="47"/>
      <c r="O2" s="47"/>
      <c r="P2" s="47"/>
      <c r="Q2" s="47"/>
      <c r="R2" s="47"/>
      <c r="S2" s="33"/>
      <c r="T2" s="39" t="s">
        <v>25</v>
      </c>
      <c r="U2" s="39"/>
      <c r="V2" s="39"/>
      <c r="W2" s="39"/>
      <c r="X2" s="39"/>
      <c r="Y2" s="39"/>
      <c r="Z2" s="51" t="s">
        <v>44</v>
      </c>
      <c r="AA2" s="52"/>
    </row>
    <row r="3" spans="2:27" x14ac:dyDescent="0.25">
      <c r="B3" s="19"/>
      <c r="C3" s="19"/>
      <c r="D3" s="19"/>
      <c r="E3" s="19"/>
      <c r="F3" s="6"/>
      <c r="G3" s="17"/>
      <c r="H3" s="17"/>
      <c r="I3" s="42"/>
      <c r="J3" s="42"/>
      <c r="K3" s="3"/>
      <c r="L3" s="4"/>
      <c r="M3" s="4"/>
      <c r="N3" s="4"/>
      <c r="O3" s="4"/>
      <c r="P3" s="4"/>
      <c r="Q3" s="4"/>
      <c r="R3" s="4"/>
      <c r="S3" s="5"/>
      <c r="T3" s="39"/>
      <c r="U3" s="39"/>
      <c r="V3" s="39"/>
      <c r="W3" s="39"/>
      <c r="X3" s="39"/>
      <c r="Y3" s="39"/>
      <c r="Z3" s="50"/>
      <c r="AA3" s="53"/>
    </row>
    <row r="4" spans="2:27" x14ac:dyDescent="0.25">
      <c r="B4" s="19"/>
      <c r="C4" s="19"/>
      <c r="D4" s="19"/>
      <c r="E4" s="19"/>
      <c r="F4" s="6"/>
      <c r="G4" s="20" t="s">
        <v>2</v>
      </c>
      <c r="H4" s="18" t="s">
        <v>8</v>
      </c>
      <c r="I4" s="42"/>
      <c r="J4" s="42"/>
      <c r="K4" s="7"/>
      <c r="L4" s="8"/>
      <c r="M4" s="8"/>
      <c r="N4" s="8"/>
      <c r="O4" s="8"/>
      <c r="P4" s="8"/>
      <c r="Q4" s="8"/>
      <c r="R4" s="8"/>
      <c r="S4" s="9"/>
      <c r="T4" s="39"/>
      <c r="U4" s="39"/>
      <c r="V4" s="39"/>
      <c r="W4" s="39"/>
      <c r="X4" s="39"/>
      <c r="Y4" s="39"/>
      <c r="Z4" s="54"/>
      <c r="AA4" s="55"/>
    </row>
    <row r="5" spans="2:27" ht="16.5" customHeight="1" x14ac:dyDescent="0.25">
      <c r="B5" s="21" t="s">
        <v>3</v>
      </c>
      <c r="C5" s="21" t="s">
        <v>27</v>
      </c>
      <c r="D5" s="19" t="s">
        <v>14</v>
      </c>
      <c r="E5" s="19" t="s">
        <v>28</v>
      </c>
      <c r="F5" s="22"/>
      <c r="G5" s="23"/>
      <c r="H5" s="23"/>
      <c r="I5" s="42"/>
      <c r="J5" s="42"/>
      <c r="K5" s="4" t="s">
        <v>10</v>
      </c>
      <c r="L5" s="5"/>
      <c r="M5" s="3" t="s">
        <v>11</v>
      </c>
      <c r="N5" s="4"/>
      <c r="O5" s="5"/>
      <c r="P5" s="32" t="s">
        <v>29</v>
      </c>
      <c r="Q5" s="33"/>
      <c r="R5" s="32" t="s">
        <v>30</v>
      </c>
      <c r="S5" s="33"/>
      <c r="T5" s="39" t="s">
        <v>22</v>
      </c>
      <c r="U5" s="39"/>
      <c r="V5" s="39"/>
      <c r="W5" s="39" t="s">
        <v>23</v>
      </c>
      <c r="X5" s="39"/>
      <c r="Y5" s="39"/>
      <c r="Z5" s="56" t="s">
        <v>43</v>
      </c>
      <c r="AA5" s="56" t="s">
        <v>42</v>
      </c>
    </row>
    <row r="6" spans="2:27" ht="18" x14ac:dyDescent="0.25">
      <c r="B6" s="21"/>
      <c r="C6" s="21"/>
      <c r="D6" s="19"/>
      <c r="E6" s="19"/>
      <c r="F6" s="10"/>
      <c r="G6" s="20"/>
      <c r="H6" s="20"/>
      <c r="I6" s="42"/>
      <c r="J6" s="42"/>
      <c r="K6" s="35" t="s">
        <v>31</v>
      </c>
      <c r="L6" s="36"/>
      <c r="M6" s="35" t="s">
        <v>4</v>
      </c>
      <c r="N6" s="34"/>
      <c r="O6" s="36"/>
      <c r="P6" s="7" t="s">
        <v>15</v>
      </c>
      <c r="Q6" s="9"/>
      <c r="R6" s="7" t="s">
        <v>32</v>
      </c>
      <c r="S6" s="9"/>
      <c r="T6" s="39"/>
      <c r="U6" s="39"/>
      <c r="V6" s="39"/>
      <c r="W6" s="39"/>
      <c r="X6" s="39"/>
      <c r="Y6" s="39"/>
      <c r="Z6" s="57"/>
      <c r="AA6" s="57"/>
    </row>
    <row r="7" spans="2:27" ht="18.75" x14ac:dyDescent="0.25">
      <c r="B7" s="24" t="s">
        <v>5</v>
      </c>
      <c r="C7" s="24" t="s">
        <v>5</v>
      </c>
      <c r="D7" s="24" t="s">
        <v>5</v>
      </c>
      <c r="E7" s="24" t="s">
        <v>6</v>
      </c>
      <c r="F7" s="10" t="s">
        <v>5</v>
      </c>
      <c r="G7" s="25" t="s">
        <v>7</v>
      </c>
      <c r="H7" s="37" t="s">
        <v>40</v>
      </c>
      <c r="I7" s="2" t="s">
        <v>33</v>
      </c>
      <c r="J7" s="26" t="s">
        <v>41</v>
      </c>
      <c r="K7" s="11" t="s">
        <v>16</v>
      </c>
      <c r="L7" s="12" t="s">
        <v>17</v>
      </c>
      <c r="M7" s="12" t="s">
        <v>18</v>
      </c>
      <c r="N7" s="11" t="s">
        <v>19</v>
      </c>
      <c r="O7" s="43" t="s">
        <v>38</v>
      </c>
      <c r="P7" s="27" t="s">
        <v>20</v>
      </c>
      <c r="Q7" s="28" t="s">
        <v>34</v>
      </c>
      <c r="R7" s="27" t="s">
        <v>35</v>
      </c>
      <c r="S7" s="27" t="s">
        <v>21</v>
      </c>
      <c r="T7" s="38" t="s">
        <v>24</v>
      </c>
      <c r="U7" s="38" t="s">
        <v>39</v>
      </c>
      <c r="V7" s="40" t="s">
        <v>26</v>
      </c>
      <c r="W7" s="38" t="s">
        <v>24</v>
      </c>
      <c r="X7" s="38" t="s">
        <v>39</v>
      </c>
      <c r="Y7" s="38" t="s">
        <v>26</v>
      </c>
      <c r="Z7" s="38" t="s">
        <v>45</v>
      </c>
      <c r="AA7" s="38" t="s">
        <v>46</v>
      </c>
    </row>
    <row r="8" spans="2:27" x14ac:dyDescent="0.25">
      <c r="B8" s="29">
        <v>500</v>
      </c>
      <c r="C8" s="29">
        <v>300</v>
      </c>
      <c r="D8" s="29">
        <v>12</v>
      </c>
      <c r="E8" s="29">
        <v>24</v>
      </c>
      <c r="F8" s="30">
        <f>B8-E8-E8</f>
        <v>452</v>
      </c>
      <c r="G8" s="31"/>
      <c r="H8" s="48">
        <v>3.3</v>
      </c>
      <c r="I8" s="13">
        <f>1/100*(2*C8*E8+D8*(B8-2*E8)+0.8584*G8*G8)</f>
        <v>198.24</v>
      </c>
      <c r="J8" s="13">
        <f>100*0.007849*I8</f>
        <v>155.59857600000001</v>
      </c>
      <c r="K8" s="14">
        <f>1/10000*(1/12*C8*POWER(B8,3)-1/12*(C8-D8)*POWER(B8-2*E8,3)+0.2*G8*G8*(B8-2*E8)*(B8-2*E8))</f>
        <v>90871.020799999998</v>
      </c>
      <c r="L8" s="14">
        <f>1/10000*(1/12*(B8*C8*C8*C8)-1/48*(B8-2*E8)*POWER(C8-D8,3)-1/16*(B8-2*E8)*(C8-D8)*(C8+D8)*(C8+D8)+0.2*4*G8*G8*D8*D8)</f>
        <v>10806.5088</v>
      </c>
      <c r="M8" s="15">
        <f>POWER(K8/I8,0.5)</f>
        <v>21.410019302972902</v>
      </c>
      <c r="N8" s="15">
        <f>POWER(L8/I8,0.5)</f>
        <v>7.3832412811705286</v>
      </c>
      <c r="O8" s="49">
        <f>((0.5*L8)/(D8/10*F8/10+(E8/10*(C8/10-2*F8/10))/6))^0.5</f>
        <v>13.402591842069443</v>
      </c>
      <c r="P8" s="14">
        <f>(2*K8)/B8*10</f>
        <v>3634.8408319999999</v>
      </c>
      <c r="Q8" s="14">
        <f>2*L8/C8*10</f>
        <v>720.43391999999994</v>
      </c>
      <c r="R8" s="14">
        <f>1/1000*(1/2*(B8-2*E8)*1/2*(B8-2*E8)*D8+C8*E8*(B8-E8)+2*0.21*G8*G8*(B8-2*E8))</f>
        <v>4040.1120000000001</v>
      </c>
      <c r="S8" s="14">
        <f>1/1000*(1/2*(E8*C8*C8+1/4*(B8-2*E8)*D8*D8+2*0.2146*G8*G8*D8))</f>
        <v>1088.136</v>
      </c>
      <c r="T8" s="41">
        <f>C8/2/E8</f>
        <v>6.25</v>
      </c>
      <c r="U8" s="41">
        <f>17/SQRT(H8)</f>
        <v>9.3581920035740662</v>
      </c>
      <c r="V8" s="38" t="str">
        <f>IF(O8&gt;T8,"OK", "NG")</f>
        <v>OK</v>
      </c>
      <c r="W8" s="41">
        <f>(B8-2*E8)/D8</f>
        <v>37.666666666666664</v>
      </c>
      <c r="X8" s="41">
        <f>170/SQRT(H8)</f>
        <v>93.581920035740652</v>
      </c>
      <c r="Y8" s="38" t="str">
        <f>IF(X8&gt;W8,"OK", "NG")</f>
        <v>OK</v>
      </c>
      <c r="Z8" s="41">
        <f>R8*H8/100</f>
        <v>133.32369600000001</v>
      </c>
      <c r="AA8" s="41">
        <f>0.6*H8*(B8-2*E8)*D8/100</f>
        <v>107.39519999999999</v>
      </c>
    </row>
    <row r="11" spans="2:27" x14ac:dyDescent="0.25">
      <c r="B11" s="44" t="s">
        <v>0</v>
      </c>
      <c r="C11" s="44" t="s">
        <v>1</v>
      </c>
      <c r="D11" s="44" t="s">
        <v>12</v>
      </c>
      <c r="E11" s="44" t="s">
        <v>13</v>
      </c>
      <c r="F11" s="45"/>
      <c r="G11" s="1"/>
      <c r="H11" s="1"/>
      <c r="I11" s="46" t="s">
        <v>37</v>
      </c>
      <c r="J11" s="46" t="s">
        <v>36</v>
      </c>
      <c r="K11" s="32" t="s">
        <v>9</v>
      </c>
      <c r="L11" s="47"/>
      <c r="M11" s="47"/>
      <c r="N11" s="47"/>
      <c r="O11" s="47"/>
      <c r="P11" s="47"/>
      <c r="Q11" s="47"/>
      <c r="R11" s="47"/>
      <c r="S11" s="33"/>
      <c r="T11" s="39" t="s">
        <v>25</v>
      </c>
      <c r="U11" s="39"/>
      <c r="V11" s="39"/>
      <c r="W11" s="39"/>
      <c r="X11" s="39"/>
      <c r="Y11" s="39"/>
      <c r="Z11" s="51" t="s">
        <v>44</v>
      </c>
      <c r="AA11" s="52"/>
    </row>
    <row r="12" spans="2:27" x14ac:dyDescent="0.25">
      <c r="B12" s="19"/>
      <c r="C12" s="19"/>
      <c r="D12" s="19"/>
      <c r="E12" s="19"/>
      <c r="F12" s="6"/>
      <c r="G12" s="17"/>
      <c r="H12" s="17"/>
      <c r="I12" s="42"/>
      <c r="J12" s="42"/>
      <c r="K12" s="3"/>
      <c r="L12" s="4"/>
      <c r="M12" s="4"/>
      <c r="N12" s="4"/>
      <c r="O12" s="4"/>
      <c r="P12" s="4"/>
      <c r="Q12" s="4"/>
      <c r="R12" s="4"/>
      <c r="S12" s="5"/>
      <c r="T12" s="39"/>
      <c r="U12" s="39"/>
      <c r="V12" s="39"/>
      <c r="W12" s="39"/>
      <c r="X12" s="39"/>
      <c r="Y12" s="39"/>
      <c r="Z12" s="50"/>
      <c r="AA12" s="53"/>
    </row>
    <row r="13" spans="2:27" x14ac:dyDescent="0.25">
      <c r="B13" s="19"/>
      <c r="C13" s="19"/>
      <c r="D13" s="19"/>
      <c r="E13" s="19"/>
      <c r="F13" s="6"/>
      <c r="G13" s="20" t="s">
        <v>2</v>
      </c>
      <c r="H13" s="18" t="s">
        <v>8</v>
      </c>
      <c r="I13" s="42"/>
      <c r="J13" s="42"/>
      <c r="K13" s="7"/>
      <c r="L13" s="8"/>
      <c r="M13" s="8"/>
      <c r="N13" s="8"/>
      <c r="O13" s="8"/>
      <c r="P13" s="8"/>
      <c r="Q13" s="8"/>
      <c r="R13" s="8"/>
      <c r="S13" s="9"/>
      <c r="T13" s="39"/>
      <c r="U13" s="39"/>
      <c r="V13" s="39"/>
      <c r="W13" s="39"/>
      <c r="X13" s="39"/>
      <c r="Y13" s="39"/>
      <c r="Z13" s="54"/>
      <c r="AA13" s="55"/>
    </row>
    <row r="14" spans="2:27" ht="16.5" x14ac:dyDescent="0.25">
      <c r="B14" s="21" t="s">
        <v>3</v>
      </c>
      <c r="C14" s="21" t="s">
        <v>27</v>
      </c>
      <c r="D14" s="19" t="s">
        <v>14</v>
      </c>
      <c r="E14" s="19" t="s">
        <v>28</v>
      </c>
      <c r="F14" s="22"/>
      <c r="G14" s="23"/>
      <c r="H14" s="23"/>
      <c r="I14" s="42"/>
      <c r="J14" s="42"/>
      <c r="K14" s="4" t="s">
        <v>10</v>
      </c>
      <c r="L14" s="5"/>
      <c r="M14" s="3" t="s">
        <v>11</v>
      </c>
      <c r="N14" s="4"/>
      <c r="O14" s="5"/>
      <c r="P14" s="32" t="s">
        <v>29</v>
      </c>
      <c r="Q14" s="33"/>
      <c r="R14" s="32" t="s">
        <v>30</v>
      </c>
      <c r="S14" s="33"/>
      <c r="T14" s="39" t="s">
        <v>22</v>
      </c>
      <c r="U14" s="39"/>
      <c r="V14" s="39"/>
      <c r="W14" s="39" t="s">
        <v>23</v>
      </c>
      <c r="X14" s="39"/>
      <c r="Y14" s="39"/>
      <c r="Z14" s="56" t="s">
        <v>43</v>
      </c>
      <c r="AA14" s="56" t="s">
        <v>42</v>
      </c>
    </row>
    <row r="15" spans="2:27" ht="18" x14ac:dyDescent="0.25">
      <c r="B15" s="21"/>
      <c r="C15" s="21"/>
      <c r="D15" s="19"/>
      <c r="E15" s="19"/>
      <c r="F15" s="10"/>
      <c r="G15" s="20"/>
      <c r="H15" s="20"/>
      <c r="I15" s="42"/>
      <c r="J15" s="42"/>
      <c r="K15" s="35" t="s">
        <v>31</v>
      </c>
      <c r="L15" s="36"/>
      <c r="M15" s="35" t="s">
        <v>4</v>
      </c>
      <c r="N15" s="34"/>
      <c r="O15" s="36"/>
      <c r="P15" s="7" t="s">
        <v>15</v>
      </c>
      <c r="Q15" s="9"/>
      <c r="R15" s="7" t="s">
        <v>32</v>
      </c>
      <c r="S15" s="9"/>
      <c r="T15" s="39"/>
      <c r="U15" s="39"/>
      <c r="V15" s="39"/>
      <c r="W15" s="39"/>
      <c r="X15" s="39"/>
      <c r="Y15" s="39"/>
      <c r="Z15" s="57"/>
      <c r="AA15" s="57"/>
    </row>
    <row r="16" spans="2:27" ht="18.75" x14ac:dyDescent="0.25">
      <c r="B16" s="24" t="s">
        <v>5</v>
      </c>
      <c r="C16" s="24" t="s">
        <v>5</v>
      </c>
      <c r="D16" s="24" t="s">
        <v>5</v>
      </c>
      <c r="E16" s="24" t="s">
        <v>6</v>
      </c>
      <c r="F16" s="10" t="s">
        <v>5</v>
      </c>
      <c r="G16" s="25" t="s">
        <v>7</v>
      </c>
      <c r="H16" s="37" t="s">
        <v>40</v>
      </c>
      <c r="I16" s="2" t="s">
        <v>33</v>
      </c>
      <c r="J16" s="26" t="s">
        <v>41</v>
      </c>
      <c r="K16" s="11" t="s">
        <v>16</v>
      </c>
      <c r="L16" s="12" t="s">
        <v>17</v>
      </c>
      <c r="M16" s="12" t="s">
        <v>18</v>
      </c>
      <c r="N16" s="11" t="s">
        <v>19</v>
      </c>
      <c r="O16" s="43" t="s">
        <v>38</v>
      </c>
      <c r="P16" s="27" t="s">
        <v>20</v>
      </c>
      <c r="Q16" s="28" t="s">
        <v>34</v>
      </c>
      <c r="R16" s="27" t="s">
        <v>35</v>
      </c>
      <c r="S16" s="27" t="s">
        <v>21</v>
      </c>
      <c r="T16" s="38" t="s">
        <v>24</v>
      </c>
      <c r="U16" s="38" t="s">
        <v>39</v>
      </c>
      <c r="V16" s="40" t="s">
        <v>26</v>
      </c>
      <c r="W16" s="38" t="s">
        <v>24</v>
      </c>
      <c r="X16" s="38" t="s">
        <v>39</v>
      </c>
      <c r="Y16" s="38" t="s">
        <v>26</v>
      </c>
      <c r="Z16" s="38" t="s">
        <v>45</v>
      </c>
      <c r="AA16" s="38" t="s">
        <v>46</v>
      </c>
    </row>
    <row r="17" spans="2:27" x14ac:dyDescent="0.25">
      <c r="B17" s="29">
        <v>500</v>
      </c>
      <c r="C17" s="29">
        <v>300</v>
      </c>
      <c r="D17" s="29">
        <v>12</v>
      </c>
      <c r="E17" s="29">
        <v>30</v>
      </c>
      <c r="F17" s="30">
        <f>B17-E17-E17</f>
        <v>440</v>
      </c>
      <c r="G17" s="31"/>
      <c r="H17" s="48">
        <v>3.3</v>
      </c>
      <c r="I17" s="13">
        <f>1/100*(2*C17*E17+D17*(B17-2*E17)+0.8584*G17*G17)</f>
        <v>232.8</v>
      </c>
      <c r="J17" s="13">
        <f>100*0.007849*I17</f>
        <v>182.72472000000002</v>
      </c>
      <c r="K17" s="14">
        <f>1/10000*(1/12*C17*POWER(B17,3)-1/12*(C17-D17)*POWER(B17-2*E17,3)+0.2*G17*G17*(B17-2*E17)*(B17-2*E17))</f>
        <v>108058.40000000001</v>
      </c>
      <c r="L17" s="14">
        <f>1/10000*(1/12*(B17*C17*C17*C17)-1/48*(B17-2*E17)*POWER(C17-D17,3)-1/16*(B17-2*E17)*(C17-D17)*(C17+D17)*(C17+D17)+0.2*4*G17*G17*D17*D17)</f>
        <v>13506.336000000001</v>
      </c>
      <c r="M17" s="15">
        <f>POWER(K17/I17,0.5)</f>
        <v>21.544567409899997</v>
      </c>
      <c r="N17" s="15">
        <f>POWER(L17/I17,0.5)</f>
        <v>7.6168830381262156</v>
      </c>
      <c r="O17" s="49">
        <f>((0.5*L17)/(D17/10*F17/10+(E17/10*(C17/10-2*F17/10))/6))^0.5</f>
        <v>16.844778259800538</v>
      </c>
      <c r="P17" s="14">
        <f>(2*K17)/B17*10</f>
        <v>4322.3360000000002</v>
      </c>
      <c r="Q17" s="14">
        <f>2*L17/C17*10</f>
        <v>900.42240000000004</v>
      </c>
      <c r="R17" s="14">
        <f>1/1000*(1/2*(B17-2*E17)*1/2*(B17-2*E17)*D17+C17*E17*(B17-E17)+2*0.21*G17*G17*(B17-2*E17))</f>
        <v>4810.8</v>
      </c>
      <c r="S17" s="14">
        <f>1/1000*(1/2*(E17*C17*C17+1/4*(B17-2*E17)*D17*D17+2*0.2146*G17*G17*D17))</f>
        <v>1357.92</v>
      </c>
      <c r="T17" s="41">
        <f>C17/2/E17</f>
        <v>5</v>
      </c>
      <c r="U17" s="41">
        <f>17/SQRT(H17)</f>
        <v>9.3581920035740662</v>
      </c>
      <c r="V17" s="38" t="str">
        <f>IF(O17&gt;T17,"OK", "NG")</f>
        <v>OK</v>
      </c>
      <c r="W17" s="41">
        <f>(B17-2*E17)/D17</f>
        <v>36.666666666666664</v>
      </c>
      <c r="X17" s="41">
        <f>170/SQRT(H17)</f>
        <v>93.581920035740652</v>
      </c>
      <c r="Y17" s="38" t="str">
        <f>IF(X17&gt;W17,"OK", "NG")</f>
        <v>OK</v>
      </c>
      <c r="Z17" s="41">
        <f>R17*H17/100</f>
        <v>158.75639999999999</v>
      </c>
      <c r="AA17" s="41">
        <f>0.6*H17*(B17-2*E17)*D17/100</f>
        <v>104.544</v>
      </c>
    </row>
    <row r="20" spans="2:27" x14ac:dyDescent="0.25">
      <c r="B20" s="44" t="s">
        <v>0</v>
      </c>
      <c r="C20" s="44" t="s">
        <v>1</v>
      </c>
      <c r="D20" s="44" t="s">
        <v>12</v>
      </c>
      <c r="E20" s="44" t="s">
        <v>13</v>
      </c>
      <c r="F20" s="45"/>
      <c r="G20" s="1"/>
      <c r="H20" s="1"/>
      <c r="I20" s="46" t="s">
        <v>37</v>
      </c>
      <c r="J20" s="46" t="s">
        <v>36</v>
      </c>
      <c r="K20" s="32" t="s">
        <v>9</v>
      </c>
      <c r="L20" s="47"/>
      <c r="M20" s="47"/>
      <c r="N20" s="47"/>
      <c r="O20" s="47"/>
      <c r="P20" s="47"/>
      <c r="Q20" s="47"/>
      <c r="R20" s="47"/>
      <c r="S20" s="33"/>
      <c r="T20" s="39" t="s">
        <v>25</v>
      </c>
      <c r="U20" s="39"/>
      <c r="V20" s="39"/>
      <c r="W20" s="39"/>
      <c r="X20" s="39"/>
      <c r="Y20" s="39"/>
      <c r="Z20" s="51" t="s">
        <v>44</v>
      </c>
      <c r="AA20" s="52"/>
    </row>
    <row r="21" spans="2:27" x14ac:dyDescent="0.25">
      <c r="B21" s="19"/>
      <c r="C21" s="19"/>
      <c r="D21" s="19"/>
      <c r="E21" s="19"/>
      <c r="F21" s="6"/>
      <c r="G21" s="17"/>
      <c r="H21" s="17"/>
      <c r="I21" s="42"/>
      <c r="J21" s="42"/>
      <c r="K21" s="3"/>
      <c r="L21" s="4"/>
      <c r="M21" s="4"/>
      <c r="N21" s="4"/>
      <c r="O21" s="4"/>
      <c r="P21" s="4"/>
      <c r="Q21" s="4"/>
      <c r="R21" s="4"/>
      <c r="S21" s="5"/>
      <c r="T21" s="39"/>
      <c r="U21" s="39"/>
      <c r="V21" s="39"/>
      <c r="W21" s="39"/>
      <c r="X21" s="39"/>
      <c r="Y21" s="39"/>
      <c r="Z21" s="50"/>
      <c r="AA21" s="53"/>
    </row>
    <row r="22" spans="2:27" x14ac:dyDescent="0.25">
      <c r="B22" s="19"/>
      <c r="C22" s="19"/>
      <c r="D22" s="19"/>
      <c r="E22" s="19"/>
      <c r="F22" s="6"/>
      <c r="G22" s="20" t="s">
        <v>2</v>
      </c>
      <c r="H22" s="18" t="s">
        <v>8</v>
      </c>
      <c r="I22" s="42"/>
      <c r="J22" s="42"/>
      <c r="K22" s="7"/>
      <c r="L22" s="8"/>
      <c r="M22" s="8"/>
      <c r="N22" s="8"/>
      <c r="O22" s="8"/>
      <c r="P22" s="8"/>
      <c r="Q22" s="8"/>
      <c r="R22" s="8"/>
      <c r="S22" s="9"/>
      <c r="T22" s="39"/>
      <c r="U22" s="39"/>
      <c r="V22" s="39"/>
      <c r="W22" s="39"/>
      <c r="X22" s="39"/>
      <c r="Y22" s="39"/>
      <c r="Z22" s="54"/>
      <c r="AA22" s="55"/>
    </row>
    <row r="23" spans="2:27" ht="16.5" x14ac:dyDescent="0.25">
      <c r="B23" s="21" t="s">
        <v>3</v>
      </c>
      <c r="C23" s="21" t="s">
        <v>27</v>
      </c>
      <c r="D23" s="19" t="s">
        <v>14</v>
      </c>
      <c r="E23" s="19" t="s">
        <v>28</v>
      </c>
      <c r="F23" s="22"/>
      <c r="G23" s="23"/>
      <c r="H23" s="23"/>
      <c r="I23" s="42"/>
      <c r="J23" s="42"/>
      <c r="K23" s="4" t="s">
        <v>10</v>
      </c>
      <c r="L23" s="5"/>
      <c r="M23" s="3" t="s">
        <v>11</v>
      </c>
      <c r="N23" s="4"/>
      <c r="O23" s="5"/>
      <c r="P23" s="32" t="s">
        <v>29</v>
      </c>
      <c r="Q23" s="33"/>
      <c r="R23" s="32" t="s">
        <v>30</v>
      </c>
      <c r="S23" s="33"/>
      <c r="T23" s="39" t="s">
        <v>22</v>
      </c>
      <c r="U23" s="39"/>
      <c r="V23" s="39"/>
      <c r="W23" s="39" t="s">
        <v>23</v>
      </c>
      <c r="X23" s="39"/>
      <c r="Y23" s="39"/>
      <c r="Z23" s="56" t="s">
        <v>43</v>
      </c>
      <c r="AA23" s="56" t="s">
        <v>42</v>
      </c>
    </row>
    <row r="24" spans="2:27" ht="18" x14ac:dyDescent="0.25">
      <c r="B24" s="21"/>
      <c r="C24" s="21"/>
      <c r="D24" s="19"/>
      <c r="E24" s="19"/>
      <c r="F24" s="10"/>
      <c r="G24" s="20"/>
      <c r="H24" s="20"/>
      <c r="I24" s="42"/>
      <c r="J24" s="42"/>
      <c r="K24" s="35" t="s">
        <v>31</v>
      </c>
      <c r="L24" s="36"/>
      <c r="M24" s="35" t="s">
        <v>4</v>
      </c>
      <c r="N24" s="34"/>
      <c r="O24" s="36"/>
      <c r="P24" s="7" t="s">
        <v>15</v>
      </c>
      <c r="Q24" s="9"/>
      <c r="R24" s="7" t="s">
        <v>32</v>
      </c>
      <c r="S24" s="9"/>
      <c r="T24" s="39"/>
      <c r="U24" s="39"/>
      <c r="V24" s="39"/>
      <c r="W24" s="39"/>
      <c r="X24" s="39"/>
      <c r="Y24" s="39"/>
      <c r="Z24" s="57"/>
      <c r="AA24" s="57"/>
    </row>
    <row r="25" spans="2:27" ht="18.75" x14ac:dyDescent="0.25">
      <c r="B25" s="24" t="s">
        <v>5</v>
      </c>
      <c r="C25" s="24" t="s">
        <v>5</v>
      </c>
      <c r="D25" s="24" t="s">
        <v>5</v>
      </c>
      <c r="E25" s="24" t="s">
        <v>6</v>
      </c>
      <c r="F25" s="10" t="s">
        <v>5</v>
      </c>
      <c r="G25" s="25" t="s">
        <v>7</v>
      </c>
      <c r="H25" s="37" t="s">
        <v>40</v>
      </c>
      <c r="I25" s="2" t="s">
        <v>33</v>
      </c>
      <c r="J25" s="26" t="s">
        <v>41</v>
      </c>
      <c r="K25" s="11" t="s">
        <v>16</v>
      </c>
      <c r="L25" s="12" t="s">
        <v>17</v>
      </c>
      <c r="M25" s="12" t="s">
        <v>18</v>
      </c>
      <c r="N25" s="11" t="s">
        <v>19</v>
      </c>
      <c r="O25" s="43" t="s">
        <v>38</v>
      </c>
      <c r="P25" s="27" t="s">
        <v>20</v>
      </c>
      <c r="Q25" s="28" t="s">
        <v>34</v>
      </c>
      <c r="R25" s="27" t="s">
        <v>35</v>
      </c>
      <c r="S25" s="27" t="s">
        <v>21</v>
      </c>
      <c r="T25" s="38" t="s">
        <v>24</v>
      </c>
      <c r="U25" s="38" t="s">
        <v>39</v>
      </c>
      <c r="V25" s="40" t="s">
        <v>26</v>
      </c>
      <c r="W25" s="38" t="s">
        <v>24</v>
      </c>
      <c r="X25" s="38" t="s">
        <v>39</v>
      </c>
      <c r="Y25" s="38" t="s">
        <v>26</v>
      </c>
      <c r="Z25" s="38" t="s">
        <v>45</v>
      </c>
      <c r="AA25" s="38" t="s">
        <v>46</v>
      </c>
    </row>
    <row r="26" spans="2:27" x14ac:dyDescent="0.25">
      <c r="B26" s="29">
        <v>500</v>
      </c>
      <c r="C26" s="29">
        <v>300</v>
      </c>
      <c r="D26" s="29">
        <v>17</v>
      </c>
      <c r="E26" s="29">
        <v>29</v>
      </c>
      <c r="F26" s="30">
        <f>B26-E26-E26</f>
        <v>442</v>
      </c>
      <c r="G26" s="31"/>
      <c r="H26" s="48">
        <v>3.3</v>
      </c>
      <c r="I26" s="13">
        <f>1/100*(2*C26*E26+D26*(B26-2*E26)+0.8584*G26*G26)</f>
        <v>249.14000000000001</v>
      </c>
      <c r="J26" s="13">
        <f>100*0.007849*I26</f>
        <v>195.54998600000002</v>
      </c>
      <c r="K26" s="14">
        <f>1/10000*(1/12*C26*POWER(B26,3)-1/12*(C26-D26)*POWER(B26-2*E26,3)+0.2*G26*G26*(B26-2*E26)*(B26-2*E26))</f>
        <v>108855.82246666668</v>
      </c>
      <c r="L26" s="14">
        <f>1/10000*(1/12*(B26*C26*C26*C26)-1/48*(B26-2*E26)*POWER(C26-D26,3)-1/16*(B26-2*E26)*(C26-D26)*(C26+D26)*(C26+D26)+0.2*4*G26*G26*D26*D26)</f>
        <v>13068.096216666676</v>
      </c>
      <c r="M26" s="15">
        <f>POWER(K26/I26,0.5)</f>
        <v>20.902782503654045</v>
      </c>
      <c r="N26" s="15">
        <f>POWER(L26/I26,0.5)</f>
        <v>7.2424320898665853</v>
      </c>
      <c r="O26" s="49">
        <f>((0.5*L26)/(D26/10*F26/10+(E26/10*(C26/10-2*F26/10))/6))^0.5</f>
        <v>11.801657804571125</v>
      </c>
      <c r="P26" s="14">
        <f>(2*K26)/B26*10</f>
        <v>4354.2328986666671</v>
      </c>
      <c r="Q26" s="14">
        <f>2*L26/C26*10</f>
        <v>871.20641444444504</v>
      </c>
      <c r="R26" s="14">
        <f>1/1000*(1/2*(B26-2*E26)*1/2*(B26-2*E26)*D26+C26*E26*(B26-E26)+2*0.21*G26*G26*(B26-2*E26))</f>
        <v>4927.9970000000003</v>
      </c>
      <c r="S26" s="14">
        <f>1/1000*(1/2*(E26*C26*C26+1/4*(B26-2*E26)*D26*D26+2*0.2146*G26*G26*D26))</f>
        <v>1320.9672499999999</v>
      </c>
      <c r="T26" s="41">
        <f>C26/2/E26</f>
        <v>5.1724137931034484</v>
      </c>
      <c r="U26" s="41">
        <f>17/SQRT(H26)</f>
        <v>9.3581920035740662</v>
      </c>
      <c r="V26" s="38" t="str">
        <f>IF(O26&gt;T26,"OK", "NG")</f>
        <v>OK</v>
      </c>
      <c r="W26" s="41">
        <f>(B26-2*E26)/D26</f>
        <v>26</v>
      </c>
      <c r="X26" s="41">
        <f>170/SQRT(H26)</f>
        <v>93.581920035740652</v>
      </c>
      <c r="Y26" s="38" t="str">
        <f>IF(X26&gt;W26,"OK", "NG")</f>
        <v>OK</v>
      </c>
      <c r="Z26" s="41">
        <f>R26*H26/100</f>
        <v>162.62390100000002</v>
      </c>
      <c r="AA26" s="41">
        <f>0.6*H26*(B26-2*E26)*D26/100</f>
        <v>148.77719999999997</v>
      </c>
    </row>
    <row r="29" spans="2:27" x14ac:dyDescent="0.25">
      <c r="B29" s="44" t="s">
        <v>0</v>
      </c>
      <c r="C29" s="44" t="s">
        <v>1</v>
      </c>
      <c r="D29" s="44" t="s">
        <v>12</v>
      </c>
      <c r="E29" s="44" t="s">
        <v>13</v>
      </c>
      <c r="F29" s="45"/>
      <c r="G29" s="1"/>
      <c r="H29" s="1"/>
      <c r="I29" s="46" t="s">
        <v>37</v>
      </c>
      <c r="J29" s="46" t="s">
        <v>36</v>
      </c>
      <c r="K29" s="32" t="s">
        <v>9</v>
      </c>
      <c r="L29" s="47"/>
      <c r="M29" s="47"/>
      <c r="N29" s="47"/>
      <c r="O29" s="47"/>
      <c r="P29" s="47"/>
      <c r="Q29" s="47"/>
      <c r="R29" s="47"/>
      <c r="S29" s="33"/>
      <c r="T29" s="39" t="s">
        <v>25</v>
      </c>
      <c r="U29" s="39"/>
      <c r="V29" s="39"/>
      <c r="W29" s="39"/>
      <c r="X29" s="39"/>
      <c r="Y29" s="39"/>
      <c r="Z29" s="51" t="s">
        <v>44</v>
      </c>
      <c r="AA29" s="52"/>
    </row>
    <row r="30" spans="2:27" x14ac:dyDescent="0.25">
      <c r="B30" s="19"/>
      <c r="C30" s="19"/>
      <c r="D30" s="19"/>
      <c r="E30" s="19"/>
      <c r="F30" s="6"/>
      <c r="G30" s="17"/>
      <c r="H30" s="17"/>
      <c r="I30" s="42"/>
      <c r="J30" s="42"/>
      <c r="K30" s="3"/>
      <c r="L30" s="4"/>
      <c r="M30" s="4"/>
      <c r="N30" s="4"/>
      <c r="O30" s="4"/>
      <c r="P30" s="4"/>
      <c r="Q30" s="4"/>
      <c r="R30" s="4"/>
      <c r="S30" s="5"/>
      <c r="T30" s="39"/>
      <c r="U30" s="39"/>
      <c r="V30" s="39"/>
      <c r="W30" s="39"/>
      <c r="X30" s="39"/>
      <c r="Y30" s="39"/>
      <c r="Z30" s="50"/>
      <c r="AA30" s="53"/>
    </row>
    <row r="31" spans="2:27" x14ac:dyDescent="0.25">
      <c r="B31" s="19"/>
      <c r="C31" s="19"/>
      <c r="D31" s="19"/>
      <c r="E31" s="19"/>
      <c r="F31" s="6"/>
      <c r="G31" s="20" t="s">
        <v>2</v>
      </c>
      <c r="H31" s="18" t="s">
        <v>8</v>
      </c>
      <c r="I31" s="42"/>
      <c r="J31" s="42"/>
      <c r="K31" s="7"/>
      <c r="L31" s="8"/>
      <c r="M31" s="8"/>
      <c r="N31" s="8"/>
      <c r="O31" s="8"/>
      <c r="P31" s="8"/>
      <c r="Q31" s="8"/>
      <c r="R31" s="8"/>
      <c r="S31" s="9"/>
      <c r="T31" s="39"/>
      <c r="U31" s="39"/>
      <c r="V31" s="39"/>
      <c r="W31" s="39"/>
      <c r="X31" s="39"/>
      <c r="Y31" s="39"/>
      <c r="Z31" s="54"/>
      <c r="AA31" s="55"/>
    </row>
    <row r="32" spans="2:27" ht="16.5" x14ac:dyDescent="0.25">
      <c r="B32" s="21" t="s">
        <v>3</v>
      </c>
      <c r="C32" s="21" t="s">
        <v>27</v>
      </c>
      <c r="D32" s="19" t="s">
        <v>14</v>
      </c>
      <c r="E32" s="19" t="s">
        <v>28</v>
      </c>
      <c r="F32" s="22"/>
      <c r="G32" s="23"/>
      <c r="H32" s="23"/>
      <c r="I32" s="42"/>
      <c r="J32" s="42"/>
      <c r="K32" s="4" t="s">
        <v>10</v>
      </c>
      <c r="L32" s="5"/>
      <c r="M32" s="3" t="s">
        <v>11</v>
      </c>
      <c r="N32" s="4"/>
      <c r="O32" s="5"/>
      <c r="P32" s="32" t="s">
        <v>29</v>
      </c>
      <c r="Q32" s="33"/>
      <c r="R32" s="32" t="s">
        <v>30</v>
      </c>
      <c r="S32" s="33"/>
      <c r="T32" s="39" t="s">
        <v>22</v>
      </c>
      <c r="U32" s="39"/>
      <c r="V32" s="39"/>
      <c r="W32" s="39" t="s">
        <v>23</v>
      </c>
      <c r="X32" s="39"/>
      <c r="Y32" s="39"/>
      <c r="Z32" s="56" t="s">
        <v>43</v>
      </c>
      <c r="AA32" s="56" t="s">
        <v>42</v>
      </c>
    </row>
    <row r="33" spans="2:27" ht="18" x14ac:dyDescent="0.25">
      <c r="B33" s="21"/>
      <c r="C33" s="21"/>
      <c r="D33" s="19"/>
      <c r="E33" s="19"/>
      <c r="F33" s="10"/>
      <c r="G33" s="20"/>
      <c r="H33" s="20"/>
      <c r="I33" s="42"/>
      <c r="J33" s="42"/>
      <c r="K33" s="35" t="s">
        <v>31</v>
      </c>
      <c r="L33" s="36"/>
      <c r="M33" s="35" t="s">
        <v>4</v>
      </c>
      <c r="N33" s="34"/>
      <c r="O33" s="36"/>
      <c r="P33" s="7" t="s">
        <v>15</v>
      </c>
      <c r="Q33" s="9"/>
      <c r="R33" s="7" t="s">
        <v>32</v>
      </c>
      <c r="S33" s="9"/>
      <c r="T33" s="39"/>
      <c r="U33" s="39"/>
      <c r="V33" s="39"/>
      <c r="W33" s="39"/>
      <c r="X33" s="39"/>
      <c r="Y33" s="39"/>
      <c r="Z33" s="57"/>
      <c r="AA33" s="57"/>
    </row>
    <row r="34" spans="2:27" ht="18.75" x14ac:dyDescent="0.25">
      <c r="B34" s="24" t="s">
        <v>5</v>
      </c>
      <c r="C34" s="24" t="s">
        <v>5</v>
      </c>
      <c r="D34" s="24" t="s">
        <v>5</v>
      </c>
      <c r="E34" s="24" t="s">
        <v>6</v>
      </c>
      <c r="F34" s="10" t="s">
        <v>5</v>
      </c>
      <c r="G34" s="25" t="s">
        <v>7</v>
      </c>
      <c r="H34" s="37" t="s">
        <v>40</v>
      </c>
      <c r="I34" s="2" t="s">
        <v>33</v>
      </c>
      <c r="J34" s="26" t="s">
        <v>41</v>
      </c>
      <c r="K34" s="11" t="s">
        <v>16</v>
      </c>
      <c r="L34" s="12" t="s">
        <v>17</v>
      </c>
      <c r="M34" s="12" t="s">
        <v>18</v>
      </c>
      <c r="N34" s="11" t="s">
        <v>19</v>
      </c>
      <c r="O34" s="43" t="s">
        <v>38</v>
      </c>
      <c r="P34" s="27" t="s">
        <v>20</v>
      </c>
      <c r="Q34" s="28" t="s">
        <v>34</v>
      </c>
      <c r="R34" s="27" t="s">
        <v>35</v>
      </c>
      <c r="S34" s="27" t="s">
        <v>21</v>
      </c>
      <c r="T34" s="38" t="s">
        <v>24</v>
      </c>
      <c r="U34" s="38" t="s">
        <v>39</v>
      </c>
      <c r="V34" s="40" t="s">
        <v>26</v>
      </c>
      <c r="W34" s="38" t="s">
        <v>24</v>
      </c>
      <c r="X34" s="38" t="s">
        <v>39</v>
      </c>
      <c r="Y34" s="38" t="s">
        <v>26</v>
      </c>
      <c r="Z34" s="38" t="s">
        <v>45</v>
      </c>
      <c r="AA34" s="38" t="s">
        <v>46</v>
      </c>
    </row>
    <row r="35" spans="2:27" x14ac:dyDescent="0.25">
      <c r="B35" s="29">
        <v>350</v>
      </c>
      <c r="C35" s="29">
        <v>350</v>
      </c>
      <c r="D35" s="29">
        <v>15</v>
      </c>
      <c r="E35" s="29">
        <v>32</v>
      </c>
      <c r="F35" s="30">
        <f>B35-E35-E35</f>
        <v>286</v>
      </c>
      <c r="G35" s="31"/>
      <c r="H35" s="48">
        <v>3.3</v>
      </c>
      <c r="I35" s="13">
        <f>1/100*(2*C35*E35+D35*(B35-2*E35)+0.8584*G35*G35)</f>
        <v>266.89999999999998</v>
      </c>
      <c r="J35" s="13">
        <f>100*0.007849*I35</f>
        <v>209.48981000000001</v>
      </c>
      <c r="K35" s="14">
        <f>1/10000*(1/12*C35*POWER(B35,3)-1/12*(C35-D35)*POWER(B35-2*E35,3)+0.2*G35*G35*(B35-2*E35)*(B35-2*E35))</f>
        <v>59744.793666666665</v>
      </c>
      <c r="L35" s="14">
        <f>1/10000*(1/12*(B35*C35*C35*C35)-1/48*(B35-2*E35)*POWER(C35-D35,3)-1/16*(B35-2*E35)*(C35-D35)*(C35+D35)*(C35+D35)+0.2*4*G35*G35*D35*D35)</f>
        <v>22874.710416666665</v>
      </c>
      <c r="M35" s="15">
        <f>POWER(K35/I35,0.5)</f>
        <v>14.961520979790954</v>
      </c>
      <c r="N35" s="15">
        <f>POWER(L35/I35,0.5)</f>
        <v>9.2577087898122858</v>
      </c>
      <c r="O35" s="49">
        <f>((0.5*L35)/(D35/10*F35/10+(E35/10*(C35/10-2*F35/10))/6))^0.5</f>
        <v>19.189430184084912</v>
      </c>
      <c r="P35" s="14">
        <f>(2*K35)/B35*10</f>
        <v>3413.9882095238095</v>
      </c>
      <c r="Q35" s="14">
        <f>2*L35/C35*10</f>
        <v>1307.1263095238096</v>
      </c>
      <c r="R35" s="14">
        <f>1/1000*(1/2*(B35-2*E35)*1/2*(B35-2*E35)*D35+C35*E35*(B35-E35)+2*0.21*G35*G35*(B35-2*E35))</f>
        <v>3868.335</v>
      </c>
      <c r="S35" s="14">
        <f>1/1000*(1/2*(E35*C35*C35+1/4*(B35-2*E35)*D35*D35+2*0.2146*G35*G35*D35))</f>
        <v>1968.04375</v>
      </c>
      <c r="T35" s="41">
        <f>C35/2/E35</f>
        <v>5.46875</v>
      </c>
      <c r="U35" s="41">
        <f>17/SQRT(H35)</f>
        <v>9.3581920035740662</v>
      </c>
      <c r="V35" s="38" t="str">
        <f>IF(O35&gt;T35,"OK", "NG")</f>
        <v>OK</v>
      </c>
      <c r="W35" s="41">
        <f>(B35-2*E35)/D35</f>
        <v>19.066666666666666</v>
      </c>
      <c r="X35" s="41">
        <f>170/SQRT(H35)</f>
        <v>93.581920035740652</v>
      </c>
      <c r="Y35" s="38" t="str">
        <f>IF(X35&gt;W35,"OK", "NG")</f>
        <v>OK</v>
      </c>
      <c r="Z35" s="41">
        <f>R35*H35/100</f>
        <v>127.65505499999999</v>
      </c>
      <c r="AA35" s="41">
        <f>0.6*H35*(B35-2*E35)*D35/100</f>
        <v>84.941999999999993</v>
      </c>
    </row>
  </sheetData>
  <mergeCells count="100">
    <mergeCell ref="R32:S32"/>
    <mergeCell ref="T32:V33"/>
    <mergeCell ref="W32:Y33"/>
    <mergeCell ref="Z32:Z33"/>
    <mergeCell ref="AA32:AA33"/>
    <mergeCell ref="K33:L33"/>
    <mergeCell ref="M33:O33"/>
    <mergeCell ref="P33:Q33"/>
    <mergeCell ref="R33:S33"/>
    <mergeCell ref="K29:S31"/>
    <mergeCell ref="T29:Y31"/>
    <mergeCell ref="Z29:AA31"/>
    <mergeCell ref="B32:B33"/>
    <mergeCell ref="C32:C33"/>
    <mergeCell ref="D32:D33"/>
    <mergeCell ref="E32:E33"/>
    <mergeCell ref="K32:L32"/>
    <mergeCell ref="M32:O32"/>
    <mergeCell ref="P32:Q32"/>
    <mergeCell ref="B29:B31"/>
    <mergeCell ref="C29:C31"/>
    <mergeCell ref="D29:D31"/>
    <mergeCell ref="E29:E31"/>
    <mergeCell ref="I29:I33"/>
    <mergeCell ref="J29:J33"/>
    <mergeCell ref="T23:V24"/>
    <mergeCell ref="W23:Y24"/>
    <mergeCell ref="Z23:Z24"/>
    <mergeCell ref="AA23:AA24"/>
    <mergeCell ref="K24:L24"/>
    <mergeCell ref="M24:O24"/>
    <mergeCell ref="P24:Q24"/>
    <mergeCell ref="R24:S24"/>
    <mergeCell ref="T20:Y22"/>
    <mergeCell ref="Z20:AA22"/>
    <mergeCell ref="B23:B24"/>
    <mergeCell ref="C23:C24"/>
    <mergeCell ref="D23:D24"/>
    <mergeCell ref="E23:E24"/>
    <mergeCell ref="K23:L23"/>
    <mergeCell ref="M23:O23"/>
    <mergeCell ref="P23:Q23"/>
    <mergeCell ref="R23:S23"/>
    <mergeCell ref="Z11:AA13"/>
    <mergeCell ref="Z14:Z15"/>
    <mergeCell ref="AA14:AA15"/>
    <mergeCell ref="B20:B22"/>
    <mergeCell ref="C20:C22"/>
    <mergeCell ref="D20:D22"/>
    <mergeCell ref="E20:E22"/>
    <mergeCell ref="I20:I24"/>
    <mergeCell ref="J20:J24"/>
    <mergeCell ref="K20:S22"/>
    <mergeCell ref="B11:B13"/>
    <mergeCell ref="C11:C13"/>
    <mergeCell ref="D11:D13"/>
    <mergeCell ref="E11:E13"/>
    <mergeCell ref="I11:I15"/>
    <mergeCell ref="J11:J15"/>
    <mergeCell ref="Z2:AA4"/>
    <mergeCell ref="Z5:Z6"/>
    <mergeCell ref="AA5:AA6"/>
    <mergeCell ref="T14:V15"/>
    <mergeCell ref="W14:Y15"/>
    <mergeCell ref="K15:L15"/>
    <mergeCell ref="M15:O15"/>
    <mergeCell ref="P15:Q15"/>
    <mergeCell ref="R15:S15"/>
    <mergeCell ref="K11:S13"/>
    <mergeCell ref="T11:Y13"/>
    <mergeCell ref="B14:B15"/>
    <mergeCell ref="C14:C15"/>
    <mergeCell ref="D14:D15"/>
    <mergeCell ref="E14:E15"/>
    <mergeCell ref="K14:L14"/>
    <mergeCell ref="M14:O14"/>
    <mergeCell ref="P14:Q14"/>
    <mergeCell ref="R14:S14"/>
    <mergeCell ref="J2:J6"/>
    <mergeCell ref="I2:I6"/>
    <mergeCell ref="K6:L6"/>
    <mergeCell ref="M6:O6"/>
    <mergeCell ref="T5:V6"/>
    <mergeCell ref="W5:Y6"/>
    <mergeCell ref="M5:O5"/>
    <mergeCell ref="P6:Q6"/>
    <mergeCell ref="R6:S6"/>
    <mergeCell ref="T2:Y4"/>
    <mergeCell ref="R5:S5"/>
    <mergeCell ref="P5:Q5"/>
    <mergeCell ref="B2:B4"/>
    <mergeCell ref="C2:C4"/>
    <mergeCell ref="D2:D4"/>
    <mergeCell ref="E2:E4"/>
    <mergeCell ref="K2:S4"/>
    <mergeCell ref="B5:B6"/>
    <mergeCell ref="C5:C6"/>
    <mergeCell ref="D5:D6"/>
    <mergeCell ref="E5:E6"/>
    <mergeCell ref="K5:L5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2018-04-29T08:24:18Z</dcterms:created>
  <dcterms:modified xsi:type="dcterms:W3CDTF">2018-04-30T02:37:56Z</dcterms:modified>
</cp:coreProperties>
</file>