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matlab\utils\"/>
    </mc:Choice>
  </mc:AlternateContent>
  <bookViews>
    <workbookView xWindow="0" yWindow="0" windowWidth="28800" windowHeight="12285"/>
  </bookViews>
  <sheets>
    <sheet name="工作表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AC8" i="1" l="1"/>
  <c r="W8" i="1"/>
  <c r="Z8" i="1"/>
  <c r="Y8" i="1"/>
  <c r="V8" i="1"/>
  <c r="AA8" i="1" l="1"/>
  <c r="U8" i="1"/>
  <c r="T8" i="1"/>
  <c r="AD8" i="1" s="1"/>
  <c r="N8" i="1"/>
  <c r="Q8" i="1" s="1"/>
  <c r="M8" i="1"/>
  <c r="O8" i="1" s="1"/>
  <c r="K8" i="1"/>
  <c r="L8" i="1" s="1"/>
  <c r="H8" i="1"/>
  <c r="P8" i="1" l="1"/>
  <c r="X8" i="1"/>
  <c r="R8" i="1"/>
  <c r="S8" i="1"/>
</calcChain>
</file>

<file path=xl/sharedStrings.xml><?xml version="1.0" encoding="utf-8"?>
<sst xmlns="http://schemas.openxmlformats.org/spreadsheetml/2006/main" count="60" uniqueCount="53">
  <si>
    <t>H</t>
  </si>
  <si>
    <t>B</t>
  </si>
  <si>
    <t>R</t>
    <phoneticPr fontId="4" type="noConversion"/>
  </si>
  <si>
    <t>d</t>
  </si>
  <si>
    <t>cm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</si>
  <si>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</si>
  <si>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</si>
  <si>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</si>
  <si>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fy</t>
    <phoneticPr fontId="2" type="noConversion"/>
  </si>
  <si>
    <r>
      <rPr>
        <sz val="12"/>
        <rFont val="新細明體"/>
        <family val="1"/>
        <charset val="136"/>
      </rPr>
      <t>斷面性質</t>
    </r>
    <phoneticPr fontId="4" type="noConversion"/>
  </si>
  <si>
    <r>
      <rPr>
        <sz val="12"/>
        <rFont val="新細明體"/>
        <family val="1"/>
        <charset val="136"/>
      </rPr>
      <t>慣性矩</t>
    </r>
  </si>
  <si>
    <r>
      <rPr>
        <sz val="12"/>
        <rFont val="新細明體"/>
        <family val="1"/>
        <charset val="136"/>
      </rPr>
      <t>迴轉半徑</t>
    </r>
  </si>
  <si>
    <r>
      <t>t</t>
    </r>
    <r>
      <rPr>
        <i/>
        <vertAlign val="subscript"/>
        <sz val="12"/>
        <rFont val="Calibri"/>
        <family val="2"/>
      </rPr>
      <t>1</t>
    </r>
  </si>
  <si>
    <r>
      <t>t</t>
    </r>
    <r>
      <rPr>
        <i/>
        <vertAlign val="subscript"/>
        <sz val="12"/>
        <rFont val="Calibri"/>
        <family val="2"/>
      </rPr>
      <t>2</t>
    </r>
  </si>
  <si>
    <r>
      <t>t</t>
    </r>
    <r>
      <rPr>
        <i/>
        <vertAlign val="subscript"/>
        <sz val="12"/>
        <rFont val="Calibri"/>
        <family val="2"/>
      </rPr>
      <t>w</t>
    </r>
    <phoneticPr fontId="4" type="noConversion"/>
  </si>
  <si>
    <r>
      <t>cm</t>
    </r>
    <r>
      <rPr>
        <vertAlign val="superscript"/>
        <sz val="12"/>
        <rFont val="Calibri"/>
        <family val="2"/>
      </rPr>
      <t>3</t>
    </r>
    <phoneticPr fontId="4" type="noConversion"/>
  </si>
  <si>
    <r>
      <t>I</t>
    </r>
    <r>
      <rPr>
        <i/>
        <vertAlign val="subscript"/>
        <sz val="12"/>
        <rFont val="Calibri"/>
        <family val="2"/>
      </rPr>
      <t>x</t>
    </r>
  </si>
  <si>
    <r>
      <t>I</t>
    </r>
    <r>
      <rPr>
        <i/>
        <vertAlign val="subscript"/>
        <sz val="12"/>
        <rFont val="Calibri"/>
        <family val="2"/>
      </rPr>
      <t>y</t>
    </r>
  </si>
  <si>
    <r>
      <t>r</t>
    </r>
    <r>
      <rPr>
        <i/>
        <vertAlign val="subscript"/>
        <sz val="12"/>
        <rFont val="Calibri"/>
        <family val="2"/>
      </rPr>
      <t>x</t>
    </r>
  </si>
  <si>
    <r>
      <t>r</t>
    </r>
    <r>
      <rPr>
        <i/>
        <vertAlign val="subscript"/>
        <sz val="12"/>
        <rFont val="Calibri"/>
        <family val="2"/>
      </rPr>
      <t>y</t>
    </r>
  </si>
  <si>
    <r>
      <t>S</t>
    </r>
    <r>
      <rPr>
        <i/>
        <vertAlign val="subscript"/>
        <sz val="12"/>
        <rFont val="Calibri"/>
        <family val="2"/>
      </rPr>
      <t>x</t>
    </r>
    <phoneticPr fontId="4" type="noConversion"/>
  </si>
  <si>
    <r>
      <t>Z</t>
    </r>
    <r>
      <rPr>
        <i/>
        <vertAlign val="subscript"/>
        <sz val="12"/>
        <rFont val="Calibri"/>
        <family val="2"/>
      </rPr>
      <t>y</t>
    </r>
    <phoneticPr fontId="4" type="noConversion"/>
  </si>
  <si>
    <t>flange</t>
    <phoneticPr fontId="2" type="noConversion"/>
  </si>
  <si>
    <t>web</t>
    <phoneticPr fontId="2" type="noConversion"/>
  </si>
  <si>
    <t>b / t</t>
    <phoneticPr fontId="2" type="noConversion"/>
  </si>
  <si>
    <t>Width-Thickness Ratio Check</t>
    <phoneticPr fontId="2" type="noConversion"/>
  </si>
  <si>
    <t>b / t check</t>
    <phoneticPr fontId="2" type="noConversion"/>
  </si>
  <si>
    <r>
      <t>b</t>
    </r>
    <r>
      <rPr>
        <i/>
        <vertAlign val="subscript"/>
        <sz val="12"/>
        <rFont val="Calibri"/>
        <family val="2"/>
      </rPr>
      <t>f</t>
    </r>
    <phoneticPr fontId="4" type="noConversion"/>
  </si>
  <si>
    <r>
      <t>t</t>
    </r>
    <r>
      <rPr>
        <i/>
        <vertAlign val="subscript"/>
        <sz val="12"/>
        <rFont val="Calibri"/>
        <family val="2"/>
      </rPr>
      <t>f</t>
    </r>
    <phoneticPr fontId="4" type="noConversion"/>
  </si>
  <si>
    <r>
      <rPr>
        <sz val="12"/>
        <rFont val="新細明體"/>
        <family val="1"/>
        <charset val="136"/>
      </rPr>
      <t>斷面模數</t>
    </r>
    <phoneticPr fontId="4" type="noConversion"/>
  </si>
  <si>
    <r>
      <rPr>
        <sz val="12"/>
        <rFont val="新細明體"/>
        <family val="1"/>
        <charset val="136"/>
      </rPr>
      <t>塑性斷面模數</t>
    </r>
    <phoneticPr fontId="4" type="noConversion"/>
  </si>
  <si>
    <r>
      <t>cm</t>
    </r>
    <r>
      <rPr>
        <vertAlign val="superscript"/>
        <sz val="12"/>
        <rFont val="Calibri"/>
        <family val="2"/>
      </rPr>
      <t>4</t>
    </r>
    <phoneticPr fontId="4" type="noConversion"/>
  </si>
  <si>
    <r>
      <t>cm</t>
    </r>
    <r>
      <rPr>
        <vertAlign val="superscript"/>
        <sz val="12"/>
        <rFont val="Calibri"/>
        <family val="2"/>
      </rPr>
      <t>3</t>
    </r>
    <phoneticPr fontId="4" type="noConversion"/>
  </si>
  <si>
    <r>
      <t>cm</t>
    </r>
    <r>
      <rPr>
        <vertAlign val="superscript"/>
        <sz val="12"/>
        <rFont val="Calibri"/>
        <family val="2"/>
      </rPr>
      <t>2</t>
    </r>
    <phoneticPr fontId="4" type="noConversion"/>
  </si>
  <si>
    <r>
      <t>S</t>
    </r>
    <r>
      <rPr>
        <i/>
        <vertAlign val="subscript"/>
        <sz val="12"/>
        <rFont val="Calibri"/>
        <family val="2"/>
      </rPr>
      <t>y</t>
    </r>
    <phoneticPr fontId="4" type="noConversion"/>
  </si>
  <si>
    <r>
      <t>Z</t>
    </r>
    <r>
      <rPr>
        <i/>
        <vertAlign val="subscript"/>
        <sz val="12"/>
        <rFont val="Calibri"/>
        <family val="2"/>
      </rPr>
      <t>x</t>
    </r>
    <phoneticPr fontId="4" type="noConversion"/>
  </si>
  <si>
    <t>計
算
單
位
質
量</t>
    <phoneticPr fontId="2" type="noConversion"/>
  </si>
  <si>
    <t>計
算
斷
面
積
A</t>
    <phoneticPr fontId="2" type="noConversion"/>
  </si>
  <si>
    <r>
      <t>r</t>
    </r>
    <r>
      <rPr>
        <i/>
        <vertAlign val="subscript"/>
        <sz val="12"/>
        <rFont val="Calibri"/>
        <family val="2"/>
      </rPr>
      <t>T</t>
    </r>
    <phoneticPr fontId="4" type="noConversion"/>
  </si>
  <si>
    <r>
      <t>λ</t>
    </r>
    <r>
      <rPr>
        <vertAlign val="subscript"/>
        <sz val="12"/>
        <color theme="1"/>
        <rFont val="Calibri"/>
        <family val="2"/>
      </rPr>
      <t>p</t>
    </r>
    <phoneticPr fontId="2" type="noConversion"/>
  </si>
  <si>
    <r>
      <t>t / cm</t>
    </r>
    <r>
      <rPr>
        <vertAlign val="superscript"/>
        <sz val="12"/>
        <color theme="1"/>
        <rFont val="Calibri"/>
        <family val="2"/>
      </rPr>
      <t>2</t>
    </r>
    <phoneticPr fontId="2" type="noConversion"/>
  </si>
  <si>
    <t>kg / m</t>
    <phoneticPr fontId="4" type="noConversion"/>
  </si>
  <si>
    <r>
      <rPr>
        <sz val="12"/>
        <color theme="1"/>
        <rFont val="細明體"/>
        <family val="3"/>
        <charset val="136"/>
      </rPr>
      <t xml:space="preserve">塑性剪力
</t>
    </r>
    <r>
      <rPr>
        <sz val="12"/>
        <color theme="1"/>
        <rFont val="Calibri"/>
        <family val="2"/>
      </rPr>
      <t>tf</t>
    </r>
    <phoneticPr fontId="2" type="noConversion"/>
  </si>
  <si>
    <r>
      <rPr>
        <sz val="12"/>
        <color theme="1"/>
        <rFont val="細明體"/>
        <family val="3"/>
        <charset val="136"/>
      </rPr>
      <t xml:space="preserve">塑性彎矩
</t>
    </r>
    <r>
      <rPr>
        <sz val="12"/>
        <color theme="1"/>
        <rFont val="Calibri"/>
        <family val="2"/>
      </rPr>
      <t>tf-m</t>
    </r>
    <phoneticPr fontId="2" type="noConversion"/>
  </si>
  <si>
    <t>斷面力學性質</t>
    <phoneticPr fontId="2" type="noConversion"/>
  </si>
  <si>
    <t>Mp</t>
    <phoneticPr fontId="2" type="noConversion"/>
  </si>
  <si>
    <t>Vp</t>
    <phoneticPr fontId="2" type="noConversion"/>
  </si>
  <si>
    <r>
      <rPr>
        <sz val="12"/>
        <color theme="1"/>
        <rFont val="細明體"/>
        <family val="3"/>
        <charset val="136"/>
      </rPr>
      <t xml:space="preserve">塑性軸力
</t>
    </r>
    <r>
      <rPr>
        <sz val="12"/>
        <color theme="1"/>
        <rFont val="Calibri"/>
        <family val="2"/>
      </rPr>
      <t>tf</t>
    </r>
    <phoneticPr fontId="2" type="noConversion"/>
  </si>
  <si>
    <t>Pn</t>
    <phoneticPr fontId="2" type="noConversion"/>
  </si>
  <si>
    <t>L</t>
    <phoneticPr fontId="2" type="noConversion"/>
  </si>
  <si>
    <t>L</t>
    <phoneticPr fontId="4" type="noConversion"/>
  </si>
  <si>
    <t>K</t>
    <phoneticPr fontId="2" type="noConversion"/>
  </si>
  <si>
    <t>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</si>
</sst>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_-* #,##0.0_-;\-* #,##0.0_-;_-* &quot;-&quot;?_-;_-@_-"/>
    <numFmt numFmtId="178" formatCode="0_ "/>
    <numFmt numFmtId="179" formatCode="0.0_);[Red]\(0.0\)"/>
  </numFmts>
  <fonts count="1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i/>
      <sz val="12"/>
      <name val="Calibri"/>
      <family val="2"/>
    </font>
    <font>
      <i/>
      <vertAlign val="subscript"/>
      <sz val="12"/>
      <name val="Calibri"/>
      <family val="2"/>
    </font>
    <font>
      <sz val="12"/>
      <color indexed="14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i/>
      <sz val="12"/>
      <color indexed="14"/>
      <name val="Calibri"/>
      <family val="2"/>
    </font>
    <font>
      <vertAlign val="superscript"/>
      <sz val="12"/>
      <name val="Calibri"/>
      <family val="2"/>
    </font>
    <font>
      <vertAlign val="superscript"/>
      <sz val="12"/>
      <color theme="1"/>
      <name val="Calibri"/>
      <family val="2"/>
    </font>
    <font>
      <sz val="10"/>
      <color rgb="FF000000"/>
      <name val="新細明體"/>
      <family val="1"/>
      <charset val="136"/>
      <scheme val="minor"/>
    </font>
    <font>
      <vertAlign val="subscript"/>
      <sz val="12"/>
      <color theme="1"/>
      <name val="Calibri"/>
      <family val="2"/>
    </font>
    <font>
      <sz val="12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178" fontId="8" fillId="0" borderId="10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177" fontId="7" fillId="2" borderId="1" xfId="0" quotePrefix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77" fontId="7" fillId="2" borderId="1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176" fontId="7" fillId="2" borderId="12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readingOrder="1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</cellXfs>
  <cellStyles count="2">
    <cellStyle name="一般" xfId="0" builtinId="0"/>
    <cellStyle name="一般_H型鋼--東和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</xdr:col>
      <xdr:colOff>85725</xdr:colOff>
      <xdr:row>7</xdr:row>
      <xdr:rowOff>0</xdr:rowOff>
    </xdr:to>
    <xdr:sp macro="" textlink="">
      <xdr:nvSpPr>
        <xdr:cNvPr id="4" name="文字 10"/>
        <xdr:cNvSpPr txBox="1">
          <a:spLocks noChangeArrowheads="1"/>
        </xdr:cNvSpPr>
      </xdr:nvSpPr>
      <xdr:spPr bwMode="auto">
        <a:xfrm>
          <a:off x="0" y="1524000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350×175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85725</xdr:colOff>
      <xdr:row>7</xdr:row>
      <xdr:rowOff>0</xdr:rowOff>
    </xdr:to>
    <xdr:sp macro="" textlink="">
      <xdr:nvSpPr>
        <xdr:cNvPr id="5" name="文字 11"/>
        <xdr:cNvSpPr txBox="1">
          <a:spLocks noChangeArrowheads="1"/>
        </xdr:cNvSpPr>
      </xdr:nvSpPr>
      <xdr:spPr bwMode="auto">
        <a:xfrm>
          <a:off x="0" y="1524000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350×250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2:AD8"/>
  <sheetViews>
    <sheetView showGridLines="0" tabSelected="1" zoomScale="85" zoomScaleNormal="85" workbookViewId="0">
      <selection activeCell="G13" sqref="G13"/>
    </sheetView>
  </sheetViews>
  <sheetFormatPr defaultRowHeight="15.75" x14ac:dyDescent="0.25"/>
  <cols>
    <col min="1" max="23" width="9" style="10"/>
    <col min="24" max="24" width="10.75" style="10" bestFit="1" customWidth="1"/>
    <col min="25" max="26" width="9" style="10"/>
    <col min="27" max="27" width="10" style="10" bestFit="1" customWidth="1"/>
    <col min="28" max="30" width="9.875" style="10" customWidth="1"/>
    <col min="31" max="16384" width="9" style="10"/>
  </cols>
  <sheetData>
    <row r="2" spans="2:30" ht="15.75" customHeight="1" x14ac:dyDescent="0.25">
      <c r="B2" s="56" t="s">
        <v>0</v>
      </c>
      <c r="C2" s="56" t="s">
        <v>1</v>
      </c>
      <c r="D2" s="56" t="s">
        <v>12</v>
      </c>
      <c r="E2" s="56" t="s">
        <v>13</v>
      </c>
      <c r="F2" s="56" t="s">
        <v>49</v>
      </c>
      <c r="G2" s="56" t="s">
        <v>51</v>
      </c>
      <c r="H2" s="30"/>
      <c r="I2" s="1"/>
      <c r="J2" s="1"/>
      <c r="K2" s="57" t="s">
        <v>37</v>
      </c>
      <c r="L2" s="57" t="s">
        <v>36</v>
      </c>
      <c r="M2" s="33" t="s">
        <v>9</v>
      </c>
      <c r="N2" s="43"/>
      <c r="O2" s="43"/>
      <c r="P2" s="43"/>
      <c r="Q2" s="43"/>
      <c r="R2" s="43"/>
      <c r="S2" s="43"/>
      <c r="T2" s="43"/>
      <c r="U2" s="34"/>
      <c r="V2" s="35" t="s">
        <v>25</v>
      </c>
      <c r="W2" s="35"/>
      <c r="X2" s="35"/>
      <c r="Y2" s="35"/>
      <c r="Z2" s="35"/>
      <c r="AA2" s="35"/>
      <c r="AB2" s="48" t="s">
        <v>44</v>
      </c>
      <c r="AC2" s="59"/>
      <c r="AD2" s="49"/>
    </row>
    <row r="3" spans="2:30" x14ac:dyDescent="0.25">
      <c r="B3" s="55"/>
      <c r="C3" s="55"/>
      <c r="D3" s="55"/>
      <c r="E3" s="55"/>
      <c r="F3" s="55"/>
      <c r="G3" s="55"/>
      <c r="H3" s="3"/>
      <c r="I3" s="11"/>
      <c r="J3" s="11"/>
      <c r="K3" s="58"/>
      <c r="L3" s="58"/>
      <c r="M3" s="44"/>
      <c r="N3" s="45"/>
      <c r="O3" s="45"/>
      <c r="P3" s="45"/>
      <c r="Q3" s="45"/>
      <c r="R3" s="45"/>
      <c r="S3" s="45"/>
      <c r="T3" s="45"/>
      <c r="U3" s="46"/>
      <c r="V3" s="35"/>
      <c r="W3" s="35"/>
      <c r="X3" s="35"/>
      <c r="Y3" s="35"/>
      <c r="Z3" s="35"/>
      <c r="AA3" s="35"/>
      <c r="AB3" s="50"/>
      <c r="AC3" s="60"/>
      <c r="AD3" s="51"/>
    </row>
    <row r="4" spans="2:30" x14ac:dyDescent="0.25">
      <c r="B4" s="55"/>
      <c r="C4" s="55"/>
      <c r="D4" s="55"/>
      <c r="E4" s="55"/>
      <c r="F4" s="55"/>
      <c r="G4" s="55"/>
      <c r="H4" s="3"/>
      <c r="I4" s="13" t="s">
        <v>2</v>
      </c>
      <c r="J4" s="12" t="s">
        <v>8</v>
      </c>
      <c r="K4" s="58"/>
      <c r="L4" s="58"/>
      <c r="M4" s="41"/>
      <c r="N4" s="47"/>
      <c r="O4" s="47"/>
      <c r="P4" s="47"/>
      <c r="Q4" s="47"/>
      <c r="R4" s="47"/>
      <c r="S4" s="47"/>
      <c r="T4" s="47"/>
      <c r="U4" s="42"/>
      <c r="V4" s="35"/>
      <c r="W4" s="35"/>
      <c r="X4" s="35"/>
      <c r="Y4" s="35"/>
      <c r="Z4" s="35"/>
      <c r="AA4" s="35"/>
      <c r="AB4" s="52"/>
      <c r="AC4" s="61"/>
      <c r="AD4" s="53"/>
    </row>
    <row r="5" spans="2:30" ht="16.5" customHeight="1" x14ac:dyDescent="0.25">
      <c r="B5" s="54" t="s">
        <v>3</v>
      </c>
      <c r="C5" s="54" t="s">
        <v>27</v>
      </c>
      <c r="D5" s="55" t="s">
        <v>14</v>
      </c>
      <c r="E5" s="55" t="s">
        <v>28</v>
      </c>
      <c r="F5" s="55" t="s">
        <v>50</v>
      </c>
      <c r="G5" s="55" t="s">
        <v>52</v>
      </c>
      <c r="H5" s="14"/>
      <c r="I5" s="15"/>
      <c r="J5" s="15"/>
      <c r="K5" s="58"/>
      <c r="L5" s="58"/>
      <c r="M5" s="45" t="s">
        <v>10</v>
      </c>
      <c r="N5" s="46"/>
      <c r="O5" s="44" t="s">
        <v>11</v>
      </c>
      <c r="P5" s="45"/>
      <c r="Q5" s="46"/>
      <c r="R5" s="33" t="s">
        <v>29</v>
      </c>
      <c r="S5" s="34"/>
      <c r="T5" s="33" t="s">
        <v>30</v>
      </c>
      <c r="U5" s="34"/>
      <c r="V5" s="35" t="s">
        <v>22</v>
      </c>
      <c r="W5" s="35"/>
      <c r="X5" s="35"/>
      <c r="Y5" s="35" t="s">
        <v>23</v>
      </c>
      <c r="Z5" s="35"/>
      <c r="AA5" s="35"/>
      <c r="AB5" s="36" t="s">
        <v>47</v>
      </c>
      <c r="AC5" s="36" t="s">
        <v>42</v>
      </c>
      <c r="AD5" s="36" t="s">
        <v>43</v>
      </c>
    </row>
    <row r="6" spans="2:30" ht="18" x14ac:dyDescent="0.25">
      <c r="B6" s="54"/>
      <c r="C6" s="54"/>
      <c r="D6" s="55"/>
      <c r="E6" s="55"/>
      <c r="F6" s="55"/>
      <c r="G6" s="55"/>
      <c r="H6" s="4"/>
      <c r="I6" s="13"/>
      <c r="J6" s="13"/>
      <c r="K6" s="58"/>
      <c r="L6" s="58"/>
      <c r="M6" s="38" t="s">
        <v>31</v>
      </c>
      <c r="N6" s="39"/>
      <c r="O6" s="38" t="s">
        <v>4</v>
      </c>
      <c r="P6" s="40"/>
      <c r="Q6" s="39"/>
      <c r="R6" s="41" t="s">
        <v>15</v>
      </c>
      <c r="S6" s="42"/>
      <c r="T6" s="41" t="s">
        <v>32</v>
      </c>
      <c r="U6" s="42"/>
      <c r="V6" s="35"/>
      <c r="W6" s="35"/>
      <c r="X6" s="35"/>
      <c r="Y6" s="35"/>
      <c r="Z6" s="35"/>
      <c r="AA6" s="35"/>
      <c r="AB6" s="37"/>
      <c r="AC6" s="37"/>
      <c r="AD6" s="37"/>
    </row>
    <row r="7" spans="2:30" ht="18.75" x14ac:dyDescent="0.25">
      <c r="B7" s="16" t="s">
        <v>5</v>
      </c>
      <c r="C7" s="16" t="s">
        <v>5</v>
      </c>
      <c r="D7" s="16" t="s">
        <v>5</v>
      </c>
      <c r="E7" s="16" t="s">
        <v>6</v>
      </c>
      <c r="F7" s="16" t="s">
        <v>6</v>
      </c>
      <c r="G7" s="16"/>
      <c r="H7" s="4" t="s">
        <v>5</v>
      </c>
      <c r="I7" s="17" t="s">
        <v>7</v>
      </c>
      <c r="J7" s="24" t="s">
        <v>40</v>
      </c>
      <c r="K7" s="2" t="s">
        <v>33</v>
      </c>
      <c r="L7" s="18" t="s">
        <v>41</v>
      </c>
      <c r="M7" s="5" t="s">
        <v>16</v>
      </c>
      <c r="N7" s="6" t="s">
        <v>17</v>
      </c>
      <c r="O7" s="6" t="s">
        <v>18</v>
      </c>
      <c r="P7" s="5" t="s">
        <v>19</v>
      </c>
      <c r="Q7" s="29" t="s">
        <v>38</v>
      </c>
      <c r="R7" s="19" t="s">
        <v>20</v>
      </c>
      <c r="S7" s="20" t="s">
        <v>34</v>
      </c>
      <c r="T7" s="19" t="s">
        <v>35</v>
      </c>
      <c r="U7" s="19" t="s">
        <v>21</v>
      </c>
      <c r="V7" s="25" t="s">
        <v>24</v>
      </c>
      <c r="W7" s="25" t="s">
        <v>39</v>
      </c>
      <c r="X7" s="27" t="s">
        <v>26</v>
      </c>
      <c r="Y7" s="25" t="s">
        <v>24</v>
      </c>
      <c r="Z7" s="25" t="s">
        <v>39</v>
      </c>
      <c r="AA7" s="25" t="s">
        <v>26</v>
      </c>
      <c r="AB7" s="26" t="s">
        <v>48</v>
      </c>
      <c r="AC7" s="25" t="s">
        <v>46</v>
      </c>
      <c r="AD7" s="25" t="s">
        <v>45</v>
      </c>
    </row>
    <row r="8" spans="2:30" x14ac:dyDescent="0.25">
      <c r="B8" s="21">
        <v>920</v>
      </c>
      <c r="C8" s="21">
        <v>400</v>
      </c>
      <c r="D8" s="21">
        <v>22</v>
      </c>
      <c r="E8" s="21">
        <v>50</v>
      </c>
      <c r="F8" s="21">
        <v>500</v>
      </c>
      <c r="G8" s="21">
        <v>1</v>
      </c>
      <c r="H8" s="22">
        <f>B8-E8-E8</f>
        <v>820</v>
      </c>
      <c r="I8" s="23"/>
      <c r="J8" s="31">
        <v>3.5</v>
      </c>
      <c r="K8" s="7">
        <f>1/100*(2*C8*E8+D8*(B8-2*E8)+0.8584*I8*I8)</f>
        <v>580.4</v>
      </c>
      <c r="L8" s="7">
        <f>100*0.007849*K8</f>
        <v>455.55596000000003</v>
      </c>
      <c r="M8" s="8">
        <f>1/10000*(1/12*C8*POWER(B8,3)-1/12*(C8-D8)*POWER(B8-2*E8,3)+0.2*I8*I8*(B8-2*E8)*(B8-2*E8))</f>
        <v>858817.46666666644</v>
      </c>
      <c r="N8" s="8">
        <f>1/10000*(1/12*(B8*C8*C8*C8)-1/48*(B8-2*E8)*POWER(C8-D8,3)-1/16*(B8-2*E8)*(C8-D8)*(C8+D8)*(C8+D8)+0.2*4*I8*I8*D8*D8)</f>
        <v>53406.094666666606</v>
      </c>
      <c r="O8" s="9">
        <f>POWER(M8/K8,0.5)</f>
        <v>38.466859604696886</v>
      </c>
      <c r="P8" s="9">
        <f>POWER(N8/K8,0.5)</f>
        <v>9.5924978104272025</v>
      </c>
      <c r="Q8" s="32">
        <f>((0.5*N8)/(D8/10*H8/10+(E8/10*(C8/10-2*H8/10))/6))^0.5</f>
        <v>18.61431784191198</v>
      </c>
      <c r="R8" s="8">
        <f>(2*M8)/B8*10</f>
        <v>18669.944927536228</v>
      </c>
      <c r="S8" s="8">
        <f>2*N8/C8*10</f>
        <v>2670.3047333333302</v>
      </c>
      <c r="T8" s="8">
        <f>1/1000*(1/2*(B8-2*E8)*1/2*(B8-2*E8)*D8+C8*E8*(B8-E8)+2*0.21*I8*I8*(B8-2*E8))</f>
        <v>21098.2</v>
      </c>
      <c r="U8" s="8">
        <f>1/1000*(1/2*(E8*C8*C8+1/4*(B8-2*E8)*D8*D8+2*0.2146*I8*I8*D8))</f>
        <v>4049.61</v>
      </c>
      <c r="V8" s="28">
        <f>C8/2/E8</f>
        <v>4</v>
      </c>
      <c r="W8" s="28">
        <f>17/SQRT(J8)</f>
        <v>9.0868822250224284</v>
      </c>
      <c r="X8" s="25" t="str">
        <f>IF(Q8&gt;V8,"OK", "NG")</f>
        <v>OK</v>
      </c>
      <c r="Y8" s="28">
        <f>(B8-2*E8)/D8</f>
        <v>37.272727272727273</v>
      </c>
      <c r="Z8" s="28">
        <f>170/SQRT(J8)</f>
        <v>90.868822250224298</v>
      </c>
      <c r="AA8" s="25" t="str">
        <f>IF(Z8&gt;Y8,"OK", "NG")</f>
        <v>OK</v>
      </c>
      <c r="AB8" s="28">
        <f>G8*F8/P8/PI()*SQRT(J8/2.04)</f>
        <v>21.732383558472613</v>
      </c>
      <c r="AC8" s="28">
        <f>0.6*J8*(B8-2*E8)*D8/100</f>
        <v>378.84</v>
      </c>
      <c r="AD8" s="28">
        <f>T8*J8/100</f>
        <v>738.43700000000001</v>
      </c>
    </row>
  </sheetData>
  <mergeCells count="30">
    <mergeCell ref="B5:B6"/>
    <mergeCell ref="C5:C6"/>
    <mergeCell ref="D5:D6"/>
    <mergeCell ref="E5:E6"/>
    <mergeCell ref="M5:N5"/>
    <mergeCell ref="F5:F6"/>
    <mergeCell ref="G5:G6"/>
    <mergeCell ref="B2:B4"/>
    <mergeCell ref="C2:C4"/>
    <mergeCell ref="D2:D4"/>
    <mergeCell ref="E2:E4"/>
    <mergeCell ref="M2:U4"/>
    <mergeCell ref="F2:F4"/>
    <mergeCell ref="G2:G4"/>
    <mergeCell ref="L2:L6"/>
    <mergeCell ref="K2:K6"/>
    <mergeCell ref="M6:N6"/>
    <mergeCell ref="O6:Q6"/>
    <mergeCell ref="V5:X6"/>
    <mergeCell ref="O5:Q5"/>
    <mergeCell ref="R6:S6"/>
    <mergeCell ref="T6:U6"/>
    <mergeCell ref="V2:AA4"/>
    <mergeCell ref="T5:U5"/>
    <mergeCell ref="R5:S5"/>
    <mergeCell ref="AB2:AD4"/>
    <mergeCell ref="AD5:AD6"/>
    <mergeCell ref="AC5:AC6"/>
    <mergeCell ref="Y5:AA6"/>
    <mergeCell ref="AB5:AB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2018-04-29T08:24:18Z</dcterms:created>
  <dcterms:modified xsi:type="dcterms:W3CDTF">2018-06-22T08:54:13Z</dcterms:modified>
</cp:coreProperties>
</file>