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lab\10-st\DP4\ref\"/>
    </mc:Choice>
  </mc:AlternateContent>
  <bookViews>
    <workbookView xWindow="0" yWindow="0" windowWidth="25200" windowHeight="11835" activeTab="1"/>
  </bookViews>
  <sheets>
    <sheet name="載重Beam" sheetId="2" r:id="rId1"/>
    <sheet name="載重Deck" sheetId="3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7" i="3" s="1"/>
  <c r="D7" i="3"/>
  <c r="C7" i="3"/>
  <c r="E29" i="3"/>
  <c r="F29" i="3" s="1"/>
  <c r="G29" i="3" s="1"/>
  <c r="H29" i="3" s="1"/>
  <c r="E14" i="3"/>
  <c r="F14" i="3" s="1"/>
  <c r="G14" i="3" s="1"/>
  <c r="E13" i="3"/>
  <c r="F13" i="3" s="1"/>
  <c r="G13" i="3" s="1"/>
  <c r="H13" i="3" s="1"/>
  <c r="E24" i="3" l="1"/>
  <c r="E25" i="3" s="1"/>
  <c r="F25" i="3" s="1"/>
  <c r="D24" i="3"/>
  <c r="E22" i="3"/>
  <c r="D22" i="3"/>
  <c r="E21" i="3"/>
  <c r="D21" i="3"/>
  <c r="E8" i="3"/>
  <c r="E9" i="3" s="1"/>
  <c r="F9" i="3" s="1"/>
  <c r="E5" i="3"/>
  <c r="E4" i="3"/>
  <c r="D8" i="3"/>
  <c r="D4" i="3"/>
  <c r="D5" i="3"/>
  <c r="E6" i="3" l="1"/>
  <c r="F6" i="3" s="1"/>
  <c r="E23" i="3"/>
  <c r="F23" i="3" s="1"/>
  <c r="M60" i="2" l="1"/>
  <c r="M59" i="2"/>
  <c r="M58" i="2"/>
  <c r="M57" i="2"/>
  <c r="M56" i="2"/>
  <c r="M55" i="2"/>
  <c r="M54" i="2"/>
  <c r="E55" i="2"/>
  <c r="E56" i="2"/>
  <c r="E57" i="2"/>
  <c r="E58" i="2"/>
  <c r="E59" i="2"/>
  <c r="E60" i="2"/>
  <c r="E54" i="2"/>
  <c r="M47" i="2"/>
  <c r="M46" i="2"/>
  <c r="M45" i="2"/>
  <c r="M44" i="2"/>
  <c r="M43" i="2"/>
  <c r="N43" i="2" s="1"/>
  <c r="M42" i="2"/>
  <c r="M41" i="2"/>
  <c r="E42" i="2"/>
  <c r="E43" i="2"/>
  <c r="F43" i="2" s="1"/>
  <c r="E44" i="2"/>
  <c r="E45" i="2"/>
  <c r="E46" i="2"/>
  <c r="E47" i="2"/>
  <c r="E41" i="2"/>
  <c r="M29" i="2"/>
  <c r="M30" i="2"/>
  <c r="M31" i="2"/>
  <c r="M32" i="2"/>
  <c r="M33" i="2"/>
  <c r="M34" i="2"/>
  <c r="M28" i="2"/>
  <c r="E29" i="2"/>
  <c r="E30" i="2"/>
  <c r="E31" i="2"/>
  <c r="E32" i="2"/>
  <c r="E33" i="2"/>
  <c r="E34" i="2"/>
  <c r="E28" i="2"/>
  <c r="M21" i="2"/>
  <c r="M20" i="2"/>
  <c r="M19" i="2"/>
  <c r="M18" i="2"/>
  <c r="M17" i="2"/>
  <c r="M16" i="2"/>
  <c r="M15" i="2"/>
  <c r="E16" i="2"/>
  <c r="E17" i="2"/>
  <c r="E18" i="2"/>
  <c r="E19" i="2"/>
  <c r="E20" i="2"/>
  <c r="E21" i="2"/>
  <c r="E15" i="2"/>
  <c r="K12" i="2"/>
  <c r="L30" i="2" s="1"/>
  <c r="C12" i="2"/>
  <c r="D30" i="2" s="1"/>
  <c r="B4" i="2"/>
  <c r="L19" i="2" s="1"/>
  <c r="F8" i="2"/>
  <c r="G5" i="2"/>
  <c r="F4" i="2"/>
  <c r="E5" i="2"/>
  <c r="E8" i="2"/>
  <c r="E4" i="2"/>
  <c r="D4" i="2"/>
  <c r="L29" i="2" s="1"/>
  <c r="D8" i="2"/>
  <c r="C5" i="2"/>
  <c r="D45" i="2" s="1"/>
  <c r="B5" i="2"/>
  <c r="L59" i="2" s="1"/>
  <c r="N59" i="2" s="1"/>
  <c r="B8" i="2"/>
  <c r="L56" i="2" l="1"/>
  <c r="N56" i="2" s="1"/>
  <c r="L41" i="2"/>
  <c r="N41" i="2" s="1"/>
  <c r="D59" i="2"/>
  <c r="F59" i="2" s="1"/>
  <c r="D58" i="2"/>
  <c r="F58" i="2" s="1"/>
  <c r="F62" i="2" s="1"/>
  <c r="G62" i="2" s="1"/>
  <c r="D56" i="2"/>
  <c r="F56" i="2" s="1"/>
  <c r="L60" i="2"/>
  <c r="N60" i="2" s="1"/>
  <c r="D57" i="2"/>
  <c r="F57" i="2" s="1"/>
  <c r="L54" i="2"/>
  <c r="N54" i="2" s="1"/>
  <c r="L55" i="2"/>
  <c r="N55" i="2" s="1"/>
  <c r="L45" i="2"/>
  <c r="N45" i="2" s="1"/>
  <c r="L57" i="2"/>
  <c r="N57" i="2" s="1"/>
  <c r="L42" i="2"/>
  <c r="N42" i="2" s="1"/>
  <c r="D55" i="2"/>
  <c r="F55" i="2" s="1"/>
  <c r="L46" i="2"/>
  <c r="N46" i="2" s="1"/>
  <c r="D54" i="2"/>
  <c r="F54" i="2" s="1"/>
  <c r="L58" i="2"/>
  <c r="N58" i="2" s="1"/>
  <c r="L44" i="2"/>
  <c r="N44" i="2" s="1"/>
  <c r="L47" i="2"/>
  <c r="N47" i="2" s="1"/>
  <c r="D60" i="2"/>
  <c r="F60" i="2" s="1"/>
  <c r="N49" i="2"/>
  <c r="O49" i="2" s="1"/>
  <c r="N48" i="2"/>
  <c r="O48" i="2" s="1"/>
  <c r="N30" i="2"/>
  <c r="D18" i="2"/>
  <c r="F18" i="2" s="1"/>
  <c r="D16" i="2"/>
  <c r="F16" i="2" s="1"/>
  <c r="F30" i="2"/>
  <c r="L33" i="2"/>
  <c r="L34" i="2"/>
  <c r="N34" i="2" s="1"/>
  <c r="L17" i="2"/>
  <c r="N17" i="2" s="1"/>
  <c r="D28" i="2"/>
  <c r="F28" i="2" s="1"/>
  <c r="D34" i="2"/>
  <c r="F34" i="2" s="1"/>
  <c r="D33" i="2"/>
  <c r="F33" i="2" s="1"/>
  <c r="F45" i="2"/>
  <c r="D32" i="2"/>
  <c r="F32" i="2" s="1"/>
  <c r="L31" i="2"/>
  <c r="N31" i="2" s="1"/>
  <c r="N19" i="2"/>
  <c r="L32" i="2"/>
  <c r="N33" i="2"/>
  <c r="L15" i="2"/>
  <c r="N15" i="2" s="1"/>
  <c r="D31" i="2"/>
  <c r="F31" i="2" s="1"/>
  <c r="N29" i="2"/>
  <c r="D20" i="2"/>
  <c r="F20" i="2" s="1"/>
  <c r="L20" i="2"/>
  <c r="N20" i="2" s="1"/>
  <c r="D44" i="2"/>
  <c r="F44" i="2" s="1"/>
  <c r="N32" i="2"/>
  <c r="D19" i="2"/>
  <c r="F19" i="2" s="1"/>
  <c r="L21" i="2"/>
  <c r="N21" i="2" s="1"/>
  <c r="D42" i="2"/>
  <c r="F42" i="2" s="1"/>
  <c r="D41" i="2"/>
  <c r="F41" i="2" s="1"/>
  <c r="L16" i="2"/>
  <c r="N16" i="2" s="1"/>
  <c r="D47" i="2"/>
  <c r="F47" i="2" s="1"/>
  <c r="D15" i="2"/>
  <c r="F15" i="2" s="1"/>
  <c r="D17" i="2"/>
  <c r="F17" i="2" s="1"/>
  <c r="L18" i="2"/>
  <c r="N18" i="2" s="1"/>
  <c r="D29" i="2"/>
  <c r="F29" i="2" s="1"/>
  <c r="L28" i="2"/>
  <c r="N28" i="2" s="1"/>
  <c r="D46" i="2"/>
  <c r="F46" i="2" s="1"/>
  <c r="D21" i="2"/>
  <c r="F21" i="2" s="1"/>
  <c r="F61" i="2" l="1"/>
  <c r="G61" i="2" s="1"/>
  <c r="N62" i="2"/>
  <c r="O62" i="2" s="1"/>
  <c r="F36" i="2"/>
  <c r="G36" i="2" s="1"/>
  <c r="N36" i="2"/>
  <c r="O36" i="2" s="1"/>
  <c r="N23" i="2"/>
  <c r="O23" i="2" s="1"/>
  <c r="F49" i="2"/>
  <c r="G49" i="2" s="1"/>
  <c r="N22" i="2" l="1"/>
  <c r="O22" i="2" s="1"/>
  <c r="N35" i="2"/>
  <c r="O35" i="2" s="1"/>
  <c r="F48" i="2"/>
  <c r="G48" i="2" s="1"/>
  <c r="F35" i="2"/>
  <c r="G35" i="2" s="1"/>
  <c r="N61" i="2"/>
  <c r="O61" i="2" s="1"/>
  <c r="F23" i="2"/>
  <c r="G23" i="2" s="1"/>
  <c r="F22" i="2" l="1"/>
  <c r="G22" i="2" s="1"/>
</calcChain>
</file>

<file path=xl/sharedStrings.xml><?xml version="1.0" encoding="utf-8"?>
<sst xmlns="http://schemas.openxmlformats.org/spreadsheetml/2006/main" count="238" uniqueCount="49">
  <si>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</si>
  <si>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</si>
  <si>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</si>
  <si>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</si>
  <si>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W5</t>
    <phoneticPr fontId="2" type="noConversion"/>
  </si>
  <si>
    <t>Weight/Area</t>
    <phoneticPr fontId="2" type="noConversion"/>
  </si>
  <si>
    <t>slab</t>
    <phoneticPr fontId="2" type="noConversion"/>
  </si>
  <si>
    <t>ceiling, air-condition piping and floor finishing</t>
    <phoneticPr fontId="2" type="noConversion"/>
  </si>
  <si>
    <t>exterior wall</t>
    <phoneticPr fontId="2" type="noConversion"/>
  </si>
  <si>
    <t>partition wall</t>
    <phoneticPr fontId="2" type="noConversion"/>
  </si>
  <si>
    <t>W6</t>
    <phoneticPr fontId="2" type="noConversion"/>
  </si>
  <si>
    <t>live load</t>
    <phoneticPr fontId="2" type="noConversion"/>
  </si>
  <si>
    <t>MRF-beam-coner</t>
    <phoneticPr fontId="2" type="noConversion"/>
  </si>
  <si>
    <t>MRF-beam-mid</t>
    <phoneticPr fontId="2" type="noConversion"/>
  </si>
  <si>
    <t>Weight/Length</t>
    <phoneticPr fontId="2" type="noConversion"/>
  </si>
  <si>
    <t>RF</t>
    <phoneticPr fontId="2" type="noConversion"/>
  </si>
  <si>
    <t>2F~4F</t>
    <phoneticPr fontId="2" type="noConversion"/>
  </si>
  <si>
    <t>BRBF-beam</t>
    <phoneticPr fontId="2" type="noConversion"/>
  </si>
  <si>
    <t>EBF-beam</t>
    <phoneticPr fontId="2" type="noConversion"/>
  </si>
  <si>
    <t>gravity beam</t>
    <phoneticPr fontId="2" type="noConversion"/>
  </si>
  <si>
    <t>girder</t>
    <phoneticPr fontId="2" type="noConversion"/>
  </si>
  <si>
    <t>W7</t>
    <phoneticPr fontId="2" type="noConversion"/>
  </si>
  <si>
    <t>DEAD</t>
    <phoneticPr fontId="2" type="noConversion"/>
  </si>
  <si>
    <t>LIVE</t>
    <phoneticPr fontId="2" type="noConversion"/>
  </si>
  <si>
    <t>kg/m</t>
    <phoneticPr fontId="2" type="noConversion"/>
  </si>
  <si>
    <t>m</t>
    <phoneticPr fontId="2" type="noConversion"/>
  </si>
  <si>
    <t>area</t>
    <phoneticPr fontId="2" type="noConversion"/>
  </si>
  <si>
    <t>beam Length</t>
    <phoneticPr fontId="2" type="noConversion"/>
  </si>
  <si>
    <t>kg/m^2</t>
    <phoneticPr fontId="2" type="noConversion"/>
  </si>
  <si>
    <t>m^2</t>
  </si>
  <si>
    <t>slab</t>
    <phoneticPr fontId="2" type="noConversion"/>
  </si>
  <si>
    <t>unit : m</t>
    <phoneticPr fontId="2" type="noConversion"/>
  </si>
  <si>
    <t>tributary area</t>
    <phoneticPr fontId="2" type="noConversion"/>
  </si>
  <si>
    <t xml:space="preserve">height </t>
    <phoneticPr fontId="2" type="noConversion"/>
  </si>
  <si>
    <t>樓高</t>
    <phoneticPr fontId="2" type="noConversion"/>
  </si>
  <si>
    <t>欄杆高</t>
    <phoneticPr fontId="2" type="noConversion"/>
  </si>
  <si>
    <t>kN/m</t>
    <phoneticPr fontId="2" type="noConversion"/>
  </si>
  <si>
    <t>Weight/Area</t>
    <phoneticPr fontId="2" type="noConversion"/>
  </si>
  <si>
    <t>Area</t>
    <phoneticPr fontId="2" type="noConversion"/>
  </si>
  <si>
    <t>Kn/m^2</t>
    <phoneticPr fontId="2" type="noConversion"/>
  </si>
  <si>
    <t>DECK-RF    area loading</t>
    <phoneticPr fontId="2" type="noConversion"/>
  </si>
  <si>
    <t>DECK-RF    line loading</t>
    <phoneticPr fontId="2" type="noConversion"/>
  </si>
  <si>
    <t>parapet</t>
    <phoneticPr fontId="2" type="noConversion"/>
  </si>
  <si>
    <t>height</t>
    <phoneticPr fontId="2" type="noConversion"/>
  </si>
  <si>
    <t>周長(m)</t>
    <phoneticPr fontId="2" type="noConversion"/>
  </si>
  <si>
    <t>total</t>
    <phoneticPr fontId="2" type="noConversion"/>
  </si>
  <si>
    <t>DECK-4F~2F    area loading</t>
    <phoneticPr fontId="2" type="noConversion"/>
  </si>
  <si>
    <t>DECK-4F~2F    line loading</t>
    <phoneticPr fontId="2" type="noConversion"/>
  </si>
  <si>
    <t>WATER TANK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</si>
</sst>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40" xfId="0" applyBorder="1">
      <alignment vertical="center"/>
    </xf>
    <xf numFmtId="0" fontId="0" fillId="0" borderId="33" xfId="0" applyFill="1" applyBorder="1">
      <alignment vertical="center"/>
    </xf>
    <xf numFmtId="0" fontId="0" fillId="6" borderId="13" xfId="0" applyFill="1" applyBorder="1" applyAlignment="1">
      <alignment horizontal="center" vertical="center"/>
    </xf>
    <xf numFmtId="0" fontId="0" fillId="6" borderId="33" xfId="0" applyFill="1" applyBorder="1">
      <alignment vertical="center"/>
    </xf>
    <xf numFmtId="0" fontId="0" fillId="2" borderId="33" xfId="0" applyFill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6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0" borderId="36" xfId="0" applyFill="1" applyBorder="1" applyAlignment="1">
      <alignment horizontal="center" vertical="center"/>
    </xf>
    <xf numFmtId="0" fontId="0" fillId="6" borderId="40" xfId="0" applyFill="1" applyBorder="1">
      <alignment vertical="center"/>
    </xf>
    <xf numFmtId="0" fontId="0" fillId="0" borderId="40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0" fillId="0" borderId="31" xfId="0" applyBorder="1">
      <alignment vertical="center"/>
    </xf>
    <xf numFmtId="0" fontId="0" fillId="0" borderId="38" xfId="0" applyBorder="1">
      <alignment vertical="center"/>
    </xf>
    <xf numFmtId="0" fontId="3" fillId="0" borderId="32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6" borderId="42" xfId="0" applyFill="1" applyBorder="1">
      <alignment vertical="center"/>
    </xf>
    <xf numFmtId="0" fontId="0" fillId="0" borderId="43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34" xfId="0" applyFill="1" applyBorder="1">
      <alignment vertical="center"/>
    </xf>
    <xf numFmtId="0" fontId="0" fillId="6" borderId="4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opLeftCell="A7" zoomScale="106" zoomScaleNormal="106" workbookViewId="0">
      <selection activeCell="G14" sqref="G14"/>
    </sheetView>
  </sheetViews>
  <sheetFormatPr defaultRowHeight="16.5" x14ac:dyDescent="0.25"/>
  <cols>
    <col min="1" max="1" width="14.875" style="3" customWidth="1"/>
    <col min="2" max="2" width="11.125" style="3" customWidth="1"/>
    <col min="3" max="3" width="11.625" style="3" customWidth="1"/>
    <col min="4" max="4" width="14.125" style="3" customWidth="1"/>
    <col min="5" max="5" width="17.625" style="3" customWidth="1"/>
    <col min="6" max="6" width="13.25" style="3" customWidth="1"/>
    <col min="7" max="7" width="9" style="3"/>
    <col min="8" max="8" width="16.125" style="3" customWidth="1"/>
    <col min="9" max="9" width="18.5" style="3" customWidth="1"/>
    <col min="10" max="11" width="11.5" style="3" customWidth="1"/>
    <col min="12" max="12" width="15.5" style="3" customWidth="1"/>
    <col min="13" max="13" width="13.5" style="3" customWidth="1"/>
    <col min="14" max="14" width="13.125" style="3" customWidth="1"/>
    <col min="15" max="16384" width="9" style="3"/>
  </cols>
  <sheetData>
    <row r="2" spans="1:14" ht="17.25" thickBot="1" x14ac:dyDescent="0.3">
      <c r="A2" s="3" t="s">
        <v>31</v>
      </c>
      <c r="B2" s="92" t="s">
        <v>32</v>
      </c>
      <c r="C2" s="92"/>
      <c r="D2" s="92"/>
    </row>
    <row r="3" spans="1:14" ht="17.25" thickBot="1" x14ac:dyDescent="0.3">
      <c r="A3" s="1"/>
      <c r="B3" s="99">
        <v>10</v>
      </c>
      <c r="C3" s="99"/>
      <c r="D3" s="9">
        <v>8</v>
      </c>
      <c r="E3" s="9">
        <v>8</v>
      </c>
      <c r="F3" s="99">
        <v>10</v>
      </c>
      <c r="G3" s="99"/>
      <c r="I3" s="19" t="s">
        <v>34</v>
      </c>
      <c r="J3" s="20" t="s">
        <v>35</v>
      </c>
    </row>
    <row r="4" spans="1:14" ht="17.25" thickBot="1" x14ac:dyDescent="0.3">
      <c r="A4" s="107">
        <v>11</v>
      </c>
      <c r="B4" s="90">
        <f>A4/2*B3</f>
        <v>55</v>
      </c>
      <c r="C4" s="91"/>
      <c r="D4" s="13">
        <f>A4/2*D3</f>
        <v>44</v>
      </c>
      <c r="E4" s="14">
        <f>A4/2*E3</f>
        <v>44</v>
      </c>
      <c r="F4" s="90">
        <f>A4/2*F3</f>
        <v>55</v>
      </c>
      <c r="G4" s="91"/>
      <c r="I4" s="12">
        <v>4</v>
      </c>
      <c r="J4" s="21">
        <v>1.4</v>
      </c>
    </row>
    <row r="5" spans="1:14" x14ac:dyDescent="0.25">
      <c r="A5" s="107"/>
      <c r="B5" s="108">
        <f>(A4/2+A7/2+A6)*B3/2</f>
        <v>95</v>
      </c>
      <c r="C5" s="93">
        <f>(A4/2+A7/2+A6)*(B3/2+D3)</f>
        <v>247</v>
      </c>
      <c r="D5" s="94"/>
      <c r="E5" s="100">
        <f>(A4/2+A7/2+A6)*(F3/2+E3)</f>
        <v>247</v>
      </c>
      <c r="F5" s="101"/>
      <c r="G5" s="104">
        <f>(A4/2+A7/2+A6)*F3/2</f>
        <v>95</v>
      </c>
    </row>
    <row r="6" spans="1:14" ht="44.25" customHeight="1" x14ac:dyDescent="0.25">
      <c r="A6" s="8">
        <v>8</v>
      </c>
      <c r="B6" s="109"/>
      <c r="C6" s="95"/>
      <c r="D6" s="96"/>
      <c r="E6" s="95"/>
      <c r="F6" s="102"/>
      <c r="G6" s="105"/>
    </row>
    <row r="7" spans="1:14" ht="17.25" thickBot="1" x14ac:dyDescent="0.3">
      <c r="A7" s="107">
        <v>11</v>
      </c>
      <c r="B7" s="110"/>
      <c r="C7" s="97"/>
      <c r="D7" s="98"/>
      <c r="E7" s="97"/>
      <c r="F7" s="103"/>
      <c r="G7" s="106"/>
    </row>
    <row r="8" spans="1:14" ht="17.25" thickBot="1" x14ac:dyDescent="0.3">
      <c r="A8" s="107"/>
      <c r="B8" s="111">
        <f>A7/2*B3</f>
        <v>55</v>
      </c>
      <c r="C8" s="112"/>
      <c r="D8" s="14">
        <f>A7/2*D3</f>
        <v>44</v>
      </c>
      <c r="E8" s="15">
        <f>A7/2*E3</f>
        <v>44</v>
      </c>
      <c r="F8" s="90">
        <f>A7/2*F3</f>
        <v>55</v>
      </c>
      <c r="G8" s="91"/>
    </row>
    <row r="11" spans="1:14" ht="17.25" thickBot="1" x14ac:dyDescent="0.3"/>
    <row r="12" spans="1:14" ht="17.25" thickBot="1" x14ac:dyDescent="0.3">
      <c r="A12" s="24" t="s">
        <v>15</v>
      </c>
      <c r="B12" s="25" t="s">
        <v>33</v>
      </c>
      <c r="C12" s="25">
        <f>I4/2+J4</f>
        <v>3.4</v>
      </c>
      <c r="D12" s="26"/>
      <c r="E12" s="26"/>
      <c r="F12" s="27"/>
      <c r="G12" s="4"/>
      <c r="I12" s="24" t="s">
        <v>16</v>
      </c>
      <c r="J12" s="25" t="s">
        <v>33</v>
      </c>
      <c r="K12" s="25">
        <f>I4</f>
        <v>4</v>
      </c>
      <c r="L12" s="26"/>
      <c r="M12" s="26"/>
      <c r="N12" s="27"/>
    </row>
    <row r="13" spans="1:14" x14ac:dyDescent="0.25">
      <c r="A13" s="38" t="s">
        <v>12</v>
      </c>
      <c r="B13" s="10"/>
      <c r="C13" s="44" t="s">
        <v>28</v>
      </c>
      <c r="D13" s="44" t="s">
        <v>29</v>
      </c>
      <c r="E13" s="44" t="s">
        <v>25</v>
      </c>
      <c r="F13" s="45" t="s">
        <v>24</v>
      </c>
      <c r="G13" s="4"/>
      <c r="I13" s="38" t="s">
        <v>12</v>
      </c>
      <c r="J13" s="10"/>
      <c r="K13" s="10"/>
      <c r="L13" s="10"/>
      <c r="M13" s="10"/>
      <c r="N13" s="39"/>
    </row>
    <row r="14" spans="1:14" ht="15.75" customHeight="1" x14ac:dyDescent="0.25">
      <c r="A14" s="28"/>
      <c r="B14" s="1"/>
      <c r="C14" s="1" t="s">
        <v>5</v>
      </c>
      <c r="D14" s="1" t="s">
        <v>26</v>
      </c>
      <c r="E14" s="1" t="s">
        <v>27</v>
      </c>
      <c r="F14" s="29" t="s">
        <v>14</v>
      </c>
      <c r="G14" s="4"/>
      <c r="I14" s="28"/>
      <c r="J14" s="1"/>
      <c r="K14" s="1" t="s">
        <v>5</v>
      </c>
      <c r="L14" s="1" t="s">
        <v>26</v>
      </c>
      <c r="M14" s="1" t="s">
        <v>27</v>
      </c>
      <c r="N14" s="29" t="s">
        <v>14</v>
      </c>
    </row>
    <row r="15" spans="1:14" x14ac:dyDescent="0.25">
      <c r="A15" s="28" t="s">
        <v>0</v>
      </c>
      <c r="B15" s="1" t="s">
        <v>6</v>
      </c>
      <c r="C15" s="1">
        <v>280</v>
      </c>
      <c r="D15" s="1">
        <f>$B$4</f>
        <v>55</v>
      </c>
      <c r="E15" s="1">
        <f>$B$3</f>
        <v>10</v>
      </c>
      <c r="F15" s="29">
        <f>C15*D15/E15</f>
        <v>1540</v>
      </c>
      <c r="G15" s="4"/>
      <c r="I15" s="28" t="s">
        <v>0</v>
      </c>
      <c r="J15" s="1" t="s">
        <v>30</v>
      </c>
      <c r="K15" s="1">
        <v>280</v>
      </c>
      <c r="L15" s="1">
        <f>$B$4</f>
        <v>55</v>
      </c>
      <c r="M15" s="1">
        <f>$B$3</f>
        <v>10</v>
      </c>
      <c r="N15" s="29">
        <f>K15*L15/M15</f>
        <v>1540</v>
      </c>
    </row>
    <row r="16" spans="1:14" x14ac:dyDescent="0.25">
      <c r="A16" s="28" t="s">
        <v>1</v>
      </c>
      <c r="B16" s="1" t="s">
        <v>7</v>
      </c>
      <c r="C16" s="1">
        <v>150</v>
      </c>
      <c r="D16" s="1">
        <f t="shared" ref="D16:D21" si="0">$B$4</f>
        <v>55</v>
      </c>
      <c r="E16" s="1">
        <f t="shared" ref="E16:E21" si="1">$B$3</f>
        <v>10</v>
      </c>
      <c r="F16" s="29">
        <f t="shared" ref="F16:F21" si="2">C16*D16/E16</f>
        <v>825</v>
      </c>
      <c r="G16" s="4"/>
      <c r="I16" s="28" t="s">
        <v>1</v>
      </c>
      <c r="J16" s="1" t="s">
        <v>7</v>
      </c>
      <c r="K16" s="1">
        <v>150</v>
      </c>
      <c r="L16" s="1">
        <f t="shared" ref="L16:L21" si="3">$B$4</f>
        <v>55</v>
      </c>
      <c r="M16" s="1">
        <f t="shared" ref="M16:M21" si="4">$B$3</f>
        <v>10</v>
      </c>
      <c r="N16" s="29">
        <f t="shared" ref="N16:N21" si="5">K16*L16/M16</f>
        <v>825</v>
      </c>
    </row>
    <row r="17" spans="1:15" x14ac:dyDescent="0.25">
      <c r="A17" s="30" t="s">
        <v>2</v>
      </c>
      <c r="B17" s="18" t="s">
        <v>8</v>
      </c>
      <c r="C17" s="18">
        <v>100</v>
      </c>
      <c r="D17" s="18">
        <f>(A4/2+B3)*C12</f>
        <v>52.699999999999996</v>
      </c>
      <c r="E17" s="18">
        <f t="shared" si="1"/>
        <v>10</v>
      </c>
      <c r="F17" s="31">
        <f t="shared" si="2"/>
        <v>527</v>
      </c>
      <c r="G17" s="4"/>
      <c r="I17" s="30" t="s">
        <v>2</v>
      </c>
      <c r="J17" s="18" t="s">
        <v>8</v>
      </c>
      <c r="K17" s="18">
        <v>100</v>
      </c>
      <c r="L17" s="18">
        <f>(A4/2+B3)*K12</f>
        <v>62</v>
      </c>
      <c r="M17" s="18">
        <f t="shared" si="4"/>
        <v>10</v>
      </c>
      <c r="N17" s="31">
        <f t="shared" si="5"/>
        <v>620</v>
      </c>
    </row>
    <row r="18" spans="1:15" x14ac:dyDescent="0.25">
      <c r="A18" s="28" t="s">
        <v>3</v>
      </c>
      <c r="B18" s="1" t="s">
        <v>9</v>
      </c>
      <c r="C18" s="79">
        <v>100</v>
      </c>
      <c r="D18" s="1">
        <f t="shared" si="0"/>
        <v>55</v>
      </c>
      <c r="E18" s="1">
        <f t="shared" si="1"/>
        <v>10</v>
      </c>
      <c r="F18" s="29">
        <f t="shared" si="2"/>
        <v>550</v>
      </c>
      <c r="G18" s="4"/>
      <c r="I18" s="28" t="s">
        <v>3</v>
      </c>
      <c r="J18" s="1" t="s">
        <v>9</v>
      </c>
      <c r="K18" s="1">
        <v>100</v>
      </c>
      <c r="L18" s="1">
        <f t="shared" si="3"/>
        <v>55</v>
      </c>
      <c r="M18" s="1">
        <f t="shared" si="4"/>
        <v>10</v>
      </c>
      <c r="N18" s="29">
        <f t="shared" si="5"/>
        <v>550</v>
      </c>
    </row>
    <row r="19" spans="1:15" s="17" customFormat="1" x14ac:dyDescent="0.25">
      <c r="A19" s="32" t="s">
        <v>4</v>
      </c>
      <c r="B19" s="7" t="s">
        <v>11</v>
      </c>
      <c r="C19" s="7">
        <v>300</v>
      </c>
      <c r="D19" s="7">
        <f t="shared" si="0"/>
        <v>55</v>
      </c>
      <c r="E19" s="7">
        <f t="shared" si="1"/>
        <v>10</v>
      </c>
      <c r="F19" s="33">
        <f t="shared" si="2"/>
        <v>1650</v>
      </c>
      <c r="G19" s="16"/>
      <c r="I19" s="32" t="s">
        <v>4</v>
      </c>
      <c r="J19" s="7" t="s">
        <v>11</v>
      </c>
      <c r="K19" s="7">
        <v>300</v>
      </c>
      <c r="L19" s="7">
        <f t="shared" si="3"/>
        <v>55</v>
      </c>
      <c r="M19" s="7">
        <f t="shared" si="4"/>
        <v>10</v>
      </c>
      <c r="N19" s="33">
        <f t="shared" si="5"/>
        <v>1650</v>
      </c>
    </row>
    <row r="20" spans="1:15" ht="17.25" thickBot="1" x14ac:dyDescent="0.3">
      <c r="A20" s="30" t="s">
        <v>10</v>
      </c>
      <c r="B20" s="18" t="s">
        <v>19</v>
      </c>
      <c r="C20" s="18">
        <v>15</v>
      </c>
      <c r="D20" s="18">
        <f t="shared" si="0"/>
        <v>55</v>
      </c>
      <c r="E20" s="18">
        <f t="shared" si="1"/>
        <v>10</v>
      </c>
      <c r="F20" s="31">
        <f t="shared" si="2"/>
        <v>82.5</v>
      </c>
      <c r="G20" s="4"/>
      <c r="I20" s="30" t="s">
        <v>10</v>
      </c>
      <c r="J20" s="18" t="s">
        <v>19</v>
      </c>
      <c r="K20" s="18">
        <v>15</v>
      </c>
      <c r="L20" s="18">
        <f t="shared" si="3"/>
        <v>55</v>
      </c>
      <c r="M20" s="18">
        <f t="shared" si="4"/>
        <v>10</v>
      </c>
      <c r="N20" s="31">
        <f t="shared" si="5"/>
        <v>82.5</v>
      </c>
    </row>
    <row r="21" spans="1:15" ht="17.25" thickBot="1" x14ac:dyDescent="0.3">
      <c r="A21" s="30" t="s">
        <v>21</v>
      </c>
      <c r="B21" s="18" t="s">
        <v>20</v>
      </c>
      <c r="C21" s="18">
        <v>30</v>
      </c>
      <c r="D21" s="18">
        <f t="shared" si="0"/>
        <v>55</v>
      </c>
      <c r="E21" s="18">
        <f t="shared" si="1"/>
        <v>10</v>
      </c>
      <c r="F21" s="31">
        <f t="shared" si="2"/>
        <v>165</v>
      </c>
      <c r="G21" s="22" t="s">
        <v>36</v>
      </c>
      <c r="I21" s="30" t="s">
        <v>21</v>
      </c>
      <c r="J21" s="18" t="s">
        <v>20</v>
      </c>
      <c r="K21" s="18">
        <v>30</v>
      </c>
      <c r="L21" s="18">
        <f t="shared" si="3"/>
        <v>55</v>
      </c>
      <c r="M21" s="18">
        <f t="shared" si="4"/>
        <v>10</v>
      </c>
      <c r="N21" s="31">
        <f t="shared" si="5"/>
        <v>165</v>
      </c>
      <c r="O21" s="22" t="s">
        <v>36</v>
      </c>
    </row>
    <row r="22" spans="1:15" ht="17.25" thickBot="1" x14ac:dyDescent="0.3">
      <c r="A22" s="28"/>
      <c r="B22" s="1"/>
      <c r="C22" s="2"/>
      <c r="D22" s="2"/>
      <c r="E22" s="1" t="s">
        <v>22</v>
      </c>
      <c r="F22" s="29">
        <f>F15+F16+F17+F18+F20+F21</f>
        <v>3689.5</v>
      </c>
      <c r="G22" s="23">
        <f>F22*9.81/1000</f>
        <v>36.193995000000001</v>
      </c>
      <c r="I22" s="28"/>
      <c r="J22" s="1"/>
      <c r="K22" s="2"/>
      <c r="L22" s="2"/>
      <c r="M22" s="1" t="s">
        <v>22</v>
      </c>
      <c r="N22" s="29">
        <f>N15+N16+N17+N18+N20+N21</f>
        <v>3782.5</v>
      </c>
      <c r="O22" s="23">
        <f>N22*9.81/1000</f>
        <v>37.106325000000005</v>
      </c>
    </row>
    <row r="23" spans="1:15" ht="17.25" thickBot="1" x14ac:dyDescent="0.3">
      <c r="A23" s="34"/>
      <c r="B23" s="11"/>
      <c r="C23" s="35"/>
      <c r="D23" s="35"/>
      <c r="E23" s="36" t="s">
        <v>23</v>
      </c>
      <c r="F23" s="37">
        <f>F19</f>
        <v>1650</v>
      </c>
      <c r="G23" s="23">
        <f>F23*9.81/1000</f>
        <v>16.186499999999999</v>
      </c>
      <c r="I23" s="34"/>
      <c r="J23" s="11"/>
      <c r="K23" s="35"/>
      <c r="L23" s="35"/>
      <c r="M23" s="36" t="s">
        <v>23</v>
      </c>
      <c r="N23" s="37">
        <f>N19</f>
        <v>1650</v>
      </c>
      <c r="O23" s="23">
        <f>N23*9.81/1000</f>
        <v>16.186499999999999</v>
      </c>
    </row>
    <row r="24" spans="1:15" x14ac:dyDescent="0.25">
      <c r="A24" s="5"/>
      <c r="B24" s="4"/>
      <c r="C24" s="6"/>
      <c r="D24" s="6"/>
      <c r="F24" s="4"/>
      <c r="G24" s="4"/>
      <c r="I24" s="4"/>
      <c r="J24" s="4"/>
      <c r="K24" s="6"/>
      <c r="L24" s="6"/>
      <c r="M24" s="4"/>
      <c r="N24" s="4"/>
    </row>
    <row r="25" spans="1:15" ht="17.25" thickBot="1" x14ac:dyDescent="0.3">
      <c r="A25" s="5"/>
      <c r="B25" s="4"/>
      <c r="C25" s="4"/>
      <c r="D25" s="4"/>
      <c r="E25" s="4"/>
      <c r="F25" s="4"/>
      <c r="G25" s="4"/>
      <c r="I25" s="4"/>
      <c r="J25" s="4"/>
      <c r="K25" s="4"/>
      <c r="L25" s="4"/>
      <c r="M25" s="4"/>
      <c r="N25" s="4"/>
    </row>
    <row r="26" spans="1:15" ht="17.25" thickBot="1" x14ac:dyDescent="0.3">
      <c r="A26" s="24" t="s">
        <v>13</v>
      </c>
      <c r="B26" s="26"/>
      <c r="C26" s="26"/>
      <c r="D26" s="26"/>
      <c r="E26" s="26"/>
      <c r="F26" s="27"/>
      <c r="G26" s="4"/>
      <c r="I26" s="24" t="s">
        <v>13</v>
      </c>
      <c r="J26" s="26"/>
      <c r="K26" s="26"/>
      <c r="L26" s="26"/>
      <c r="M26" s="26"/>
      <c r="N26" s="27"/>
    </row>
    <row r="27" spans="1:15" x14ac:dyDescent="0.25">
      <c r="A27" s="40"/>
      <c r="B27" s="10"/>
      <c r="C27" s="10" t="s">
        <v>5</v>
      </c>
      <c r="D27" s="10" t="s">
        <v>26</v>
      </c>
      <c r="E27" s="10" t="s">
        <v>27</v>
      </c>
      <c r="F27" s="39" t="s">
        <v>14</v>
      </c>
      <c r="G27" s="4"/>
      <c r="I27" s="40"/>
      <c r="J27" s="10"/>
      <c r="K27" s="10" t="s">
        <v>5</v>
      </c>
      <c r="L27" s="10" t="s">
        <v>26</v>
      </c>
      <c r="M27" s="10" t="s">
        <v>27</v>
      </c>
      <c r="N27" s="39" t="s">
        <v>14</v>
      </c>
    </row>
    <row r="28" spans="1:15" x14ac:dyDescent="0.25">
      <c r="A28" s="28" t="s">
        <v>0</v>
      </c>
      <c r="B28" s="1" t="s">
        <v>6</v>
      </c>
      <c r="C28" s="1">
        <v>280</v>
      </c>
      <c r="D28" s="1">
        <f>$D$4</f>
        <v>44</v>
      </c>
      <c r="E28" s="1">
        <f>$D$3</f>
        <v>8</v>
      </c>
      <c r="F28" s="29">
        <f>C28*D28/E28</f>
        <v>1540</v>
      </c>
      <c r="G28" s="4"/>
      <c r="I28" s="28" t="s">
        <v>0</v>
      </c>
      <c r="J28" s="1" t="s">
        <v>6</v>
      </c>
      <c r="K28" s="1">
        <v>280</v>
      </c>
      <c r="L28" s="1">
        <f>$D$4</f>
        <v>44</v>
      </c>
      <c r="M28" s="1">
        <f>$D$3</f>
        <v>8</v>
      </c>
      <c r="N28" s="29">
        <f>K28*L28/M28</f>
        <v>1540</v>
      </c>
    </row>
    <row r="29" spans="1:15" x14ac:dyDescent="0.25">
      <c r="A29" s="28" t="s">
        <v>1</v>
      </c>
      <c r="B29" s="1" t="s">
        <v>7</v>
      </c>
      <c r="C29" s="1">
        <v>150</v>
      </c>
      <c r="D29" s="1">
        <f t="shared" ref="D29:D34" si="6">$D$4</f>
        <v>44</v>
      </c>
      <c r="E29" s="1">
        <f t="shared" ref="E29:E34" si="7">$D$3</f>
        <v>8</v>
      </c>
      <c r="F29" s="29">
        <f t="shared" ref="F29:F34" si="8">C29*D29/E29</f>
        <v>825</v>
      </c>
      <c r="G29" s="4"/>
      <c r="I29" s="28" t="s">
        <v>1</v>
      </c>
      <c r="J29" s="1" t="s">
        <v>7</v>
      </c>
      <c r="K29" s="1">
        <v>150</v>
      </c>
      <c r="L29" s="1">
        <f t="shared" ref="L29:L34" si="9">$D$4</f>
        <v>44</v>
      </c>
      <c r="M29" s="1">
        <f t="shared" ref="M29:M34" si="10">$D$3</f>
        <v>8</v>
      </c>
      <c r="N29" s="29">
        <f t="shared" ref="N29:N34" si="11">K29*L29/M29</f>
        <v>825</v>
      </c>
    </row>
    <row r="30" spans="1:15" x14ac:dyDescent="0.25">
      <c r="A30" s="30" t="s">
        <v>2</v>
      </c>
      <c r="B30" s="18" t="s">
        <v>8</v>
      </c>
      <c r="C30" s="18">
        <v>100</v>
      </c>
      <c r="D30" s="18">
        <f>D3*C12</f>
        <v>27.2</v>
      </c>
      <c r="E30" s="18">
        <f t="shared" si="7"/>
        <v>8</v>
      </c>
      <c r="F30" s="31">
        <f t="shared" si="8"/>
        <v>340</v>
      </c>
      <c r="G30" s="4"/>
      <c r="I30" s="30" t="s">
        <v>2</v>
      </c>
      <c r="J30" s="18" t="s">
        <v>8</v>
      </c>
      <c r="K30" s="18">
        <v>100</v>
      </c>
      <c r="L30" s="18">
        <f>D3*K12</f>
        <v>32</v>
      </c>
      <c r="M30" s="18">
        <f t="shared" si="10"/>
        <v>8</v>
      </c>
      <c r="N30" s="31">
        <f t="shared" si="11"/>
        <v>400</v>
      </c>
    </row>
    <row r="31" spans="1:15" x14ac:dyDescent="0.25">
      <c r="A31" s="28" t="s">
        <v>3</v>
      </c>
      <c r="B31" s="1" t="s">
        <v>9</v>
      </c>
      <c r="C31" s="1">
        <v>100</v>
      </c>
      <c r="D31" s="1">
        <f t="shared" si="6"/>
        <v>44</v>
      </c>
      <c r="E31" s="1">
        <f t="shared" si="7"/>
        <v>8</v>
      </c>
      <c r="F31" s="29">
        <f t="shared" si="8"/>
        <v>550</v>
      </c>
      <c r="G31" s="4"/>
      <c r="I31" s="28" t="s">
        <v>3</v>
      </c>
      <c r="J31" s="1" t="s">
        <v>9</v>
      </c>
      <c r="K31" s="1">
        <v>100</v>
      </c>
      <c r="L31" s="1">
        <f t="shared" si="9"/>
        <v>44</v>
      </c>
      <c r="M31" s="1">
        <f t="shared" si="10"/>
        <v>8</v>
      </c>
      <c r="N31" s="29">
        <f t="shared" si="11"/>
        <v>550</v>
      </c>
    </row>
    <row r="32" spans="1:15" s="17" customFormat="1" x14ac:dyDescent="0.25">
      <c r="A32" s="32" t="s">
        <v>4</v>
      </c>
      <c r="B32" s="7" t="s">
        <v>11</v>
      </c>
      <c r="C32" s="7">
        <v>300</v>
      </c>
      <c r="D32" s="7">
        <f t="shared" si="6"/>
        <v>44</v>
      </c>
      <c r="E32" s="7">
        <f t="shared" si="7"/>
        <v>8</v>
      </c>
      <c r="F32" s="33">
        <f t="shared" si="8"/>
        <v>1650</v>
      </c>
      <c r="G32" s="16"/>
      <c r="I32" s="32" t="s">
        <v>4</v>
      </c>
      <c r="J32" s="7" t="s">
        <v>11</v>
      </c>
      <c r="K32" s="7">
        <v>300</v>
      </c>
      <c r="L32" s="7">
        <f t="shared" si="9"/>
        <v>44</v>
      </c>
      <c r="M32" s="7">
        <f t="shared" si="10"/>
        <v>8</v>
      </c>
      <c r="N32" s="33">
        <f t="shared" si="11"/>
        <v>1650</v>
      </c>
    </row>
    <row r="33" spans="1:15" ht="17.25" thickBot="1" x14ac:dyDescent="0.3">
      <c r="A33" s="30" t="s">
        <v>10</v>
      </c>
      <c r="B33" s="18" t="s">
        <v>19</v>
      </c>
      <c r="C33" s="18">
        <v>15</v>
      </c>
      <c r="D33" s="18">
        <f t="shared" si="6"/>
        <v>44</v>
      </c>
      <c r="E33" s="18">
        <f t="shared" si="7"/>
        <v>8</v>
      </c>
      <c r="F33" s="31">
        <f t="shared" si="8"/>
        <v>82.5</v>
      </c>
      <c r="G33" s="4"/>
      <c r="I33" s="30" t="s">
        <v>10</v>
      </c>
      <c r="J33" s="18" t="s">
        <v>19</v>
      </c>
      <c r="K33" s="18">
        <v>15</v>
      </c>
      <c r="L33" s="18">
        <f t="shared" si="9"/>
        <v>44</v>
      </c>
      <c r="M33" s="18">
        <f t="shared" si="10"/>
        <v>8</v>
      </c>
      <c r="N33" s="31">
        <f t="shared" si="11"/>
        <v>82.5</v>
      </c>
    </row>
    <row r="34" spans="1:15" ht="17.25" thickBot="1" x14ac:dyDescent="0.3">
      <c r="A34" s="30" t="s">
        <v>21</v>
      </c>
      <c r="B34" s="18" t="s">
        <v>20</v>
      </c>
      <c r="C34" s="18">
        <v>30</v>
      </c>
      <c r="D34" s="18">
        <f t="shared" si="6"/>
        <v>44</v>
      </c>
      <c r="E34" s="18">
        <f t="shared" si="7"/>
        <v>8</v>
      </c>
      <c r="F34" s="31">
        <f t="shared" si="8"/>
        <v>165</v>
      </c>
      <c r="G34" s="22" t="s">
        <v>36</v>
      </c>
      <c r="I34" s="30" t="s">
        <v>21</v>
      </c>
      <c r="J34" s="18" t="s">
        <v>20</v>
      </c>
      <c r="K34" s="18">
        <v>30</v>
      </c>
      <c r="L34" s="18">
        <f t="shared" si="9"/>
        <v>44</v>
      </c>
      <c r="M34" s="18">
        <f t="shared" si="10"/>
        <v>8</v>
      </c>
      <c r="N34" s="31">
        <f t="shared" si="11"/>
        <v>165</v>
      </c>
      <c r="O34" s="22" t="s">
        <v>36</v>
      </c>
    </row>
    <row r="35" spans="1:15" ht="17.25" thickBot="1" x14ac:dyDescent="0.3">
      <c r="A35" s="28"/>
      <c r="B35" s="1"/>
      <c r="C35" s="2"/>
      <c r="D35" s="2"/>
      <c r="E35" s="1" t="s">
        <v>22</v>
      </c>
      <c r="F35" s="29">
        <f>F28+F29+F30+F31+F33+F34</f>
        <v>3502.5</v>
      </c>
      <c r="G35" s="23">
        <f>F35*9.81/1000</f>
        <v>34.359525000000005</v>
      </c>
      <c r="I35" s="28"/>
      <c r="J35" s="1"/>
      <c r="K35" s="2"/>
      <c r="L35" s="2"/>
      <c r="M35" s="1" t="s">
        <v>22</v>
      </c>
      <c r="N35" s="29">
        <f>N28+N29+N30+N31+N33+N34</f>
        <v>3562.5</v>
      </c>
      <c r="O35" s="23">
        <f>N35*9.81/1000</f>
        <v>34.948124999999997</v>
      </c>
    </row>
    <row r="36" spans="1:15" ht="17.25" thickBot="1" x14ac:dyDescent="0.3">
      <c r="A36" s="34"/>
      <c r="B36" s="11"/>
      <c r="C36" s="35"/>
      <c r="D36" s="35"/>
      <c r="E36" s="36" t="s">
        <v>23</v>
      </c>
      <c r="F36" s="37">
        <f>F32</f>
        <v>1650</v>
      </c>
      <c r="G36" s="23">
        <f>F36*9.81/1000</f>
        <v>16.186499999999999</v>
      </c>
      <c r="I36" s="34"/>
      <c r="J36" s="11"/>
      <c r="K36" s="35"/>
      <c r="L36" s="35"/>
      <c r="M36" s="36" t="s">
        <v>23</v>
      </c>
      <c r="N36" s="37">
        <f>N32</f>
        <v>1650</v>
      </c>
      <c r="O36" s="23">
        <f>N36*9.81/1000</f>
        <v>16.186499999999999</v>
      </c>
    </row>
    <row r="37" spans="1:15" x14ac:dyDescent="0.25">
      <c r="A37" s="5"/>
      <c r="B37" s="4"/>
      <c r="C37" s="6"/>
      <c r="D37" s="6"/>
      <c r="E37" s="4"/>
      <c r="F37" s="4"/>
      <c r="G37" s="4"/>
      <c r="I37" s="4"/>
      <c r="J37" s="4"/>
      <c r="K37" s="6"/>
      <c r="L37" s="6"/>
      <c r="M37" s="4"/>
      <c r="N37" s="4"/>
    </row>
    <row r="38" spans="1:15" ht="17.25" thickBot="1" x14ac:dyDescent="0.3">
      <c r="A38" s="5"/>
      <c r="B38" s="4"/>
      <c r="C38" s="6"/>
      <c r="D38" s="6"/>
      <c r="E38" s="4"/>
      <c r="F38" s="4"/>
      <c r="G38" s="4"/>
      <c r="I38" s="4"/>
      <c r="J38" s="4"/>
      <c r="K38" s="6"/>
      <c r="L38" s="6"/>
      <c r="M38" s="4"/>
      <c r="N38" s="4"/>
    </row>
    <row r="39" spans="1:15" ht="17.25" thickBot="1" x14ac:dyDescent="0.3">
      <c r="A39" s="24" t="s">
        <v>18</v>
      </c>
      <c r="B39" s="26"/>
      <c r="C39" s="26"/>
      <c r="D39" s="26"/>
      <c r="E39" s="26"/>
      <c r="F39" s="27"/>
      <c r="G39" s="4"/>
      <c r="I39" s="24" t="s">
        <v>18</v>
      </c>
      <c r="J39" s="26"/>
      <c r="K39" s="26"/>
      <c r="L39" s="26"/>
      <c r="M39" s="26"/>
      <c r="N39" s="27"/>
    </row>
    <row r="40" spans="1:15" x14ac:dyDescent="0.25">
      <c r="A40" s="40"/>
      <c r="B40" s="10"/>
      <c r="C40" s="10" t="s">
        <v>5</v>
      </c>
      <c r="D40" s="10" t="s">
        <v>26</v>
      </c>
      <c r="E40" s="10" t="s">
        <v>27</v>
      </c>
      <c r="F40" s="39" t="s">
        <v>14</v>
      </c>
      <c r="G40" s="4"/>
      <c r="I40" s="40"/>
      <c r="J40" s="10"/>
      <c r="K40" s="10" t="s">
        <v>5</v>
      </c>
      <c r="L40" s="10" t="s">
        <v>26</v>
      </c>
      <c r="M40" s="10" t="s">
        <v>27</v>
      </c>
      <c r="N40" s="39" t="s">
        <v>14</v>
      </c>
    </row>
    <row r="41" spans="1:15" x14ac:dyDescent="0.25">
      <c r="A41" s="28" t="s">
        <v>0</v>
      </c>
      <c r="B41" s="1" t="s">
        <v>6</v>
      </c>
      <c r="C41" s="1">
        <v>280</v>
      </c>
      <c r="D41" s="1">
        <f>$C$5</f>
        <v>247</v>
      </c>
      <c r="E41" s="1">
        <f>$A$6</f>
        <v>8</v>
      </c>
      <c r="F41" s="29">
        <f>C41*D41/E41</f>
        <v>8645</v>
      </c>
      <c r="G41" s="4"/>
      <c r="I41" s="28" t="s">
        <v>0</v>
      </c>
      <c r="J41" s="1" t="s">
        <v>6</v>
      </c>
      <c r="K41" s="1">
        <v>280</v>
      </c>
      <c r="L41" s="1">
        <f>$C$5</f>
        <v>247</v>
      </c>
      <c r="M41" s="1">
        <f>$A$6</f>
        <v>8</v>
      </c>
      <c r="N41" s="29">
        <f>K41*L41/M41</f>
        <v>8645</v>
      </c>
    </row>
    <row r="42" spans="1:15" x14ac:dyDescent="0.25">
      <c r="A42" s="28" t="s">
        <v>1</v>
      </c>
      <c r="B42" s="1" t="s">
        <v>7</v>
      </c>
      <c r="C42" s="1">
        <v>150</v>
      </c>
      <c r="D42" s="1">
        <f t="shared" ref="D42:D47" si="12">$C$5</f>
        <v>247</v>
      </c>
      <c r="E42" s="1">
        <f t="shared" ref="E42:E47" si="13">$A$6</f>
        <v>8</v>
      </c>
      <c r="F42" s="29">
        <f t="shared" ref="F42:F47" si="14">C42*D42/E42</f>
        <v>4631.25</v>
      </c>
      <c r="G42" s="4"/>
      <c r="I42" s="28" t="s">
        <v>1</v>
      </c>
      <c r="J42" s="1" t="s">
        <v>7</v>
      </c>
      <c r="K42" s="1">
        <v>150</v>
      </c>
      <c r="L42" s="1">
        <f t="shared" ref="L42:L47" si="15">$C$5</f>
        <v>247</v>
      </c>
      <c r="M42" s="1">
        <f t="shared" ref="M42:M47" si="16">$A$6</f>
        <v>8</v>
      </c>
      <c r="N42" s="29">
        <f t="shared" ref="N42:N47" si="17">K42*L42/M42</f>
        <v>4631.25</v>
      </c>
    </row>
    <row r="43" spans="1:15" x14ac:dyDescent="0.25">
      <c r="A43" s="30" t="s">
        <v>2</v>
      </c>
      <c r="B43" s="18" t="s">
        <v>8</v>
      </c>
      <c r="C43" s="18">
        <v>100</v>
      </c>
      <c r="D43" s="18">
        <v>0</v>
      </c>
      <c r="E43" s="18">
        <f t="shared" si="13"/>
        <v>8</v>
      </c>
      <c r="F43" s="31">
        <f t="shared" si="14"/>
        <v>0</v>
      </c>
      <c r="G43" s="4"/>
      <c r="I43" s="30" t="s">
        <v>2</v>
      </c>
      <c r="J43" s="18" t="s">
        <v>8</v>
      </c>
      <c r="K43" s="18">
        <v>100</v>
      </c>
      <c r="L43" s="18">
        <v>0</v>
      </c>
      <c r="M43" s="18">
        <f t="shared" si="16"/>
        <v>8</v>
      </c>
      <c r="N43" s="31">
        <f t="shared" si="17"/>
        <v>0</v>
      </c>
    </row>
    <row r="44" spans="1:15" x14ac:dyDescent="0.25">
      <c r="A44" s="28" t="s">
        <v>3</v>
      </c>
      <c r="B44" s="1" t="s">
        <v>9</v>
      </c>
      <c r="C44" s="1">
        <v>100</v>
      </c>
      <c r="D44" s="1">
        <f t="shared" si="12"/>
        <v>247</v>
      </c>
      <c r="E44" s="1">
        <f t="shared" si="13"/>
        <v>8</v>
      </c>
      <c r="F44" s="29">
        <f t="shared" si="14"/>
        <v>3087.5</v>
      </c>
      <c r="G44" s="4"/>
      <c r="I44" s="28" t="s">
        <v>3</v>
      </c>
      <c r="J44" s="1" t="s">
        <v>9</v>
      </c>
      <c r="K44" s="1">
        <v>100</v>
      </c>
      <c r="L44" s="1">
        <f t="shared" si="15"/>
        <v>247</v>
      </c>
      <c r="M44" s="1">
        <f t="shared" si="16"/>
        <v>8</v>
      </c>
      <c r="N44" s="29">
        <f t="shared" si="17"/>
        <v>3087.5</v>
      </c>
    </row>
    <row r="45" spans="1:15" s="17" customFormat="1" x14ac:dyDescent="0.25">
      <c r="A45" s="32" t="s">
        <v>4</v>
      </c>
      <c r="B45" s="7" t="s">
        <v>11</v>
      </c>
      <c r="C45" s="7">
        <v>300</v>
      </c>
      <c r="D45" s="7">
        <f t="shared" si="12"/>
        <v>247</v>
      </c>
      <c r="E45" s="7">
        <f t="shared" si="13"/>
        <v>8</v>
      </c>
      <c r="F45" s="33">
        <f t="shared" si="14"/>
        <v>9262.5</v>
      </c>
      <c r="G45" s="16"/>
      <c r="I45" s="32" t="s">
        <v>4</v>
      </c>
      <c r="J45" s="7" t="s">
        <v>11</v>
      </c>
      <c r="K45" s="7">
        <v>300</v>
      </c>
      <c r="L45" s="7">
        <f t="shared" si="15"/>
        <v>247</v>
      </c>
      <c r="M45" s="7">
        <f t="shared" si="16"/>
        <v>8</v>
      </c>
      <c r="N45" s="33">
        <f t="shared" si="17"/>
        <v>9262.5</v>
      </c>
    </row>
    <row r="46" spans="1:15" ht="17.25" thickBot="1" x14ac:dyDescent="0.3">
      <c r="A46" s="30" t="s">
        <v>10</v>
      </c>
      <c r="B46" s="18" t="s">
        <v>19</v>
      </c>
      <c r="C46" s="18">
        <v>15</v>
      </c>
      <c r="D46" s="18">
        <f t="shared" si="12"/>
        <v>247</v>
      </c>
      <c r="E46" s="18">
        <f t="shared" si="13"/>
        <v>8</v>
      </c>
      <c r="F46" s="31">
        <f t="shared" si="14"/>
        <v>463.125</v>
      </c>
      <c r="G46" s="4"/>
      <c r="I46" s="30" t="s">
        <v>10</v>
      </c>
      <c r="J46" s="18" t="s">
        <v>19</v>
      </c>
      <c r="K46" s="18">
        <v>15</v>
      </c>
      <c r="L46" s="18">
        <f t="shared" si="15"/>
        <v>247</v>
      </c>
      <c r="M46" s="18">
        <f t="shared" si="16"/>
        <v>8</v>
      </c>
      <c r="N46" s="31">
        <f t="shared" si="17"/>
        <v>463.125</v>
      </c>
    </row>
    <row r="47" spans="1:15" ht="17.25" thickBot="1" x14ac:dyDescent="0.3">
      <c r="A47" s="30" t="s">
        <v>21</v>
      </c>
      <c r="B47" s="18" t="s">
        <v>20</v>
      </c>
      <c r="C47" s="18">
        <v>30</v>
      </c>
      <c r="D47" s="18">
        <f t="shared" si="12"/>
        <v>247</v>
      </c>
      <c r="E47" s="18">
        <f t="shared" si="13"/>
        <v>8</v>
      </c>
      <c r="F47" s="31">
        <f t="shared" si="14"/>
        <v>926.25</v>
      </c>
      <c r="G47" s="22" t="s">
        <v>36</v>
      </c>
      <c r="I47" s="30" t="s">
        <v>21</v>
      </c>
      <c r="J47" s="18" t="s">
        <v>20</v>
      </c>
      <c r="K47" s="18">
        <v>30</v>
      </c>
      <c r="L47" s="18">
        <f t="shared" si="15"/>
        <v>247</v>
      </c>
      <c r="M47" s="18">
        <f t="shared" si="16"/>
        <v>8</v>
      </c>
      <c r="N47" s="31">
        <f t="shared" si="17"/>
        <v>926.25</v>
      </c>
      <c r="O47" s="22" t="s">
        <v>36</v>
      </c>
    </row>
    <row r="48" spans="1:15" ht="17.25" thickBot="1" x14ac:dyDescent="0.3">
      <c r="A48" s="28"/>
      <c r="B48" s="1"/>
      <c r="C48" s="2"/>
      <c r="D48" s="2"/>
      <c r="E48" s="1" t="s">
        <v>22</v>
      </c>
      <c r="F48" s="29">
        <f>F41+F42+F43+F44+F46+F47</f>
        <v>17753.125</v>
      </c>
      <c r="G48" s="23">
        <f>F48*9.81/1000</f>
        <v>174.15815624999999</v>
      </c>
      <c r="I48" s="28"/>
      <c r="J48" s="1"/>
      <c r="K48" s="2"/>
      <c r="L48" s="2"/>
      <c r="M48" s="1" t="s">
        <v>22</v>
      </c>
      <c r="N48" s="29">
        <f>N41+N42+N43+N44+N46+N47</f>
        <v>17753.125</v>
      </c>
      <c r="O48" s="23">
        <f>N48*9.81/1000</f>
        <v>174.15815624999999</v>
      </c>
    </row>
    <row r="49" spans="1:15" s="17" customFormat="1" ht="17.25" thickBot="1" x14ac:dyDescent="0.3">
      <c r="A49" s="41"/>
      <c r="B49" s="42"/>
      <c r="C49" s="43"/>
      <c r="D49" s="43"/>
      <c r="E49" s="36" t="s">
        <v>23</v>
      </c>
      <c r="F49" s="37">
        <f>F45</f>
        <v>9262.5</v>
      </c>
      <c r="G49" s="23">
        <f>F49*9.81/1000</f>
        <v>90.865125000000006</v>
      </c>
      <c r="I49" s="41"/>
      <c r="J49" s="42"/>
      <c r="K49" s="43"/>
      <c r="L49" s="43"/>
      <c r="M49" s="36" t="s">
        <v>23</v>
      </c>
      <c r="N49" s="37">
        <f>N45</f>
        <v>9262.5</v>
      </c>
      <c r="O49" s="23">
        <f>N49*9.81/1000</f>
        <v>90.865125000000006</v>
      </c>
    </row>
    <row r="50" spans="1:15" x14ac:dyDescent="0.25">
      <c r="A50" s="5"/>
      <c r="B50" s="4"/>
      <c r="C50" s="6"/>
      <c r="D50" s="6"/>
      <c r="E50" s="4"/>
      <c r="F50" s="4"/>
      <c r="G50" s="4"/>
      <c r="I50" s="4"/>
      <c r="J50" s="4"/>
      <c r="K50" s="6"/>
      <c r="L50" s="6"/>
      <c r="M50" s="4"/>
      <c r="N50" s="4"/>
    </row>
    <row r="51" spans="1:15" ht="17.25" thickBot="1" x14ac:dyDescent="0.3">
      <c r="A51" s="5"/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</row>
    <row r="52" spans="1:15" ht="17.25" thickBot="1" x14ac:dyDescent="0.3">
      <c r="A52" s="24" t="s">
        <v>17</v>
      </c>
      <c r="B52" s="26"/>
      <c r="C52" s="26"/>
      <c r="D52" s="26"/>
      <c r="E52" s="26"/>
      <c r="F52" s="27"/>
      <c r="G52" s="4"/>
      <c r="I52" s="24" t="s">
        <v>17</v>
      </c>
      <c r="J52" s="26"/>
      <c r="K52" s="26"/>
      <c r="L52" s="26"/>
      <c r="M52" s="26"/>
      <c r="N52" s="27"/>
    </row>
    <row r="53" spans="1:15" x14ac:dyDescent="0.25">
      <c r="A53" s="40"/>
      <c r="B53" s="10"/>
      <c r="C53" s="10" t="s">
        <v>5</v>
      </c>
      <c r="D53" s="10" t="s">
        <v>26</v>
      </c>
      <c r="E53" s="10" t="s">
        <v>27</v>
      </c>
      <c r="F53" s="39" t="s">
        <v>14</v>
      </c>
      <c r="G53" s="4"/>
      <c r="I53" s="40"/>
      <c r="J53" s="10"/>
      <c r="K53" s="10" t="s">
        <v>5</v>
      </c>
      <c r="L53" s="10" t="s">
        <v>26</v>
      </c>
      <c r="M53" s="10" t="s">
        <v>27</v>
      </c>
      <c r="N53" s="39" t="s">
        <v>14</v>
      </c>
    </row>
    <row r="54" spans="1:15" x14ac:dyDescent="0.25">
      <c r="A54" s="28" t="s">
        <v>0</v>
      </c>
      <c r="B54" s="1" t="s">
        <v>6</v>
      </c>
      <c r="C54" s="1">
        <v>280</v>
      </c>
      <c r="D54" s="1">
        <f>$B$5</f>
        <v>95</v>
      </c>
      <c r="E54" s="1">
        <f>$A$6</f>
        <v>8</v>
      </c>
      <c r="F54" s="29">
        <f>C54*D54/E54</f>
        <v>3325</v>
      </c>
      <c r="G54" s="4"/>
      <c r="I54" s="28" t="s">
        <v>0</v>
      </c>
      <c r="J54" s="1" t="s">
        <v>6</v>
      </c>
      <c r="K54" s="1">
        <v>280</v>
      </c>
      <c r="L54" s="1">
        <f>$B$5</f>
        <v>95</v>
      </c>
      <c r="M54" s="1">
        <f>$A$6</f>
        <v>8</v>
      </c>
      <c r="N54" s="29">
        <f>K54*L54/M54</f>
        <v>3325</v>
      </c>
    </row>
    <row r="55" spans="1:15" x14ac:dyDescent="0.25">
      <c r="A55" s="28" t="s">
        <v>1</v>
      </c>
      <c r="B55" s="1" t="s">
        <v>7</v>
      </c>
      <c r="C55" s="1">
        <v>150</v>
      </c>
      <c r="D55" s="1">
        <f t="shared" ref="D55:D60" si="18">$B$5</f>
        <v>95</v>
      </c>
      <c r="E55" s="1">
        <f t="shared" ref="E55:E60" si="19">$A$6</f>
        <v>8</v>
      </c>
      <c r="F55" s="29">
        <f t="shared" ref="F55:F60" si="20">C55*D55/E55</f>
        <v>1781.25</v>
      </c>
      <c r="G55" s="4"/>
      <c r="I55" s="28" t="s">
        <v>1</v>
      </c>
      <c r="J55" s="1" t="s">
        <v>7</v>
      </c>
      <c r="K55" s="1">
        <v>150</v>
      </c>
      <c r="L55" s="1">
        <f t="shared" ref="L55:L60" si="21">$B$5</f>
        <v>95</v>
      </c>
      <c r="M55" s="1">
        <f t="shared" ref="M55:M60" si="22">$A$6</f>
        <v>8</v>
      </c>
      <c r="N55" s="29">
        <f t="shared" ref="N55:N60" si="23">K55*L55/M55</f>
        <v>1781.25</v>
      </c>
    </row>
    <row r="56" spans="1:15" x14ac:dyDescent="0.25">
      <c r="A56" s="30" t="s">
        <v>2</v>
      </c>
      <c r="B56" s="18" t="s">
        <v>8</v>
      </c>
      <c r="C56" s="18">
        <v>100</v>
      </c>
      <c r="D56" s="18">
        <f>A6*C12</f>
        <v>27.2</v>
      </c>
      <c r="E56" s="18">
        <f t="shared" si="19"/>
        <v>8</v>
      </c>
      <c r="F56" s="31">
        <f t="shared" si="20"/>
        <v>340</v>
      </c>
      <c r="G56" s="4"/>
      <c r="I56" s="30" t="s">
        <v>2</v>
      </c>
      <c r="J56" s="18" t="s">
        <v>8</v>
      </c>
      <c r="K56" s="18">
        <v>100</v>
      </c>
      <c r="L56" s="18">
        <f>A6*K12</f>
        <v>32</v>
      </c>
      <c r="M56" s="18">
        <f t="shared" si="22"/>
        <v>8</v>
      </c>
      <c r="N56" s="31">
        <f t="shared" si="23"/>
        <v>400</v>
      </c>
    </row>
    <row r="57" spans="1:15" x14ac:dyDescent="0.25">
      <c r="A57" s="28" t="s">
        <v>3</v>
      </c>
      <c r="B57" s="1" t="s">
        <v>9</v>
      </c>
      <c r="C57" s="1">
        <v>100</v>
      </c>
      <c r="D57" s="1">
        <f t="shared" si="18"/>
        <v>95</v>
      </c>
      <c r="E57" s="1">
        <f t="shared" si="19"/>
        <v>8</v>
      </c>
      <c r="F57" s="29">
        <f t="shared" si="20"/>
        <v>1187.5</v>
      </c>
      <c r="G57" s="4"/>
      <c r="I57" s="28" t="s">
        <v>3</v>
      </c>
      <c r="J57" s="1" t="s">
        <v>9</v>
      </c>
      <c r="K57" s="1">
        <v>100</v>
      </c>
      <c r="L57" s="1">
        <f t="shared" si="21"/>
        <v>95</v>
      </c>
      <c r="M57" s="1">
        <f t="shared" si="22"/>
        <v>8</v>
      </c>
      <c r="N57" s="29">
        <f t="shared" si="23"/>
        <v>1187.5</v>
      </c>
    </row>
    <row r="58" spans="1:15" s="17" customFormat="1" x14ac:dyDescent="0.25">
      <c r="A58" s="32" t="s">
        <v>4</v>
      </c>
      <c r="B58" s="7" t="s">
        <v>11</v>
      </c>
      <c r="C58" s="7">
        <v>300</v>
      </c>
      <c r="D58" s="7">
        <f t="shared" si="18"/>
        <v>95</v>
      </c>
      <c r="E58" s="7">
        <f t="shared" si="19"/>
        <v>8</v>
      </c>
      <c r="F58" s="33">
        <f t="shared" si="20"/>
        <v>3562.5</v>
      </c>
      <c r="G58" s="16"/>
      <c r="I58" s="32" t="s">
        <v>4</v>
      </c>
      <c r="J58" s="7" t="s">
        <v>11</v>
      </c>
      <c r="K58" s="7">
        <v>300</v>
      </c>
      <c r="L58" s="7">
        <f t="shared" si="21"/>
        <v>95</v>
      </c>
      <c r="M58" s="7">
        <f t="shared" si="22"/>
        <v>8</v>
      </c>
      <c r="N58" s="33">
        <f t="shared" si="23"/>
        <v>3562.5</v>
      </c>
    </row>
    <row r="59" spans="1:15" ht="17.25" thickBot="1" x14ac:dyDescent="0.3">
      <c r="A59" s="30" t="s">
        <v>10</v>
      </c>
      <c r="B59" s="18" t="s">
        <v>19</v>
      </c>
      <c r="C59" s="18">
        <v>15</v>
      </c>
      <c r="D59" s="18">
        <f t="shared" si="18"/>
        <v>95</v>
      </c>
      <c r="E59" s="18">
        <f t="shared" si="19"/>
        <v>8</v>
      </c>
      <c r="F59" s="31">
        <f t="shared" si="20"/>
        <v>178.125</v>
      </c>
      <c r="G59" s="4"/>
      <c r="I59" s="30" t="s">
        <v>10</v>
      </c>
      <c r="J59" s="18" t="s">
        <v>19</v>
      </c>
      <c r="K59" s="18">
        <v>15</v>
      </c>
      <c r="L59" s="18">
        <f t="shared" si="21"/>
        <v>95</v>
      </c>
      <c r="M59" s="18">
        <f t="shared" si="22"/>
        <v>8</v>
      </c>
      <c r="N59" s="31">
        <f t="shared" si="23"/>
        <v>178.125</v>
      </c>
    </row>
    <row r="60" spans="1:15" ht="17.25" thickBot="1" x14ac:dyDescent="0.3">
      <c r="A60" s="30" t="s">
        <v>21</v>
      </c>
      <c r="B60" s="18" t="s">
        <v>20</v>
      </c>
      <c r="C60" s="18">
        <v>30</v>
      </c>
      <c r="D60" s="18">
        <f t="shared" si="18"/>
        <v>95</v>
      </c>
      <c r="E60" s="18">
        <f t="shared" si="19"/>
        <v>8</v>
      </c>
      <c r="F60" s="31">
        <f t="shared" si="20"/>
        <v>356.25</v>
      </c>
      <c r="G60" s="22" t="s">
        <v>36</v>
      </c>
      <c r="I60" s="30" t="s">
        <v>21</v>
      </c>
      <c r="J60" s="18" t="s">
        <v>20</v>
      </c>
      <c r="K60" s="18">
        <v>30</v>
      </c>
      <c r="L60" s="18">
        <f t="shared" si="21"/>
        <v>95</v>
      </c>
      <c r="M60" s="18">
        <f t="shared" si="22"/>
        <v>8</v>
      </c>
      <c r="N60" s="31">
        <f t="shared" si="23"/>
        <v>356.25</v>
      </c>
      <c r="O60" s="22" t="s">
        <v>36</v>
      </c>
    </row>
    <row r="61" spans="1:15" ht="17.25" thickBot="1" x14ac:dyDescent="0.3">
      <c r="A61" s="28"/>
      <c r="B61" s="1"/>
      <c r="C61" s="2"/>
      <c r="D61" s="2"/>
      <c r="E61" s="1" t="s">
        <v>22</v>
      </c>
      <c r="F61" s="29">
        <f>F54+F55+F56+F57+F59+F60</f>
        <v>7168.125</v>
      </c>
      <c r="G61" s="23">
        <f>F61*9.81/1000</f>
        <v>70.319306250000011</v>
      </c>
      <c r="I61" s="28"/>
      <c r="J61" s="1"/>
      <c r="K61" s="2"/>
      <c r="L61" s="2"/>
      <c r="M61" s="1" t="s">
        <v>22</v>
      </c>
      <c r="N61" s="29">
        <f>N54+N55+N56+N57+N59+N60</f>
        <v>7228.125</v>
      </c>
      <c r="O61" s="23">
        <f>N61*9.81/1000</f>
        <v>70.907906249999996</v>
      </c>
    </row>
    <row r="62" spans="1:15" s="17" customFormat="1" ht="17.25" thickBot="1" x14ac:dyDescent="0.3">
      <c r="A62" s="41"/>
      <c r="B62" s="42"/>
      <c r="C62" s="42"/>
      <c r="D62" s="42"/>
      <c r="E62" s="36" t="s">
        <v>23</v>
      </c>
      <c r="F62" s="37">
        <f>F58</f>
        <v>3562.5</v>
      </c>
      <c r="G62" s="23">
        <f>F62*9.81/1000</f>
        <v>34.948124999999997</v>
      </c>
      <c r="I62" s="41"/>
      <c r="J62" s="42"/>
      <c r="K62" s="42"/>
      <c r="L62" s="42"/>
      <c r="M62" s="36" t="s">
        <v>23</v>
      </c>
      <c r="N62" s="37">
        <f>N58</f>
        <v>3562.5</v>
      </c>
      <c r="O62" s="23">
        <f>N62*9.81/1000</f>
        <v>34.948124999999997</v>
      </c>
    </row>
  </sheetData>
  <mergeCells count="13">
    <mergeCell ref="A7:A8"/>
    <mergeCell ref="A4:A5"/>
    <mergeCell ref="B5:B7"/>
    <mergeCell ref="B3:C3"/>
    <mergeCell ref="B4:C4"/>
    <mergeCell ref="B8:C8"/>
    <mergeCell ref="F8:G8"/>
    <mergeCell ref="B2:D2"/>
    <mergeCell ref="C5:D7"/>
    <mergeCell ref="F3:G3"/>
    <mergeCell ref="F4:G4"/>
    <mergeCell ref="E5:F7"/>
    <mergeCell ref="G5:G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D4" workbookViewId="0">
      <selection activeCell="I14" sqref="I14"/>
    </sheetView>
  </sheetViews>
  <sheetFormatPr defaultRowHeight="16.5" x14ac:dyDescent="0.25"/>
  <cols>
    <col min="1" max="1" width="18.25" customWidth="1"/>
    <col min="2" max="2" width="46.5" customWidth="1"/>
    <col min="3" max="3" width="19.5" customWidth="1"/>
    <col min="4" max="4" width="11.75" customWidth="1"/>
    <col min="5" max="7" width="24.5" customWidth="1"/>
    <col min="8" max="8" width="25.25" customWidth="1"/>
    <col min="9" max="9" width="42" customWidth="1"/>
    <col min="10" max="10" width="17.5" customWidth="1"/>
    <col min="11" max="11" width="16.875" customWidth="1"/>
    <col min="12" max="12" width="16" customWidth="1"/>
  </cols>
  <sheetData>
    <row r="1" spans="1:9" ht="17.25" thickBot="1" x14ac:dyDescent="0.3">
      <c r="B1" s="66"/>
      <c r="C1" s="66"/>
      <c r="D1" s="26"/>
      <c r="E1" s="27"/>
      <c r="F1" s="4"/>
      <c r="G1" s="4"/>
    </row>
    <row r="2" spans="1:9" x14ac:dyDescent="0.25">
      <c r="A2" s="113" t="s">
        <v>40</v>
      </c>
      <c r="B2" s="10"/>
      <c r="C2" s="44" t="s">
        <v>28</v>
      </c>
      <c r="D2" s="44" t="s">
        <v>29</v>
      </c>
      <c r="E2" s="45" t="s">
        <v>28</v>
      </c>
      <c r="F2" s="47"/>
      <c r="G2" s="47"/>
      <c r="H2" s="19" t="s">
        <v>34</v>
      </c>
      <c r="I2" s="20" t="s">
        <v>35</v>
      </c>
    </row>
    <row r="3" spans="1:9" ht="17.25" thickBot="1" x14ac:dyDescent="0.3">
      <c r="A3" s="114"/>
      <c r="B3" s="1"/>
      <c r="C3" s="1" t="s">
        <v>37</v>
      </c>
      <c r="D3" s="1" t="s">
        <v>38</v>
      </c>
      <c r="E3" s="29" t="s">
        <v>5</v>
      </c>
      <c r="F3" s="4"/>
      <c r="G3" s="4"/>
      <c r="H3" s="12">
        <v>4</v>
      </c>
      <c r="I3" s="21">
        <v>1.4</v>
      </c>
    </row>
    <row r="4" spans="1:9" ht="17.25" thickBot="1" x14ac:dyDescent="0.3">
      <c r="A4" s="28" t="s">
        <v>1</v>
      </c>
      <c r="B4" s="1" t="s">
        <v>7</v>
      </c>
      <c r="C4" s="1">
        <v>150</v>
      </c>
      <c r="D4" s="1">
        <f>$H$4*$I$4</f>
        <v>1080</v>
      </c>
      <c r="E4" s="54">
        <f>C4</f>
        <v>150</v>
      </c>
      <c r="H4">
        <v>36</v>
      </c>
      <c r="I4">
        <v>30</v>
      </c>
    </row>
    <row r="5" spans="1:9" x14ac:dyDescent="0.25">
      <c r="A5" s="28" t="s">
        <v>3</v>
      </c>
      <c r="B5" s="1" t="s">
        <v>9</v>
      </c>
      <c r="C5" s="18">
        <v>100</v>
      </c>
      <c r="D5" s="1">
        <f>$H$4*$I$4</f>
        <v>1080</v>
      </c>
      <c r="E5" s="54">
        <f>C5</f>
        <v>100</v>
      </c>
      <c r="F5" s="59" t="s">
        <v>39</v>
      </c>
    </row>
    <row r="6" spans="1:9" ht="17.25" thickBot="1" x14ac:dyDescent="0.3">
      <c r="A6" s="48"/>
      <c r="B6" s="46"/>
      <c r="C6" s="49"/>
      <c r="D6" s="80" t="s">
        <v>22</v>
      </c>
      <c r="E6" s="67">
        <f>SUM(E4:E5)</f>
        <v>250</v>
      </c>
      <c r="F6" s="64">
        <f>E6*9.81/1000</f>
        <v>2.4525000000000001</v>
      </c>
    </row>
    <row r="7" spans="1:9" ht="17.25" thickBot="1" x14ac:dyDescent="0.3">
      <c r="A7" s="84"/>
      <c r="B7" s="85" t="s">
        <v>48</v>
      </c>
      <c r="C7" s="86">
        <f>64000/(8*8)</f>
        <v>1000</v>
      </c>
      <c r="D7" s="87">
        <f>8*8</f>
        <v>64</v>
      </c>
      <c r="E7" s="88">
        <f>C7</f>
        <v>1000</v>
      </c>
      <c r="F7" s="89">
        <f>E7*9.81/1000</f>
        <v>9.81</v>
      </c>
    </row>
    <row r="8" spans="1:9" x14ac:dyDescent="0.25">
      <c r="A8" s="81" t="s">
        <v>4</v>
      </c>
      <c r="B8" s="82" t="s">
        <v>11</v>
      </c>
      <c r="C8" s="82">
        <v>300</v>
      </c>
      <c r="D8" s="83">
        <f>$H$4*$I$4</f>
        <v>1080</v>
      </c>
      <c r="E8" s="54">
        <f>C8</f>
        <v>300</v>
      </c>
      <c r="F8" s="60"/>
    </row>
    <row r="9" spans="1:9" ht="17.25" thickBot="1" x14ac:dyDescent="0.3">
      <c r="A9" s="34"/>
      <c r="B9" s="11"/>
      <c r="C9" s="35"/>
      <c r="D9" s="36" t="s">
        <v>23</v>
      </c>
      <c r="E9" s="58">
        <f>E8</f>
        <v>300</v>
      </c>
      <c r="F9" s="65">
        <f t="shared" ref="F9" si="0">E9*9.81/1000</f>
        <v>2.9430000000000001</v>
      </c>
    </row>
    <row r="10" spans="1:9" x14ac:dyDescent="0.25">
      <c r="A10" s="4"/>
      <c r="B10" s="4"/>
      <c r="C10" s="6"/>
      <c r="D10" s="16"/>
      <c r="E10" s="62"/>
      <c r="F10" s="61"/>
    </row>
    <row r="11" spans="1:9" ht="17.25" thickBot="1" x14ac:dyDescent="0.3">
      <c r="B11" s="4"/>
      <c r="C11" s="6"/>
      <c r="D11" s="16"/>
      <c r="E11" s="62"/>
      <c r="F11" s="61"/>
    </row>
    <row r="12" spans="1:9" x14ac:dyDescent="0.25">
      <c r="A12" s="72"/>
      <c r="B12" s="73"/>
      <c r="C12" s="73"/>
      <c r="D12" s="73" t="s">
        <v>43</v>
      </c>
      <c r="E12" s="73" t="s">
        <v>44</v>
      </c>
      <c r="F12" s="47" t="s">
        <v>24</v>
      </c>
      <c r="G12" s="74" t="s">
        <v>39</v>
      </c>
      <c r="H12" s="76" t="s">
        <v>45</v>
      </c>
    </row>
    <row r="13" spans="1:9" ht="17.25" thickBot="1" x14ac:dyDescent="0.3">
      <c r="A13" s="115" t="s">
        <v>41</v>
      </c>
      <c r="B13" s="16" t="s">
        <v>8</v>
      </c>
      <c r="C13" s="16">
        <v>100</v>
      </c>
      <c r="D13" s="61">
        <v>2</v>
      </c>
      <c r="E13" s="4">
        <f>(2*$H$4+2*$I$4)</f>
        <v>132</v>
      </c>
      <c r="F13" s="62">
        <f>C13*D13*E13/E13</f>
        <v>200</v>
      </c>
      <c r="G13" s="68">
        <f>F13*9.81/1000</f>
        <v>1.962</v>
      </c>
      <c r="H13" s="77">
        <f>G13+G14</f>
        <v>3.3353999999999999</v>
      </c>
    </row>
    <row r="14" spans="1:9" s="63" customFormat="1" ht="17.25" thickBot="1" x14ac:dyDescent="0.3">
      <c r="A14" s="116"/>
      <c r="B14" s="70" t="s">
        <v>42</v>
      </c>
      <c r="C14" s="70">
        <v>100</v>
      </c>
      <c r="D14" s="71">
        <v>1.4</v>
      </c>
      <c r="E14" s="75">
        <f>(2*$H$4+2*$I$4)</f>
        <v>132</v>
      </c>
      <c r="F14" s="71">
        <f>C14*D14*E14/E14</f>
        <v>140</v>
      </c>
      <c r="G14" s="55">
        <f>F14*9.81/1000</f>
        <v>1.3734000000000002</v>
      </c>
    </row>
    <row r="15" spans="1:9" s="63" customFormat="1" x14ac:dyDescent="0.25">
      <c r="A15" s="16"/>
      <c r="B15" s="16"/>
      <c r="C15" s="16"/>
      <c r="D15" s="16"/>
      <c r="E15" s="62"/>
    </row>
    <row r="16" spans="1:9" s="71" customFormat="1" ht="17.25" thickBot="1" x14ac:dyDescent="0.3">
      <c r="A16" s="70"/>
      <c r="B16" s="70"/>
      <c r="C16" s="70"/>
      <c r="D16" s="70"/>
    </row>
    <row r="17" spans="1:13" s="62" customFormat="1" x14ac:dyDescent="0.25">
      <c r="A17" s="16"/>
      <c r="B17" s="16"/>
      <c r="C17" s="16"/>
      <c r="D17" s="16"/>
    </row>
    <row r="18" spans="1:13" s="61" customFormat="1" ht="17.25" thickBot="1" x14ac:dyDescent="0.3"/>
    <row r="19" spans="1:13" x14ac:dyDescent="0.25">
      <c r="A19" s="113" t="s">
        <v>46</v>
      </c>
      <c r="B19" s="10"/>
      <c r="C19" s="44" t="s">
        <v>28</v>
      </c>
      <c r="D19" s="44" t="s">
        <v>29</v>
      </c>
      <c r="E19" s="45" t="s">
        <v>28</v>
      </c>
    </row>
    <row r="20" spans="1:13" x14ac:dyDescent="0.25">
      <c r="A20" s="114"/>
      <c r="B20" s="1"/>
      <c r="C20" s="1" t="s">
        <v>37</v>
      </c>
      <c r="D20" s="1" t="s">
        <v>38</v>
      </c>
      <c r="E20" s="29" t="s">
        <v>5</v>
      </c>
    </row>
    <row r="21" spans="1:13" ht="17.25" thickBot="1" x14ac:dyDescent="0.3">
      <c r="A21" s="28" t="s">
        <v>1</v>
      </c>
      <c r="B21" s="1" t="s">
        <v>7</v>
      </c>
      <c r="C21" s="1">
        <v>150</v>
      </c>
      <c r="D21" s="1">
        <f>$H$4*$I$4</f>
        <v>1080</v>
      </c>
      <c r="E21" s="54">
        <f>C21</f>
        <v>150</v>
      </c>
    </row>
    <row r="22" spans="1:13" x14ac:dyDescent="0.25">
      <c r="A22" s="28" t="s">
        <v>3</v>
      </c>
      <c r="B22" s="1" t="s">
        <v>9</v>
      </c>
      <c r="C22" s="18">
        <v>100</v>
      </c>
      <c r="D22" s="1">
        <f>$H$4*$I$4</f>
        <v>1080</v>
      </c>
      <c r="E22" s="54">
        <f>C22</f>
        <v>100</v>
      </c>
      <c r="F22" s="59" t="s">
        <v>39</v>
      </c>
    </row>
    <row r="23" spans="1:13" ht="17.25" thickBot="1" x14ac:dyDescent="0.3">
      <c r="A23" s="34"/>
      <c r="B23" s="11"/>
      <c r="C23" s="35"/>
      <c r="D23" s="56" t="s">
        <v>22</v>
      </c>
      <c r="E23" s="57">
        <f>SUM(E21:E22)</f>
        <v>250</v>
      </c>
      <c r="F23" s="64">
        <f>E23*9.81/1000</f>
        <v>2.4525000000000001</v>
      </c>
      <c r="I23" s="62"/>
      <c r="J23" s="62"/>
      <c r="K23" s="62"/>
      <c r="L23" s="62"/>
      <c r="M23" s="62"/>
    </row>
    <row r="24" spans="1:13" x14ac:dyDescent="0.25">
      <c r="A24" s="50" t="s">
        <v>4</v>
      </c>
      <c r="B24" s="51" t="s">
        <v>11</v>
      </c>
      <c r="C24" s="51">
        <v>300</v>
      </c>
      <c r="D24" s="10">
        <f>$H$4*$I$4</f>
        <v>1080</v>
      </c>
      <c r="E24" s="52">
        <f>C24</f>
        <v>300</v>
      </c>
      <c r="F24" s="60"/>
      <c r="I24" s="16"/>
      <c r="J24" s="69"/>
      <c r="K24" s="69"/>
      <c r="L24" s="69"/>
      <c r="M24" s="62"/>
    </row>
    <row r="25" spans="1:13" ht="17.25" thickBot="1" x14ac:dyDescent="0.3">
      <c r="A25" s="34"/>
      <c r="B25" s="11"/>
      <c r="C25" s="35"/>
      <c r="D25" s="36" t="s">
        <v>23</v>
      </c>
      <c r="E25" s="58">
        <f>E24</f>
        <v>300</v>
      </c>
      <c r="F25" s="65">
        <f t="shared" ref="F25" si="1">E25*9.81/1000</f>
        <v>2.9430000000000001</v>
      </c>
      <c r="I25" s="16"/>
      <c r="J25" s="16"/>
      <c r="K25" s="16"/>
      <c r="L25" s="16"/>
      <c r="M25" s="62"/>
    </row>
    <row r="26" spans="1:13" x14ac:dyDescent="0.25">
      <c r="I26" s="16"/>
      <c r="J26" s="16"/>
      <c r="K26" s="16"/>
      <c r="L26" s="62"/>
      <c r="M26" s="62"/>
    </row>
    <row r="27" spans="1:13" ht="17.25" thickBot="1" x14ac:dyDescent="0.3">
      <c r="B27" s="4"/>
      <c r="C27" s="6"/>
      <c r="D27" s="16"/>
      <c r="E27" s="62"/>
      <c r="F27" s="61"/>
      <c r="I27" s="62"/>
      <c r="J27" s="62"/>
      <c r="K27" s="62"/>
      <c r="L27" s="62"/>
      <c r="M27" s="62"/>
    </row>
    <row r="28" spans="1:13" x14ac:dyDescent="0.25">
      <c r="A28" s="72"/>
      <c r="B28" s="73"/>
      <c r="C28" s="73"/>
      <c r="D28" s="73" t="s">
        <v>43</v>
      </c>
      <c r="E28" s="73" t="s">
        <v>44</v>
      </c>
      <c r="F28" s="47" t="s">
        <v>24</v>
      </c>
      <c r="G28" s="74" t="s">
        <v>39</v>
      </c>
      <c r="H28" s="76" t="s">
        <v>45</v>
      </c>
      <c r="I28" s="62"/>
      <c r="J28" s="62"/>
      <c r="K28" s="62"/>
      <c r="L28" s="62"/>
      <c r="M28" s="62"/>
    </row>
    <row r="29" spans="1:13" ht="17.25" thickBot="1" x14ac:dyDescent="0.3">
      <c r="A29" s="115" t="s">
        <v>47</v>
      </c>
      <c r="B29" s="16" t="s">
        <v>8</v>
      </c>
      <c r="C29" s="16">
        <v>100</v>
      </c>
      <c r="D29" s="61">
        <v>4</v>
      </c>
      <c r="E29" s="4">
        <f>(2*$H$4+2*$I$4)</f>
        <v>132</v>
      </c>
      <c r="F29" s="62">
        <f>C29*D29*E29/E29</f>
        <v>400</v>
      </c>
      <c r="G29" s="68">
        <f>F29*9.81/1000</f>
        <v>3.9239999999999999</v>
      </c>
      <c r="H29" s="77">
        <f>G29</f>
        <v>3.9239999999999999</v>
      </c>
      <c r="I29" s="62"/>
      <c r="J29" s="62"/>
      <c r="K29" s="62"/>
      <c r="L29" s="62"/>
      <c r="M29" s="62"/>
    </row>
    <row r="30" spans="1:13" ht="17.25" thickBot="1" x14ac:dyDescent="0.3">
      <c r="A30" s="116"/>
      <c r="B30" s="78"/>
      <c r="C30" s="78"/>
      <c r="D30" s="78"/>
      <c r="E30" s="78"/>
      <c r="F30" s="78"/>
      <c r="G30" s="53"/>
      <c r="I30" s="62"/>
      <c r="J30" s="62"/>
      <c r="K30" s="62"/>
      <c r="L30" s="62"/>
      <c r="M30" s="62"/>
    </row>
    <row r="31" spans="1:13" x14ac:dyDescent="0.25">
      <c r="I31" s="62"/>
      <c r="J31" s="62"/>
      <c r="K31" s="62"/>
      <c r="L31" s="62"/>
      <c r="M31" s="62"/>
    </row>
    <row r="32" spans="1:13" x14ac:dyDescent="0.25">
      <c r="I32" s="16"/>
      <c r="J32" s="16"/>
      <c r="K32" s="16"/>
      <c r="L32" s="62"/>
      <c r="M32" s="62"/>
    </row>
    <row r="33" spans="9:13" x14ac:dyDescent="0.25">
      <c r="I33" s="62"/>
      <c r="J33" s="62"/>
      <c r="K33" s="62"/>
      <c r="L33" s="62"/>
      <c r="M33" s="62"/>
    </row>
    <row r="34" spans="9:13" x14ac:dyDescent="0.25">
      <c r="I34" s="62"/>
      <c r="J34" s="62"/>
      <c r="K34" s="62"/>
      <c r="L34" s="62"/>
      <c r="M34" s="62"/>
    </row>
    <row r="35" spans="9:13" x14ac:dyDescent="0.25">
      <c r="I35" s="62"/>
      <c r="J35" s="62"/>
      <c r="K35" s="62"/>
      <c r="L35" s="62"/>
      <c r="M35" s="62"/>
    </row>
  </sheetData>
  <mergeCells count="4">
    <mergeCell ref="A2:A3"/>
    <mergeCell ref="A13:A14"/>
    <mergeCell ref="A19:A20"/>
    <mergeCell ref="A29:A30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載重Beam</vt:lpstr>
      <vt:lpstr>載重Deck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2015-05-21T07:22:24Z</dcterms:created>
  <dcterms:modified xsi:type="dcterms:W3CDTF">2018-06-09T10:05:29Z</dcterms:modified>
</cp:coreProperties>
</file>