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100_Users\EI 201604 Paul\"/>
    </mc:Choice>
  </mc:AlternateContent>
  <bookViews>
    <workbookView xWindow="0" yWindow="0" windowWidth="23040" windowHeight="10272" activeTab="1" xr2:uid="{5C12682E-90F7-4C89-AFCF-DAC33242BCFD}"/>
  </bookViews>
  <sheets>
    <sheet name="G800" sheetId="4" r:id="rId1"/>
    <sheet name="G1080" sheetId="2" r:id="rId2"/>
    <sheet name="工作表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" i="2" l="1"/>
  <c r="A82" i="2"/>
  <c r="M59" i="2" l="1"/>
  <c r="M60" i="2" s="1"/>
  <c r="L59" i="2"/>
  <c r="K59" i="2"/>
  <c r="K59" i="4"/>
  <c r="B75" i="4"/>
  <c r="X60" i="4" s="1"/>
  <c r="X63" i="4"/>
  <c r="W63" i="4"/>
  <c r="V63" i="4"/>
  <c r="U63" i="4"/>
  <c r="T63" i="4"/>
  <c r="S63" i="4"/>
  <c r="R63" i="4"/>
  <c r="Q63" i="4"/>
  <c r="P63" i="4"/>
  <c r="L63" i="4"/>
  <c r="K63" i="4"/>
  <c r="J63" i="4"/>
  <c r="I63" i="4"/>
  <c r="H63" i="4"/>
  <c r="G63" i="4"/>
  <c r="F63" i="4"/>
  <c r="E63" i="4"/>
  <c r="D63" i="4"/>
  <c r="X62" i="4"/>
  <c r="X65" i="4" s="1"/>
  <c r="X66" i="4" s="1"/>
  <c r="P62" i="4"/>
  <c r="P65" i="4" s="1"/>
  <c r="P66" i="4" s="1"/>
  <c r="N62" i="4"/>
  <c r="W62" i="4" s="1"/>
  <c r="W65" i="4" s="1"/>
  <c r="W66" i="4" s="1"/>
  <c r="L62" i="4"/>
  <c r="L65" i="4" s="1"/>
  <c r="L66" i="4" s="1"/>
  <c r="F62" i="4"/>
  <c r="F65" i="4" s="1"/>
  <c r="F66" i="4" s="1"/>
  <c r="D62" i="4"/>
  <c r="D65" i="4" s="1"/>
  <c r="D66" i="4" s="1"/>
  <c r="S60" i="4"/>
  <c r="J60" i="4"/>
  <c r="E60" i="4"/>
  <c r="D60" i="4"/>
  <c r="B36" i="4"/>
  <c r="X24" i="4" s="1"/>
  <c r="X27" i="4"/>
  <c r="W27" i="4"/>
  <c r="V27" i="4"/>
  <c r="U27" i="4"/>
  <c r="T27" i="4"/>
  <c r="S27" i="4"/>
  <c r="R27" i="4"/>
  <c r="Q27" i="4"/>
  <c r="K27" i="4"/>
  <c r="J27" i="4"/>
  <c r="I27" i="4"/>
  <c r="H27" i="4"/>
  <c r="G27" i="4"/>
  <c r="F27" i="4"/>
  <c r="E27" i="4"/>
  <c r="D27" i="4"/>
  <c r="W24" i="4"/>
  <c r="V24" i="4"/>
  <c r="U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X8" i="4"/>
  <c r="X30" i="4" s="1"/>
  <c r="W8" i="4"/>
  <c r="V8" i="4"/>
  <c r="U8" i="4"/>
  <c r="U29" i="4" s="1"/>
  <c r="T8" i="4"/>
  <c r="T23" i="4" s="1"/>
  <c r="S8" i="4"/>
  <c r="S29" i="4" s="1"/>
  <c r="R8" i="4"/>
  <c r="Q8" i="4"/>
  <c r="Q29" i="4" s="1"/>
  <c r="P8" i="4"/>
  <c r="P30" i="4" s="1"/>
  <c r="O8" i="4"/>
  <c r="N8" i="4"/>
  <c r="N29" i="4" s="1"/>
  <c r="M8" i="4"/>
  <c r="M69" i="4" s="1"/>
  <c r="L8" i="4"/>
  <c r="L30" i="4" s="1"/>
  <c r="K8" i="4"/>
  <c r="J8" i="4"/>
  <c r="J30" i="4" s="1"/>
  <c r="I8" i="4"/>
  <c r="I69" i="4" s="1"/>
  <c r="H8" i="4"/>
  <c r="H23" i="4" s="1"/>
  <c r="G8" i="4"/>
  <c r="F8" i="4"/>
  <c r="E8" i="4"/>
  <c r="E30" i="4" s="1"/>
  <c r="D8" i="4"/>
  <c r="D30" i="4" s="1"/>
  <c r="D32" i="4" s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N16" i="2"/>
  <c r="M16" i="2"/>
  <c r="M28" i="2" s="1"/>
  <c r="O16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D24" i="2"/>
  <c r="B36" i="2"/>
  <c r="E28" i="2"/>
  <c r="I28" i="2"/>
  <c r="Q28" i="2"/>
  <c r="U28" i="2"/>
  <c r="E29" i="2"/>
  <c r="I29" i="2"/>
  <c r="Q29" i="2"/>
  <c r="U29" i="2"/>
  <c r="D29" i="2"/>
  <c r="B75" i="2"/>
  <c r="F60" i="2" s="1"/>
  <c r="E60" i="2"/>
  <c r="H60" i="2"/>
  <c r="I60" i="2"/>
  <c r="L60" i="2"/>
  <c r="T60" i="2"/>
  <c r="U60" i="2"/>
  <c r="X60" i="2"/>
  <c r="D60" i="2"/>
  <c r="N66" i="2"/>
  <c r="N68" i="2" s="1"/>
  <c r="N65" i="2"/>
  <c r="W65" i="2"/>
  <c r="W66" i="2" s="1"/>
  <c r="G62" i="2"/>
  <c r="F62" i="2"/>
  <c r="F65" i="2" s="1"/>
  <c r="W62" i="2"/>
  <c r="X62" i="2"/>
  <c r="X65" i="2" s="1"/>
  <c r="X66" i="2" s="1"/>
  <c r="X67" i="2" s="1"/>
  <c r="N62" i="2"/>
  <c r="M62" i="2" s="1"/>
  <c r="M65" i="2" s="1"/>
  <c r="M66" i="2" s="1"/>
  <c r="M68" i="2" s="1"/>
  <c r="X63" i="2"/>
  <c r="W63" i="2"/>
  <c r="V63" i="2"/>
  <c r="U63" i="2"/>
  <c r="T63" i="2"/>
  <c r="S63" i="2"/>
  <c r="R63" i="2"/>
  <c r="Q63" i="2"/>
  <c r="P63" i="2"/>
  <c r="L63" i="2"/>
  <c r="K63" i="2"/>
  <c r="J63" i="2"/>
  <c r="I63" i="2"/>
  <c r="H63" i="2"/>
  <c r="G63" i="2"/>
  <c r="F63" i="2"/>
  <c r="E63" i="2"/>
  <c r="D63" i="2"/>
  <c r="P16" i="2"/>
  <c r="Q16" i="2"/>
  <c r="R16" i="2"/>
  <c r="S16" i="2"/>
  <c r="T16" i="2"/>
  <c r="U16" i="2"/>
  <c r="V16" i="2"/>
  <c r="W16" i="2"/>
  <c r="X16" i="2"/>
  <c r="E16" i="2"/>
  <c r="F16" i="2"/>
  <c r="G16" i="2"/>
  <c r="H16" i="2"/>
  <c r="I16" i="2"/>
  <c r="J16" i="2"/>
  <c r="K16" i="2"/>
  <c r="L16" i="2"/>
  <c r="D16" i="2"/>
  <c r="Q27" i="2"/>
  <c r="R27" i="2"/>
  <c r="S27" i="2"/>
  <c r="T27" i="2"/>
  <c r="U27" i="2"/>
  <c r="V27" i="2"/>
  <c r="W27" i="2"/>
  <c r="X27" i="2"/>
  <c r="E27" i="2"/>
  <c r="F27" i="2"/>
  <c r="G27" i="2"/>
  <c r="H27" i="2"/>
  <c r="I27" i="2"/>
  <c r="J27" i="2"/>
  <c r="K27" i="2"/>
  <c r="D27" i="2"/>
  <c r="E8" i="2"/>
  <c r="E30" i="2" s="1"/>
  <c r="F8" i="2"/>
  <c r="F28" i="2" s="1"/>
  <c r="G8" i="2"/>
  <c r="G30" i="2" s="1"/>
  <c r="H8" i="2"/>
  <c r="H30" i="2" s="1"/>
  <c r="I8" i="2"/>
  <c r="I30" i="2" s="1"/>
  <c r="J8" i="2"/>
  <c r="K8" i="2"/>
  <c r="L8" i="2"/>
  <c r="L30" i="2" s="1"/>
  <c r="M8" i="2"/>
  <c r="N8" i="2"/>
  <c r="O8" i="2"/>
  <c r="P8" i="2"/>
  <c r="P30" i="2" s="1"/>
  <c r="P34" i="2" s="1"/>
  <c r="Q8" i="2"/>
  <c r="R8" i="2"/>
  <c r="S8" i="2"/>
  <c r="S30" i="2" s="1"/>
  <c r="T8" i="2"/>
  <c r="T30" i="2" s="1"/>
  <c r="T34" i="2" s="1"/>
  <c r="U8" i="2"/>
  <c r="U30" i="2" s="1"/>
  <c r="V8" i="2"/>
  <c r="V28" i="2" s="1"/>
  <c r="W8" i="2"/>
  <c r="W69" i="2" s="1"/>
  <c r="X8" i="2"/>
  <c r="X30" i="2" s="1"/>
  <c r="X34" i="2" s="1"/>
  <c r="D8" i="2"/>
  <c r="D30" i="2" s="1"/>
  <c r="D34" i="2" s="1"/>
  <c r="J20" i="1"/>
  <c r="K20" i="1"/>
  <c r="L20" i="1"/>
  <c r="M20" i="1"/>
  <c r="N20" i="1"/>
  <c r="J17" i="1"/>
  <c r="K17" i="1"/>
  <c r="L17" i="1"/>
  <c r="M17" i="1"/>
  <c r="N17" i="1"/>
  <c r="G20" i="1"/>
  <c r="F20" i="1"/>
  <c r="E20" i="1"/>
  <c r="D20" i="1"/>
  <c r="D17" i="1"/>
  <c r="T24" i="4" l="1"/>
  <c r="B24" i="4" s="1"/>
  <c r="F60" i="4"/>
  <c r="U60" i="4"/>
  <c r="H60" i="4"/>
  <c r="W60" i="4"/>
  <c r="G60" i="4"/>
  <c r="R60" i="4"/>
  <c r="V60" i="4"/>
  <c r="K60" i="4"/>
  <c r="I60" i="4"/>
  <c r="T60" i="4"/>
  <c r="I29" i="4"/>
  <c r="H62" i="4"/>
  <c r="H65" i="4" s="1"/>
  <c r="H66" i="4" s="1"/>
  <c r="T62" i="4"/>
  <c r="T65" i="4" s="1"/>
  <c r="T66" i="4" s="1"/>
  <c r="L59" i="4"/>
  <c r="N59" i="2"/>
  <c r="O59" i="2" s="1"/>
  <c r="P59" i="2" s="1"/>
  <c r="N65" i="4"/>
  <c r="N66" i="4" s="1"/>
  <c r="N67" i="4" s="1"/>
  <c r="E62" i="4"/>
  <c r="E65" i="4" s="1"/>
  <c r="E66" i="4" s="1"/>
  <c r="I62" i="4"/>
  <c r="I65" i="4" s="1"/>
  <c r="I66" i="4" s="1"/>
  <c r="M62" i="4"/>
  <c r="M65" i="4" s="1"/>
  <c r="M66" i="4" s="1"/>
  <c r="Q62" i="4"/>
  <c r="Q65" i="4" s="1"/>
  <c r="Q66" i="4" s="1"/>
  <c r="U62" i="4"/>
  <c r="U65" i="4" s="1"/>
  <c r="U66" i="4" s="1"/>
  <c r="U67" i="4" s="1"/>
  <c r="F68" i="4"/>
  <c r="V62" i="4"/>
  <c r="V65" i="4" s="1"/>
  <c r="V66" i="4" s="1"/>
  <c r="J62" i="4"/>
  <c r="J65" i="4" s="1"/>
  <c r="J66" i="4" s="1"/>
  <c r="R62" i="4"/>
  <c r="R65" i="4" s="1"/>
  <c r="R66" i="4" s="1"/>
  <c r="G62" i="4"/>
  <c r="G65" i="4" s="1"/>
  <c r="K62" i="4"/>
  <c r="K65" i="4" s="1"/>
  <c r="O62" i="4"/>
  <c r="O65" i="4" s="1"/>
  <c r="O66" i="4" s="1"/>
  <c r="S62" i="4"/>
  <c r="S65" i="4" s="1"/>
  <c r="S66" i="4" s="1"/>
  <c r="X23" i="4"/>
  <c r="D29" i="4"/>
  <c r="H29" i="4"/>
  <c r="L29" i="4"/>
  <c r="P29" i="4"/>
  <c r="T29" i="4"/>
  <c r="X29" i="4"/>
  <c r="I23" i="4"/>
  <c r="Q23" i="4"/>
  <c r="M29" i="4"/>
  <c r="H30" i="4"/>
  <c r="P23" i="4"/>
  <c r="D23" i="4"/>
  <c r="L23" i="4"/>
  <c r="F28" i="4"/>
  <c r="J28" i="4"/>
  <c r="N28" i="4"/>
  <c r="R28" i="4"/>
  <c r="V28" i="4"/>
  <c r="E23" i="4"/>
  <c r="M23" i="4"/>
  <c r="U23" i="4"/>
  <c r="E29" i="4"/>
  <c r="N30" i="4"/>
  <c r="G69" i="4"/>
  <c r="O69" i="4"/>
  <c r="O68" i="4"/>
  <c r="W69" i="4"/>
  <c r="W68" i="4"/>
  <c r="S30" i="4"/>
  <c r="D69" i="4"/>
  <c r="D68" i="4"/>
  <c r="D67" i="4"/>
  <c r="H69" i="4"/>
  <c r="H68" i="4"/>
  <c r="H67" i="4"/>
  <c r="L69" i="4"/>
  <c r="L68" i="4"/>
  <c r="L67" i="4"/>
  <c r="P69" i="4"/>
  <c r="P68" i="4"/>
  <c r="P67" i="4"/>
  <c r="T69" i="4"/>
  <c r="T68" i="4"/>
  <c r="T67" i="4"/>
  <c r="X69" i="4"/>
  <c r="X68" i="4"/>
  <c r="X67" i="4"/>
  <c r="F23" i="4"/>
  <c r="J23" i="4"/>
  <c r="N23" i="4"/>
  <c r="R23" i="4"/>
  <c r="V23" i="4"/>
  <c r="G28" i="4"/>
  <c r="K28" i="4"/>
  <c r="O28" i="4"/>
  <c r="S28" i="4"/>
  <c r="W28" i="4"/>
  <c r="F29" i="4"/>
  <c r="E34" i="4" s="1"/>
  <c r="J29" i="4"/>
  <c r="R29" i="4"/>
  <c r="V29" i="4"/>
  <c r="O30" i="4"/>
  <c r="T30" i="4"/>
  <c r="W67" i="4"/>
  <c r="E68" i="4"/>
  <c r="I68" i="4"/>
  <c r="I30" i="4"/>
  <c r="M67" i="4"/>
  <c r="M30" i="4"/>
  <c r="Q68" i="4"/>
  <c r="Q67" i="4"/>
  <c r="Q30" i="4"/>
  <c r="U30" i="4"/>
  <c r="G23" i="4"/>
  <c r="K23" i="4"/>
  <c r="O23" i="4"/>
  <c r="S23" i="4"/>
  <c r="W23" i="4"/>
  <c r="D28" i="4"/>
  <c r="H28" i="4"/>
  <c r="H33" i="4" s="1"/>
  <c r="L28" i="4"/>
  <c r="P28" i="4"/>
  <c r="T28" i="4"/>
  <c r="X28" i="4"/>
  <c r="X33" i="4" s="1"/>
  <c r="G29" i="4"/>
  <c r="H32" i="4" s="1"/>
  <c r="K29" i="4"/>
  <c r="L32" i="4" s="1"/>
  <c r="O29" i="4"/>
  <c r="W29" i="4"/>
  <c r="X32" i="4" s="1"/>
  <c r="F30" i="4"/>
  <c r="K30" i="4"/>
  <c r="V30" i="4"/>
  <c r="X34" i="4"/>
  <c r="Q69" i="4"/>
  <c r="K69" i="4"/>
  <c r="S69" i="4"/>
  <c r="F67" i="4"/>
  <c r="F69" i="4"/>
  <c r="J69" i="4"/>
  <c r="N69" i="4"/>
  <c r="R69" i="4"/>
  <c r="V69" i="4"/>
  <c r="E28" i="4"/>
  <c r="E33" i="4" s="1"/>
  <c r="I28" i="4"/>
  <c r="J32" i="4" s="1"/>
  <c r="M28" i="4"/>
  <c r="Q28" i="4"/>
  <c r="P34" i="4" s="1"/>
  <c r="U28" i="4"/>
  <c r="G30" i="4"/>
  <c r="R30" i="4"/>
  <c r="W30" i="4"/>
  <c r="O67" i="4"/>
  <c r="J68" i="4"/>
  <c r="E69" i="4"/>
  <c r="U69" i="4"/>
  <c r="M29" i="2"/>
  <c r="L34" i="2" s="1"/>
  <c r="O28" i="2"/>
  <c r="S69" i="2"/>
  <c r="W30" i="2"/>
  <c r="K30" i="2"/>
  <c r="G65" i="2"/>
  <c r="G66" i="2" s="1"/>
  <c r="G68" i="2" s="1"/>
  <c r="N67" i="2"/>
  <c r="V69" i="2"/>
  <c r="R69" i="2"/>
  <c r="N69" i="2"/>
  <c r="N71" i="2" s="1"/>
  <c r="J69" i="2"/>
  <c r="F69" i="2"/>
  <c r="X29" i="2"/>
  <c r="T29" i="2"/>
  <c r="P29" i="2"/>
  <c r="L29" i="2"/>
  <c r="H29" i="2"/>
  <c r="X28" i="2"/>
  <c r="X33" i="2" s="1"/>
  <c r="T28" i="2"/>
  <c r="P28" i="2"/>
  <c r="L28" i="2"/>
  <c r="H28" i="2"/>
  <c r="V30" i="2"/>
  <c r="V32" i="2" s="1"/>
  <c r="R30" i="2"/>
  <c r="R32" i="2" s="1"/>
  <c r="N30" i="2"/>
  <c r="N32" i="2" s="1"/>
  <c r="J30" i="2"/>
  <c r="F30" i="2"/>
  <c r="X68" i="2"/>
  <c r="W73" i="2" s="1"/>
  <c r="O69" i="2"/>
  <c r="G69" i="2"/>
  <c r="H34" i="2"/>
  <c r="O30" i="2"/>
  <c r="O34" i="2" s="1"/>
  <c r="S62" i="2"/>
  <c r="S65" i="2" s="1"/>
  <c r="K62" i="2"/>
  <c r="K65" i="2" s="1"/>
  <c r="K66" i="2" s="1"/>
  <c r="K67" i="2" s="1"/>
  <c r="D69" i="2"/>
  <c r="D72" i="2" s="1"/>
  <c r="U69" i="2"/>
  <c r="Q69" i="2"/>
  <c r="M69" i="2"/>
  <c r="M73" i="2" s="1"/>
  <c r="I69" i="2"/>
  <c r="E69" i="2"/>
  <c r="W60" i="2"/>
  <c r="S60" i="2"/>
  <c r="O60" i="2"/>
  <c r="K60" i="2"/>
  <c r="G60" i="2"/>
  <c r="W29" i="2"/>
  <c r="V34" i="2" s="1"/>
  <c r="S29" i="2"/>
  <c r="O29" i="2"/>
  <c r="K29" i="2"/>
  <c r="G29" i="2"/>
  <c r="G33" i="2" s="1"/>
  <c r="W28" i="2"/>
  <c r="S28" i="2"/>
  <c r="T32" i="2" s="1"/>
  <c r="K28" i="2"/>
  <c r="G28" i="2"/>
  <c r="Q30" i="2"/>
  <c r="M30" i="2"/>
  <c r="M32" i="2" s="1"/>
  <c r="W67" i="2"/>
  <c r="K69" i="2"/>
  <c r="Q62" i="2"/>
  <c r="Q65" i="2" s="1"/>
  <c r="Q66" i="2" s="1"/>
  <c r="L62" i="2"/>
  <c r="L65" i="2" s="1"/>
  <c r="X69" i="2"/>
  <c r="X73" i="2" s="1"/>
  <c r="T69" i="2"/>
  <c r="P69" i="2"/>
  <c r="L69" i="2"/>
  <c r="H69" i="2"/>
  <c r="V60" i="2"/>
  <c r="R60" i="2"/>
  <c r="N60" i="2"/>
  <c r="J60" i="2"/>
  <c r="V29" i="2"/>
  <c r="V33" i="2" s="1"/>
  <c r="R29" i="2"/>
  <c r="N29" i="2"/>
  <c r="O32" i="2" s="1"/>
  <c r="J29" i="2"/>
  <c r="F29" i="2"/>
  <c r="F33" i="2" s="1"/>
  <c r="R28" i="2"/>
  <c r="N28" i="2"/>
  <c r="J28" i="2"/>
  <c r="W32" i="2"/>
  <c r="M67" i="2"/>
  <c r="K32" i="2"/>
  <c r="D32" i="2"/>
  <c r="Q33" i="2"/>
  <c r="U33" i="2"/>
  <c r="E33" i="2"/>
  <c r="I33" i="2"/>
  <c r="Q68" i="2"/>
  <c r="F66" i="2"/>
  <c r="F68" i="2" s="1"/>
  <c r="W68" i="2"/>
  <c r="D28" i="2"/>
  <c r="E32" i="2" s="1"/>
  <c r="U62" i="2"/>
  <c r="U65" i="2" s="1"/>
  <c r="P62" i="2"/>
  <c r="P65" i="2" s="1"/>
  <c r="O62" i="2"/>
  <c r="O65" i="2" s="1"/>
  <c r="T62" i="2"/>
  <c r="T65" i="2" s="1"/>
  <c r="D62" i="2"/>
  <c r="D65" i="2" s="1"/>
  <c r="J62" i="2"/>
  <c r="J65" i="2" s="1"/>
  <c r="H62" i="2"/>
  <c r="H65" i="2" s="1"/>
  <c r="V62" i="2"/>
  <c r="V65" i="2" s="1"/>
  <c r="R62" i="2"/>
  <c r="R65" i="2" s="1"/>
  <c r="E62" i="2"/>
  <c r="E65" i="2" s="1"/>
  <c r="I62" i="2"/>
  <c r="I65" i="2" s="1"/>
  <c r="E14" i="1"/>
  <c r="F14" i="1"/>
  <c r="G14" i="1"/>
  <c r="H14" i="1"/>
  <c r="I14" i="1"/>
  <c r="D14" i="1"/>
  <c r="Z8" i="1"/>
  <c r="Y8" i="1"/>
  <c r="X8" i="1"/>
  <c r="W8" i="1"/>
  <c r="V8" i="1"/>
  <c r="U8" i="1"/>
  <c r="T8" i="1"/>
  <c r="S8" i="1"/>
  <c r="R8" i="1"/>
  <c r="Q8" i="1"/>
  <c r="P8" i="1"/>
  <c r="E8" i="1"/>
  <c r="E17" i="1" s="1"/>
  <c r="F8" i="1"/>
  <c r="F17" i="1" s="1"/>
  <c r="G8" i="1"/>
  <c r="G17" i="1" s="1"/>
  <c r="H8" i="1"/>
  <c r="I8" i="1"/>
  <c r="J8" i="1"/>
  <c r="K8" i="1"/>
  <c r="L8" i="1"/>
  <c r="M8" i="1"/>
  <c r="N8" i="1"/>
  <c r="D8" i="1"/>
  <c r="AA7" i="1"/>
  <c r="AB7" i="1" s="1"/>
  <c r="AC7" i="1" s="1"/>
  <c r="D33" i="4" l="1"/>
  <c r="N33" i="4"/>
  <c r="P33" i="4"/>
  <c r="M72" i="4"/>
  <c r="H36" i="4"/>
  <c r="H37" i="4" s="1"/>
  <c r="H34" i="4"/>
  <c r="G66" i="4"/>
  <c r="G67" i="4" s="1"/>
  <c r="I72" i="4"/>
  <c r="S67" i="4"/>
  <c r="M59" i="4"/>
  <c r="L60" i="4"/>
  <c r="S68" i="4"/>
  <c r="R73" i="4" s="1"/>
  <c r="I67" i="4"/>
  <c r="J72" i="4" s="1"/>
  <c r="Q59" i="2"/>
  <c r="Q60" i="2" s="1"/>
  <c r="P60" i="2"/>
  <c r="B60" i="2" s="1"/>
  <c r="K66" i="4"/>
  <c r="K67" i="4" s="1"/>
  <c r="M68" i="4"/>
  <c r="N72" i="4" s="1"/>
  <c r="E67" i="4"/>
  <c r="G68" i="4"/>
  <c r="R67" i="4"/>
  <c r="J67" i="4"/>
  <c r="I73" i="4" s="1"/>
  <c r="U68" i="4"/>
  <c r="N68" i="4"/>
  <c r="M73" i="4" s="1"/>
  <c r="L33" i="4"/>
  <c r="M71" i="4"/>
  <c r="J33" i="4"/>
  <c r="N32" i="4"/>
  <c r="J34" i="4"/>
  <c r="J36" i="4" s="1"/>
  <c r="J37" i="4" s="1"/>
  <c r="N34" i="4"/>
  <c r="W33" i="4"/>
  <c r="W32" i="4"/>
  <c r="W34" i="4"/>
  <c r="S73" i="4"/>
  <c r="F34" i="4"/>
  <c r="F33" i="4"/>
  <c r="F32" i="4"/>
  <c r="U34" i="4"/>
  <c r="U33" i="4"/>
  <c r="U32" i="4"/>
  <c r="L71" i="4"/>
  <c r="X36" i="4"/>
  <c r="X37" i="4" s="1"/>
  <c r="O71" i="4"/>
  <c r="O73" i="4"/>
  <c r="V68" i="4"/>
  <c r="R34" i="4"/>
  <c r="R33" i="4"/>
  <c r="R32" i="4"/>
  <c r="V72" i="4"/>
  <c r="V73" i="4"/>
  <c r="N71" i="4"/>
  <c r="N73" i="4"/>
  <c r="F72" i="4"/>
  <c r="F71" i="4"/>
  <c r="V34" i="4"/>
  <c r="V33" i="4"/>
  <c r="V32" i="4"/>
  <c r="I34" i="4"/>
  <c r="I33" i="4"/>
  <c r="I32" i="4"/>
  <c r="T32" i="4"/>
  <c r="T33" i="4"/>
  <c r="T34" i="4"/>
  <c r="P73" i="4"/>
  <c r="P72" i="4"/>
  <c r="P71" i="4"/>
  <c r="D34" i="4"/>
  <c r="D36" i="4" s="1"/>
  <c r="D37" i="4" s="1"/>
  <c r="S33" i="4"/>
  <c r="S34" i="4"/>
  <c r="S32" i="4"/>
  <c r="R68" i="4"/>
  <c r="L34" i="4"/>
  <c r="E32" i="4"/>
  <c r="E36" i="4" s="1"/>
  <c r="E37" i="4" s="1"/>
  <c r="V67" i="4"/>
  <c r="P32" i="4"/>
  <c r="P36" i="4" s="1"/>
  <c r="P37" i="4" s="1"/>
  <c r="G73" i="4"/>
  <c r="G72" i="4"/>
  <c r="U72" i="4"/>
  <c r="U71" i="4"/>
  <c r="K73" i="4"/>
  <c r="K72" i="4"/>
  <c r="M34" i="4"/>
  <c r="M32" i="4"/>
  <c r="M33" i="4"/>
  <c r="O33" i="4"/>
  <c r="O34" i="4"/>
  <c r="O32" i="4"/>
  <c r="T73" i="4"/>
  <c r="T72" i="4"/>
  <c r="T71" i="4"/>
  <c r="D73" i="4"/>
  <c r="D72" i="4"/>
  <c r="D71" i="4"/>
  <c r="W71" i="4"/>
  <c r="W73" i="4"/>
  <c r="E73" i="4"/>
  <c r="E72" i="4"/>
  <c r="E71" i="4"/>
  <c r="G33" i="4"/>
  <c r="G32" i="4"/>
  <c r="G34" i="4"/>
  <c r="R72" i="4"/>
  <c r="Q72" i="4"/>
  <c r="Q71" i="4"/>
  <c r="K33" i="4"/>
  <c r="K34" i="4"/>
  <c r="K32" i="4"/>
  <c r="Q34" i="4"/>
  <c r="Q32" i="4"/>
  <c r="Q33" i="4"/>
  <c r="X73" i="4"/>
  <c r="X72" i="4"/>
  <c r="X71" i="4"/>
  <c r="H73" i="4"/>
  <c r="H71" i="4"/>
  <c r="S33" i="2"/>
  <c r="M33" i="2"/>
  <c r="P32" i="2"/>
  <c r="K68" i="2"/>
  <c r="J73" i="2" s="1"/>
  <c r="L73" i="2"/>
  <c r="O72" i="2"/>
  <c r="P33" i="2"/>
  <c r="I34" i="2"/>
  <c r="G67" i="2"/>
  <c r="G71" i="2" s="1"/>
  <c r="Q67" i="2"/>
  <c r="Q71" i="2" s="1"/>
  <c r="Q32" i="2"/>
  <c r="M71" i="2"/>
  <c r="V36" i="2"/>
  <c r="V37" i="2" s="1"/>
  <c r="U32" i="2"/>
  <c r="H33" i="2"/>
  <c r="W34" i="2"/>
  <c r="B24" i="2"/>
  <c r="H32" i="2"/>
  <c r="F34" i="2"/>
  <c r="F32" i="2"/>
  <c r="S34" i="2"/>
  <c r="N72" i="2"/>
  <c r="I32" i="2"/>
  <c r="T33" i="2"/>
  <c r="T36" i="2" s="1"/>
  <c r="T37" i="2" s="1"/>
  <c r="X32" i="2"/>
  <c r="X36" i="2" s="1"/>
  <c r="X37" i="2" s="1"/>
  <c r="G32" i="2"/>
  <c r="O33" i="2"/>
  <c r="O36" i="2" s="1"/>
  <c r="O37" i="2" s="1"/>
  <c r="R33" i="2"/>
  <c r="L32" i="2"/>
  <c r="X71" i="2"/>
  <c r="J34" i="2"/>
  <c r="J32" i="2"/>
  <c r="K34" i="2"/>
  <c r="E34" i="2"/>
  <c r="E36" i="2" s="1"/>
  <c r="E37" i="2" s="1"/>
  <c r="L66" i="2"/>
  <c r="L67" i="2" s="1"/>
  <c r="M34" i="2"/>
  <c r="S68" i="2"/>
  <c r="S66" i="2"/>
  <c r="S67" i="2" s="1"/>
  <c r="N34" i="2"/>
  <c r="N33" i="2"/>
  <c r="K33" i="2"/>
  <c r="S32" i="2"/>
  <c r="S36" i="2" s="1"/>
  <c r="S37" i="2" s="1"/>
  <c r="J33" i="2"/>
  <c r="Q34" i="2"/>
  <c r="Q36" i="2" s="1"/>
  <c r="Q37" i="2" s="1"/>
  <c r="R34" i="2"/>
  <c r="L33" i="2"/>
  <c r="W33" i="2"/>
  <c r="G34" i="2"/>
  <c r="G36" i="2" s="1"/>
  <c r="G37" i="2" s="1"/>
  <c r="U34" i="2"/>
  <c r="D33" i="2"/>
  <c r="D36" i="2" s="1"/>
  <c r="D37" i="2" s="1"/>
  <c r="K36" i="2"/>
  <c r="K37" i="2" s="1"/>
  <c r="I66" i="2"/>
  <c r="I67" i="2" s="1"/>
  <c r="U66" i="2"/>
  <c r="U67" i="2" s="1"/>
  <c r="X72" i="2"/>
  <c r="X75" i="2" s="1"/>
  <c r="X77" i="2" s="1"/>
  <c r="V73" i="2"/>
  <c r="E66" i="2"/>
  <c r="E67" i="2" s="1"/>
  <c r="R66" i="2"/>
  <c r="R68" i="2" s="1"/>
  <c r="R67" i="2"/>
  <c r="H66" i="2"/>
  <c r="H68" i="2" s="1"/>
  <c r="O66" i="2"/>
  <c r="O67" i="2" s="1"/>
  <c r="R72" i="2"/>
  <c r="P73" i="2"/>
  <c r="V66" i="2"/>
  <c r="V68" i="2" s="1"/>
  <c r="J66" i="2"/>
  <c r="J67" i="2" s="1"/>
  <c r="P66" i="2"/>
  <c r="P68" i="2" s="1"/>
  <c r="F67" i="2"/>
  <c r="G72" i="2" s="1"/>
  <c r="D66" i="2"/>
  <c r="D67" i="2" s="1"/>
  <c r="T66" i="2"/>
  <c r="T67" i="2" s="1"/>
  <c r="W71" i="2"/>
  <c r="L36" i="4" l="1"/>
  <c r="L37" i="4" s="1"/>
  <c r="N36" i="4"/>
  <c r="N37" i="4" s="1"/>
  <c r="S72" i="4"/>
  <c r="U73" i="4"/>
  <c r="U75" i="4" s="1"/>
  <c r="U77" i="4" s="1"/>
  <c r="S71" i="4"/>
  <c r="F73" i="4"/>
  <c r="L73" i="4"/>
  <c r="H72" i="4"/>
  <c r="R71" i="4"/>
  <c r="I71" i="4"/>
  <c r="I75" i="4" s="1"/>
  <c r="I77" i="4" s="1"/>
  <c r="G71" i="4"/>
  <c r="G75" i="4" s="1"/>
  <c r="G77" i="4" s="1"/>
  <c r="M75" i="4"/>
  <c r="M77" i="4" s="1"/>
  <c r="O72" i="4"/>
  <c r="O75" i="4" s="1"/>
  <c r="O77" i="4" s="1"/>
  <c r="M60" i="4"/>
  <c r="N59" i="4"/>
  <c r="X75" i="4"/>
  <c r="X77" i="4" s="1"/>
  <c r="J71" i="4"/>
  <c r="W72" i="4"/>
  <c r="K68" i="4"/>
  <c r="H75" i="4"/>
  <c r="H77" i="4" s="1"/>
  <c r="O36" i="4"/>
  <c r="O37" i="4" s="1"/>
  <c r="V71" i="4"/>
  <c r="V75" i="4" s="1"/>
  <c r="V77" i="4" s="1"/>
  <c r="F75" i="4"/>
  <c r="F77" i="4" s="1"/>
  <c r="R75" i="4"/>
  <c r="R77" i="4" s="1"/>
  <c r="D75" i="4"/>
  <c r="D77" i="4" s="1"/>
  <c r="F36" i="4"/>
  <c r="F37" i="4" s="1"/>
  <c r="Q36" i="4"/>
  <c r="Q37" i="4" s="1"/>
  <c r="K36" i="4"/>
  <c r="K37" i="4" s="1"/>
  <c r="M36" i="4"/>
  <c r="M37" i="4" s="1"/>
  <c r="Q73" i="4"/>
  <c r="Q75" i="4" s="1"/>
  <c r="Q77" i="4" s="1"/>
  <c r="G36" i="4"/>
  <c r="G37" i="4" s="1"/>
  <c r="W75" i="4"/>
  <c r="W77" i="4" s="1"/>
  <c r="T75" i="4"/>
  <c r="T77" i="4" s="1"/>
  <c r="S36" i="4"/>
  <c r="S37" i="4" s="1"/>
  <c r="P75" i="4"/>
  <c r="P77" i="4" s="1"/>
  <c r="N75" i="4"/>
  <c r="N77" i="4" s="1"/>
  <c r="U36" i="4"/>
  <c r="U37" i="4" s="1"/>
  <c r="S75" i="4"/>
  <c r="S77" i="4" s="1"/>
  <c r="T36" i="4"/>
  <c r="T37" i="4" s="1"/>
  <c r="V36" i="4"/>
  <c r="V37" i="4" s="1"/>
  <c r="R36" i="4"/>
  <c r="R37" i="4" s="1"/>
  <c r="E75" i="4"/>
  <c r="E77" i="4" s="1"/>
  <c r="I36" i="4"/>
  <c r="I37" i="4" s="1"/>
  <c r="W36" i="4"/>
  <c r="W37" i="4" s="1"/>
  <c r="I36" i="2"/>
  <c r="I37" i="2" s="1"/>
  <c r="F36" i="2"/>
  <c r="F37" i="2" s="1"/>
  <c r="P36" i="2"/>
  <c r="P37" i="2" s="1"/>
  <c r="K71" i="2"/>
  <c r="W36" i="2"/>
  <c r="W37" i="2" s="1"/>
  <c r="L72" i="2"/>
  <c r="M36" i="2"/>
  <c r="M37" i="2" s="1"/>
  <c r="H36" i="2"/>
  <c r="H37" i="2" s="1"/>
  <c r="H72" i="2"/>
  <c r="R36" i="2"/>
  <c r="R37" i="2" s="1"/>
  <c r="F73" i="2"/>
  <c r="F71" i="2"/>
  <c r="N36" i="2"/>
  <c r="N37" i="2" s="1"/>
  <c r="U36" i="2"/>
  <c r="U37" i="2" s="1"/>
  <c r="L36" i="2"/>
  <c r="L37" i="2" s="1"/>
  <c r="R73" i="2"/>
  <c r="S71" i="2"/>
  <c r="J36" i="2"/>
  <c r="J37" i="2" s="1"/>
  <c r="T72" i="2"/>
  <c r="V67" i="2"/>
  <c r="V71" i="2" s="1"/>
  <c r="L68" i="2"/>
  <c r="T68" i="2"/>
  <c r="S73" i="2" s="1"/>
  <c r="I68" i="2"/>
  <c r="J72" i="2" s="1"/>
  <c r="P67" i="2"/>
  <c r="O73" i="2" s="1"/>
  <c r="D68" i="2"/>
  <c r="D71" i="2" s="1"/>
  <c r="U68" i="2"/>
  <c r="V72" i="2" s="1"/>
  <c r="Q73" i="2"/>
  <c r="R71" i="2"/>
  <c r="S72" i="2"/>
  <c r="E73" i="2"/>
  <c r="J68" i="2"/>
  <c r="U73" i="2"/>
  <c r="O68" i="2"/>
  <c r="H67" i="2"/>
  <c r="I72" i="2" s="1"/>
  <c r="E68" i="2"/>
  <c r="T71" i="2"/>
  <c r="H73" i="2"/>
  <c r="N60" i="4" l="1"/>
  <c r="O59" i="4"/>
  <c r="L72" i="4"/>
  <c r="L75" i="4" s="1"/>
  <c r="L77" i="4" s="1"/>
  <c r="J73" i="4"/>
  <c r="J75" i="4" s="1"/>
  <c r="J77" i="4" s="1"/>
  <c r="K71" i="4"/>
  <c r="K75" i="4" s="1"/>
  <c r="K77" i="4" s="1"/>
  <c r="B37" i="4"/>
  <c r="A37" i="4" s="1"/>
  <c r="A82" i="4" s="1"/>
  <c r="T73" i="2"/>
  <c r="I71" i="2"/>
  <c r="B37" i="2"/>
  <c r="A37" i="2" s="1"/>
  <c r="P71" i="2"/>
  <c r="U71" i="2"/>
  <c r="W72" i="2"/>
  <c r="W75" i="2" s="1"/>
  <c r="W77" i="2" s="1"/>
  <c r="Q72" i="2"/>
  <c r="Q75" i="2" s="1"/>
  <c r="Q77" i="2" s="1"/>
  <c r="R75" i="2"/>
  <c r="R77" i="2" s="1"/>
  <c r="M72" i="2"/>
  <c r="M75" i="2" s="1"/>
  <c r="M77" i="2" s="1"/>
  <c r="K73" i="2"/>
  <c r="L71" i="2"/>
  <c r="L75" i="2" s="1"/>
  <c r="L77" i="2" s="1"/>
  <c r="U72" i="2"/>
  <c r="E72" i="2"/>
  <c r="H71" i="2"/>
  <c r="H75" i="2" s="1"/>
  <c r="H77" i="2" s="1"/>
  <c r="S75" i="2"/>
  <c r="S77" i="2" s="1"/>
  <c r="G73" i="2"/>
  <c r="G75" i="2" s="1"/>
  <c r="G77" i="2" s="1"/>
  <c r="I73" i="2"/>
  <c r="J71" i="2"/>
  <c r="J75" i="2" s="1"/>
  <c r="J77" i="2" s="1"/>
  <c r="K72" i="2"/>
  <c r="E71" i="2"/>
  <c r="F72" i="2"/>
  <c r="F75" i="2" s="1"/>
  <c r="F77" i="2" s="1"/>
  <c r="D73" i="2"/>
  <c r="D75" i="2" s="1"/>
  <c r="D77" i="2" s="1"/>
  <c r="V75" i="2"/>
  <c r="V77" i="2" s="1"/>
  <c r="T75" i="2"/>
  <c r="T77" i="2" s="1"/>
  <c r="N73" i="2"/>
  <c r="N75" i="2" s="1"/>
  <c r="N77" i="2" s="1"/>
  <c r="P72" i="2"/>
  <c r="P75" i="2" s="1"/>
  <c r="P77" i="2" s="1"/>
  <c r="O71" i="2"/>
  <c r="O75" i="2" s="1"/>
  <c r="O77" i="2" s="1"/>
  <c r="B77" i="4" l="1"/>
  <c r="O60" i="4"/>
  <c r="P59" i="4"/>
  <c r="U75" i="2"/>
  <c r="U77" i="2" s="1"/>
  <c r="I75" i="2"/>
  <c r="I77" i="2" s="1"/>
  <c r="K75" i="2"/>
  <c r="K77" i="2" s="1"/>
  <c r="E75" i="2"/>
  <c r="E77" i="2" s="1"/>
  <c r="B77" i="2" s="1"/>
  <c r="A77" i="2" s="1"/>
  <c r="Q59" i="4" l="1"/>
  <c r="Q60" i="4" s="1"/>
  <c r="P60" i="4"/>
  <c r="B60" i="4" s="1"/>
  <c r="A77" i="4" s="1"/>
  <c r="A94" i="4" s="1"/>
</calcChain>
</file>

<file path=xl/sharedStrings.xml><?xml version="1.0" encoding="utf-8"?>
<sst xmlns="http://schemas.openxmlformats.org/spreadsheetml/2006/main" count="220" uniqueCount="39">
  <si>
    <t>#8</t>
    <phoneticPr fontId="2" type="noConversion"/>
  </si>
  <si>
    <t>Conventional</t>
    <phoneticPr fontId="2" type="noConversion"/>
  </si>
  <si>
    <t>Demand w/o ldt</t>
    <phoneticPr fontId="2" type="noConversion"/>
  </si>
  <si>
    <t>DecayRate</t>
    <phoneticPr fontId="2" type="noConversion"/>
  </si>
  <si>
    <t>ldt</t>
    <phoneticPr fontId="2" type="noConversion"/>
  </si>
  <si>
    <t>斷筋點</t>
    <phoneticPr fontId="2" type="noConversion"/>
  </si>
  <si>
    <t>Ratio</t>
    <phoneticPr fontId="2" type="noConversion"/>
  </si>
  <si>
    <t>Location</t>
    <phoneticPr fontId="2" type="noConversion"/>
  </si>
  <si>
    <t>Actual Demand w/o ldt</t>
    <phoneticPr fontId="2" type="noConversion"/>
  </si>
  <si>
    <t>ld</t>
    <phoneticPr fontId="2" type="noConversion"/>
  </si>
  <si>
    <t>PreciseWay</t>
    <phoneticPr fontId="2" type="noConversion"/>
  </si>
  <si>
    <t>ConvetionalRight</t>
    <phoneticPr fontId="2" type="noConversion"/>
  </si>
  <si>
    <t>PreciseRight</t>
    <phoneticPr fontId="2" type="noConversion"/>
  </si>
  <si>
    <t>L</t>
    <phoneticPr fontId="2" type="noConversion"/>
  </si>
  <si>
    <t>M</t>
    <phoneticPr fontId="2" type="noConversion"/>
  </si>
  <si>
    <t>R</t>
    <phoneticPr fontId="2" type="noConversion"/>
  </si>
  <si>
    <t>GravityDemand</t>
    <phoneticPr fontId="2" type="noConversion"/>
  </si>
  <si>
    <t>SeismicDemand</t>
    <phoneticPr fontId="2" type="noConversion"/>
  </si>
  <si>
    <t>TotalDemand</t>
    <phoneticPr fontId="2" type="noConversion"/>
  </si>
  <si>
    <t>LOC</t>
    <phoneticPr fontId="2" type="noConversion"/>
  </si>
  <si>
    <t>THIS</t>
    <phoneticPr fontId="2" type="noConversion"/>
  </si>
  <si>
    <t>Left</t>
    <phoneticPr fontId="2" type="noConversion"/>
  </si>
  <si>
    <t>Right</t>
    <phoneticPr fontId="2" type="noConversion"/>
  </si>
  <si>
    <t>Tonnage</t>
    <phoneticPr fontId="2" type="noConversion"/>
  </si>
  <si>
    <t>Segment</t>
    <phoneticPr fontId="2" type="noConversion"/>
  </si>
  <si>
    <t>BeamLength</t>
    <phoneticPr fontId="2" type="noConversion"/>
  </si>
  <si>
    <t>cm</t>
    <phoneticPr fontId="2" type="noConversion"/>
  </si>
  <si>
    <t>RelativeLength</t>
    <phoneticPr fontId="2" type="noConversion"/>
  </si>
  <si>
    <t>Top</t>
    <phoneticPr fontId="2" type="noConversion"/>
  </si>
  <si>
    <r>
      <rPr>
        <sz val="12"/>
        <color theme="1"/>
        <rFont val="新細明體"/>
        <family val="2"/>
        <charset val="136"/>
      </rPr>
      <t>斷筋點</t>
    </r>
    <phoneticPr fontId="2" type="noConversion"/>
  </si>
  <si>
    <r>
      <rPr>
        <sz val="12"/>
        <color theme="1"/>
        <rFont val="新細明體"/>
        <family val="2"/>
        <charset val="136"/>
      </rPr>
      <t>斷筋點</t>
    </r>
    <r>
      <rPr>
        <sz val="12"/>
        <color theme="1"/>
        <rFont val="Calibri"/>
        <family val="2"/>
      </rPr>
      <t>1</t>
    </r>
    <phoneticPr fontId="2" type="noConversion"/>
  </si>
  <si>
    <r>
      <rPr>
        <sz val="12"/>
        <color theme="1"/>
        <rFont val="新細明體"/>
        <family val="2"/>
        <charset val="136"/>
      </rPr>
      <t>斷筋點</t>
    </r>
    <r>
      <rPr>
        <sz val="12"/>
        <color theme="1"/>
        <rFont val="Calibri"/>
        <family val="2"/>
      </rPr>
      <t>2</t>
    </r>
    <phoneticPr fontId="2" type="noConversion"/>
  </si>
  <si>
    <t>斷筋點L</t>
    <phoneticPr fontId="2" type="noConversion"/>
  </si>
  <si>
    <t>斷筋點R</t>
    <phoneticPr fontId="2" type="noConversion"/>
  </si>
  <si>
    <t>G800</t>
    <phoneticPr fontId="2" type="noConversion"/>
  </si>
  <si>
    <t>優化後鋼筋量</t>
    <phoneticPr fontId="2" type="noConversion"/>
  </si>
  <si>
    <t>Bot</t>
    <phoneticPr fontId="2" type="noConversion"/>
  </si>
  <si>
    <t>Segment(cm)</t>
    <phoneticPr fontId="2" type="noConversion"/>
  </si>
  <si>
    <t>Tonnage
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</si>
</sst>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%"/>
  </numFmts>
  <fonts count="1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8"/>
      <color theme="1"/>
      <name val="Calibri"/>
      <family val="2"/>
    </font>
    <font>
      <b/>
      <sz val="22"/>
      <color theme="1"/>
      <name val="Calibri"/>
      <family val="2"/>
    </font>
    <font>
      <b/>
      <sz val="18"/>
      <color rgb="FFFF0000"/>
      <name val="Calibri"/>
      <family val="2"/>
    </font>
    <font>
      <sz val="12"/>
      <color theme="1"/>
      <name val="新細明體"/>
      <family val="2"/>
      <charset val="136"/>
    </font>
    <font>
      <sz val="16"/>
      <color theme="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6"/>
      <color rgb="FFFF0000"/>
      <name val="Calibri"/>
      <family val="2"/>
    </font>
    <font>
      <sz val="12"/>
      <color rgb="FFFF0000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2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1" fontId="5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>
      <alignment vertical="center"/>
    </xf>
    <xf numFmtId="178" fontId="11" fillId="0" borderId="0" xfId="1" applyNumberFormat="1" applyFont="1">
      <alignment vertical="center"/>
    </xf>
    <xf numFmtId="0" fontId="12" fillId="0" borderId="0" xfId="0" applyFont="1" applyAlignment="1">
      <alignment horizontal="righ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1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5" borderId="0" xfId="0" applyFont="1" applyFill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9" fontId="5" fillId="4" borderId="0" xfId="0" applyNumberFormat="1" applyFont="1" applyFill="1" applyAlignment="1">
      <alignment horizontal="right" vertical="center"/>
    </xf>
    <xf numFmtId="177" fontId="5" fillId="4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10" fillId="0" borderId="0" xfId="0" applyFont="1" applyAlignment="1">
      <alignment horizontal="right" vertical="center"/>
    </xf>
    <xf numFmtId="178" fontId="15" fillId="0" borderId="0" xfId="1" applyNumberFormat="1" applyFont="1">
      <alignment vertical="center"/>
    </xf>
    <xf numFmtId="0" fontId="16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0" applyFont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Top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2174923922802504E-2"/>
          <c:y val="0.21930529864932374"/>
          <c:w val="0.93333925927691586"/>
          <c:h val="0.52104463596083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'G800'!$D$26</c:f>
              <c:strCache>
                <c:ptCount val="1"/>
                <c:pt idx="0">
                  <c:v>PreciseWay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'G800'!$D$30:$X$30</c:f>
              <c:numCache>
                <c:formatCode>0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440.00000000000006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xVal>
          <c:yVal>
            <c:numRef>
              <c:f>'G800'!$D$36:$X$36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4-47C3-A57C-CAEB59511B9C}"/>
            </c:ext>
          </c:extLst>
        </c:ser>
        <c:ser>
          <c:idx val="2"/>
          <c:order val="1"/>
          <c:tx>
            <c:strRef>
              <c:f>'G800'!$D$21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'G800'!$D$23:$X$23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440.00000000000006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xVal>
          <c:yVal>
            <c:numRef>
              <c:f>'G800'!$D$22:$X$22</c:f>
              <c:numCache>
                <c:formatCode>0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4-47C3-A57C-CAEB5951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42768"/>
        <c:axId val="1619429392"/>
      </c:scatterChart>
      <c:valAx>
        <c:axId val="1627642768"/>
        <c:scaling>
          <c:orientation val="minMax"/>
          <c:max val="108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429392"/>
        <c:crosses val="autoZero"/>
        <c:crossBetween val="midCat"/>
      </c:valAx>
      <c:valAx>
        <c:axId val="1619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76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99600280207742"/>
          <c:y val="0.45098508441086521"/>
          <c:w val="0.1221129233242491"/>
          <c:h val="0.2995967664965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Bottom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'G800'!$D$58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'G800'!$D$8:$X$8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440.00000000000006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xVal>
          <c:yVal>
            <c:numRef>
              <c:f>'G800'!$D$59:$X$59</c:f>
              <c:numCache>
                <c:formatCode>0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E-4D28-AB5D-BDD6314CFD85}"/>
            </c:ext>
          </c:extLst>
        </c:ser>
        <c:ser>
          <c:idx val="3"/>
          <c:order val="1"/>
          <c:tx>
            <c:strRef>
              <c:f>'G800'!$D$64</c:f>
              <c:strCache>
                <c:ptCount val="1"/>
                <c:pt idx="0">
                  <c:v>PreciseWay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'G800'!$D$69:$X$69</c:f>
              <c:numCache>
                <c:formatCode>0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440.00000000000006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xVal>
          <c:yVal>
            <c:numRef>
              <c:f>'G800'!$D$75:$X$75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E-4D28-AB5D-BDD6314C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42768"/>
        <c:axId val="1619429392"/>
      </c:scatterChart>
      <c:valAx>
        <c:axId val="1627642768"/>
        <c:scaling>
          <c:orientation val="minMax"/>
          <c:max val="108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429392"/>
        <c:crosses val="autoZero"/>
        <c:crossBetween val="midCat"/>
      </c:valAx>
      <c:valAx>
        <c:axId val="1619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76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Top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2174923922802504E-2"/>
          <c:y val="0.21930529864932374"/>
          <c:w val="0.93333925927691586"/>
          <c:h val="0.52104463596083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'G800'!$D$26</c:f>
              <c:strCache>
                <c:ptCount val="1"/>
                <c:pt idx="0">
                  <c:v>PreciseWay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'G800'!$D$30:$X$30</c:f>
              <c:numCache>
                <c:formatCode>0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440.00000000000006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xVal>
          <c:yVal>
            <c:numRef>
              <c:f>'G800'!$D$36:$X$36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E-43B2-8D47-FBCA9EF2CF29}"/>
            </c:ext>
          </c:extLst>
        </c:ser>
        <c:ser>
          <c:idx val="2"/>
          <c:order val="1"/>
          <c:tx>
            <c:strRef>
              <c:f>'G800'!$D$21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'G800'!$D$23:$X$23</c:f>
              <c:numCache>
                <c:formatCode>General</c:formatCode>
                <c:ptCount val="2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440.00000000000006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</c:numCache>
            </c:numRef>
          </c:xVal>
          <c:yVal>
            <c:numRef>
              <c:f>'G800'!$D$22:$X$22</c:f>
              <c:numCache>
                <c:formatCode>0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E-43B2-8D47-FBCA9EF2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42768"/>
        <c:axId val="1619429392"/>
      </c:scatterChart>
      <c:valAx>
        <c:axId val="1627642768"/>
        <c:scaling>
          <c:orientation val="minMax"/>
          <c:max val="108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429392"/>
        <c:crosses val="autoZero"/>
        <c:crossBetween val="midCat"/>
      </c:valAx>
      <c:valAx>
        <c:axId val="1619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76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99600280207742"/>
          <c:y val="0.45098508441086521"/>
          <c:w val="0.1221129233242491"/>
          <c:h val="0.2995967664965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Top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2174923922802504E-2"/>
          <c:y val="0.21930529864932374"/>
          <c:w val="0.93333925927691586"/>
          <c:h val="0.52104463596083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'G1080'!$D$26</c:f>
              <c:strCache>
                <c:ptCount val="1"/>
                <c:pt idx="0">
                  <c:v>PreciseWay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'G1080'!$D$30:$X$30</c:f>
              <c:numCache>
                <c:formatCode>0</c:formatCode>
                <c:ptCount val="21"/>
                <c:pt idx="0">
                  <c:v>0</c:v>
                </c:pt>
                <c:pt idx="1">
                  <c:v>54</c:v>
                </c:pt>
                <c:pt idx="2">
                  <c:v>108</c:v>
                </c:pt>
                <c:pt idx="3">
                  <c:v>162</c:v>
                </c:pt>
                <c:pt idx="4">
                  <c:v>216</c:v>
                </c:pt>
                <c:pt idx="5">
                  <c:v>270</c:v>
                </c:pt>
                <c:pt idx="6">
                  <c:v>324</c:v>
                </c:pt>
                <c:pt idx="7">
                  <c:v>378</c:v>
                </c:pt>
                <c:pt idx="8">
                  <c:v>432</c:v>
                </c:pt>
                <c:pt idx="9">
                  <c:v>486</c:v>
                </c:pt>
                <c:pt idx="10">
                  <c:v>540</c:v>
                </c:pt>
                <c:pt idx="11">
                  <c:v>594</c:v>
                </c:pt>
                <c:pt idx="12">
                  <c:v>648</c:v>
                </c:pt>
                <c:pt idx="13">
                  <c:v>702</c:v>
                </c:pt>
                <c:pt idx="14">
                  <c:v>756</c:v>
                </c:pt>
                <c:pt idx="15">
                  <c:v>810</c:v>
                </c:pt>
                <c:pt idx="16">
                  <c:v>864</c:v>
                </c:pt>
                <c:pt idx="17">
                  <c:v>918</c:v>
                </c:pt>
                <c:pt idx="18">
                  <c:v>972</c:v>
                </c:pt>
                <c:pt idx="19">
                  <c:v>1026</c:v>
                </c:pt>
                <c:pt idx="20">
                  <c:v>1080</c:v>
                </c:pt>
              </c:numCache>
            </c:numRef>
          </c:xVal>
          <c:yVal>
            <c:numRef>
              <c:f>'G1080'!$D$36:$X$36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4-46B0-8828-FCF1E1DCE8CE}"/>
            </c:ext>
          </c:extLst>
        </c:ser>
        <c:ser>
          <c:idx val="2"/>
          <c:order val="1"/>
          <c:tx>
            <c:strRef>
              <c:f>'G1080'!$D$21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'G1080'!$D$23:$X$23</c:f>
              <c:numCache>
                <c:formatCode>General</c:formatCode>
                <c:ptCount val="21"/>
                <c:pt idx="0">
                  <c:v>0</c:v>
                </c:pt>
                <c:pt idx="1">
                  <c:v>54</c:v>
                </c:pt>
                <c:pt idx="2">
                  <c:v>108</c:v>
                </c:pt>
                <c:pt idx="3">
                  <c:v>162</c:v>
                </c:pt>
                <c:pt idx="4">
                  <c:v>216</c:v>
                </c:pt>
                <c:pt idx="5">
                  <c:v>270</c:v>
                </c:pt>
                <c:pt idx="6">
                  <c:v>324</c:v>
                </c:pt>
                <c:pt idx="7">
                  <c:v>378</c:v>
                </c:pt>
                <c:pt idx="8">
                  <c:v>432</c:v>
                </c:pt>
                <c:pt idx="9">
                  <c:v>486</c:v>
                </c:pt>
                <c:pt idx="10">
                  <c:v>540</c:v>
                </c:pt>
                <c:pt idx="11">
                  <c:v>594</c:v>
                </c:pt>
                <c:pt idx="12">
                  <c:v>648</c:v>
                </c:pt>
                <c:pt idx="13">
                  <c:v>702</c:v>
                </c:pt>
                <c:pt idx="14">
                  <c:v>756</c:v>
                </c:pt>
                <c:pt idx="15">
                  <c:v>810</c:v>
                </c:pt>
                <c:pt idx="16">
                  <c:v>864</c:v>
                </c:pt>
                <c:pt idx="17">
                  <c:v>918</c:v>
                </c:pt>
                <c:pt idx="18">
                  <c:v>972</c:v>
                </c:pt>
                <c:pt idx="19">
                  <c:v>1026</c:v>
                </c:pt>
                <c:pt idx="20">
                  <c:v>1080</c:v>
                </c:pt>
              </c:numCache>
            </c:numRef>
          </c:xVal>
          <c:yVal>
            <c:numRef>
              <c:f>'G1080'!$D$22:$X$22</c:f>
              <c:numCache>
                <c:formatCode>0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4-46B0-8828-FCF1E1DC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42768"/>
        <c:axId val="1619429392"/>
      </c:scatterChart>
      <c:valAx>
        <c:axId val="1627642768"/>
        <c:scaling>
          <c:orientation val="minMax"/>
          <c:max val="1080"/>
          <c:min val="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429392"/>
        <c:crosses val="autoZero"/>
        <c:crossBetween val="midCat"/>
      </c:valAx>
      <c:valAx>
        <c:axId val="1619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76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99600280207742"/>
          <c:y val="0.45098508441086521"/>
          <c:w val="0.1221129233242491"/>
          <c:h val="0.2995967664965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Bottom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2174923922802504E-2"/>
          <c:y val="0.17536643026004728"/>
          <c:w val="0.91918080616668918"/>
          <c:h val="0.59856592394035857"/>
        </c:manualLayout>
      </c:layout>
      <c:scatterChart>
        <c:scatterStyle val="lineMarker"/>
        <c:varyColors val="0"/>
        <c:ser>
          <c:idx val="13"/>
          <c:order val="0"/>
          <c:tx>
            <c:strRef>
              <c:f>'G1080'!$D$58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'G1080'!$D$8:$X$8</c:f>
              <c:numCache>
                <c:formatCode>General</c:formatCode>
                <c:ptCount val="21"/>
                <c:pt idx="0">
                  <c:v>0</c:v>
                </c:pt>
                <c:pt idx="1">
                  <c:v>54</c:v>
                </c:pt>
                <c:pt idx="2">
                  <c:v>108</c:v>
                </c:pt>
                <c:pt idx="3">
                  <c:v>162</c:v>
                </c:pt>
                <c:pt idx="4">
                  <c:v>216</c:v>
                </c:pt>
                <c:pt idx="5">
                  <c:v>270</c:v>
                </c:pt>
                <c:pt idx="6">
                  <c:v>324</c:v>
                </c:pt>
                <c:pt idx="7">
                  <c:v>378</c:v>
                </c:pt>
                <c:pt idx="8">
                  <c:v>432</c:v>
                </c:pt>
                <c:pt idx="9">
                  <c:v>486</c:v>
                </c:pt>
                <c:pt idx="10">
                  <c:v>540</c:v>
                </c:pt>
                <c:pt idx="11">
                  <c:v>594</c:v>
                </c:pt>
                <c:pt idx="12">
                  <c:v>648</c:v>
                </c:pt>
                <c:pt idx="13">
                  <c:v>702</c:v>
                </c:pt>
                <c:pt idx="14">
                  <c:v>756</c:v>
                </c:pt>
                <c:pt idx="15">
                  <c:v>810</c:v>
                </c:pt>
                <c:pt idx="16">
                  <c:v>864</c:v>
                </c:pt>
                <c:pt idx="17">
                  <c:v>918</c:v>
                </c:pt>
                <c:pt idx="18">
                  <c:v>972</c:v>
                </c:pt>
                <c:pt idx="19">
                  <c:v>1026</c:v>
                </c:pt>
                <c:pt idx="20">
                  <c:v>1080</c:v>
                </c:pt>
              </c:numCache>
            </c:numRef>
          </c:xVal>
          <c:yVal>
            <c:numRef>
              <c:f>'G1080'!$D$59:$X$59</c:f>
              <c:numCache>
                <c:formatCode>0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1C0-40F4-8F76-7B1260162E8B}"/>
            </c:ext>
          </c:extLst>
        </c:ser>
        <c:ser>
          <c:idx val="3"/>
          <c:order val="1"/>
          <c:tx>
            <c:strRef>
              <c:f>'G1080'!$D$64</c:f>
              <c:strCache>
                <c:ptCount val="1"/>
                <c:pt idx="0">
                  <c:v>PreciseWay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'G1080'!$D$69:$X$69</c:f>
              <c:numCache>
                <c:formatCode>0</c:formatCode>
                <c:ptCount val="21"/>
                <c:pt idx="0">
                  <c:v>0</c:v>
                </c:pt>
                <c:pt idx="1">
                  <c:v>54</c:v>
                </c:pt>
                <c:pt idx="2">
                  <c:v>108</c:v>
                </c:pt>
                <c:pt idx="3">
                  <c:v>162</c:v>
                </c:pt>
                <c:pt idx="4">
                  <c:v>216</c:v>
                </c:pt>
                <c:pt idx="5">
                  <c:v>270</c:v>
                </c:pt>
                <c:pt idx="6">
                  <c:v>324</c:v>
                </c:pt>
                <c:pt idx="7">
                  <c:v>378</c:v>
                </c:pt>
                <c:pt idx="8">
                  <c:v>432</c:v>
                </c:pt>
                <c:pt idx="9">
                  <c:v>486</c:v>
                </c:pt>
                <c:pt idx="10">
                  <c:v>540</c:v>
                </c:pt>
                <c:pt idx="11">
                  <c:v>594</c:v>
                </c:pt>
                <c:pt idx="12">
                  <c:v>648</c:v>
                </c:pt>
                <c:pt idx="13">
                  <c:v>702</c:v>
                </c:pt>
                <c:pt idx="14">
                  <c:v>756</c:v>
                </c:pt>
                <c:pt idx="15">
                  <c:v>810</c:v>
                </c:pt>
                <c:pt idx="16">
                  <c:v>864</c:v>
                </c:pt>
                <c:pt idx="17">
                  <c:v>918</c:v>
                </c:pt>
                <c:pt idx="18">
                  <c:v>972</c:v>
                </c:pt>
                <c:pt idx="19">
                  <c:v>1026</c:v>
                </c:pt>
                <c:pt idx="20">
                  <c:v>1080</c:v>
                </c:pt>
              </c:numCache>
            </c:numRef>
          </c:xVal>
          <c:yVal>
            <c:numRef>
              <c:f>'G1080'!$D$75:$X$75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1C0-40F4-8F76-7B1260162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42768"/>
        <c:axId val="1619429392"/>
      </c:scatterChart>
      <c:valAx>
        <c:axId val="1627642768"/>
        <c:scaling>
          <c:orientation val="minMax"/>
          <c:max val="10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200" b="0" i="0" baseline="0">
                    <a:effectLst/>
                  </a:rPr>
                  <a:t>梁長</a:t>
                </a:r>
                <a:endParaRPr lang="zh-TW" altLang="zh-TW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14916493854243"/>
              <c:y val="0.82304945924312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429392"/>
        <c:crosses val="autoZero"/>
        <c:crossBetween val="midCat"/>
      </c:valAx>
      <c:valAx>
        <c:axId val="1619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76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7575315763407"/>
          <c:y val="0.46473483367770518"/>
          <c:w val="9.9482522770189916E-2"/>
          <c:h val="0.19388693434597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Top</a:t>
            </a:r>
            <a:endPara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2174923922802504E-2"/>
          <c:y val="0.21930529864932374"/>
          <c:w val="0.93333925927691586"/>
          <c:h val="0.52104463596083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'G1080'!$D$26</c:f>
              <c:strCache>
                <c:ptCount val="1"/>
                <c:pt idx="0">
                  <c:v>PreciseWay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'G1080'!$D$30:$X$30</c:f>
              <c:numCache>
                <c:formatCode>0</c:formatCode>
                <c:ptCount val="21"/>
                <c:pt idx="0">
                  <c:v>0</c:v>
                </c:pt>
                <c:pt idx="1">
                  <c:v>54</c:v>
                </c:pt>
                <c:pt idx="2">
                  <c:v>108</c:v>
                </c:pt>
                <c:pt idx="3">
                  <c:v>162</c:v>
                </c:pt>
                <c:pt idx="4">
                  <c:v>216</c:v>
                </c:pt>
                <c:pt idx="5">
                  <c:v>270</c:v>
                </c:pt>
                <c:pt idx="6">
                  <c:v>324</c:v>
                </c:pt>
                <c:pt idx="7">
                  <c:v>378</c:v>
                </c:pt>
                <c:pt idx="8">
                  <c:v>432</c:v>
                </c:pt>
                <c:pt idx="9">
                  <c:v>486</c:v>
                </c:pt>
                <c:pt idx="10">
                  <c:v>540</c:v>
                </c:pt>
                <c:pt idx="11">
                  <c:v>594</c:v>
                </c:pt>
                <c:pt idx="12">
                  <c:v>648</c:v>
                </c:pt>
                <c:pt idx="13">
                  <c:v>702</c:v>
                </c:pt>
                <c:pt idx="14">
                  <c:v>756</c:v>
                </c:pt>
                <c:pt idx="15">
                  <c:v>810</c:v>
                </c:pt>
                <c:pt idx="16">
                  <c:v>864</c:v>
                </c:pt>
                <c:pt idx="17">
                  <c:v>918</c:v>
                </c:pt>
                <c:pt idx="18">
                  <c:v>972</c:v>
                </c:pt>
                <c:pt idx="19">
                  <c:v>1026</c:v>
                </c:pt>
                <c:pt idx="20">
                  <c:v>1080</c:v>
                </c:pt>
              </c:numCache>
            </c:numRef>
          </c:xVal>
          <c:yVal>
            <c:numRef>
              <c:f>'G1080'!$D$36:$X$36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4-4EC9-8300-CB8BE7DB9506}"/>
            </c:ext>
          </c:extLst>
        </c:ser>
        <c:ser>
          <c:idx val="2"/>
          <c:order val="1"/>
          <c:tx>
            <c:strRef>
              <c:f>'G1080'!$D$21</c:f>
              <c:strCache>
                <c:ptCount val="1"/>
                <c:pt idx="0">
                  <c:v>Conventional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'G1080'!$D$23:$X$23</c:f>
              <c:numCache>
                <c:formatCode>General</c:formatCode>
                <c:ptCount val="21"/>
                <c:pt idx="0">
                  <c:v>0</c:v>
                </c:pt>
                <c:pt idx="1">
                  <c:v>54</c:v>
                </c:pt>
                <c:pt idx="2">
                  <c:v>108</c:v>
                </c:pt>
                <c:pt idx="3">
                  <c:v>162</c:v>
                </c:pt>
                <c:pt idx="4">
                  <c:v>216</c:v>
                </c:pt>
                <c:pt idx="5">
                  <c:v>270</c:v>
                </c:pt>
                <c:pt idx="6">
                  <c:v>324</c:v>
                </c:pt>
                <c:pt idx="7">
                  <c:v>378</c:v>
                </c:pt>
                <c:pt idx="8">
                  <c:v>432</c:v>
                </c:pt>
                <c:pt idx="9">
                  <c:v>486</c:v>
                </c:pt>
                <c:pt idx="10">
                  <c:v>540</c:v>
                </c:pt>
                <c:pt idx="11">
                  <c:v>594</c:v>
                </c:pt>
                <c:pt idx="12">
                  <c:v>648</c:v>
                </c:pt>
                <c:pt idx="13">
                  <c:v>702</c:v>
                </c:pt>
                <c:pt idx="14">
                  <c:v>756</c:v>
                </c:pt>
                <c:pt idx="15">
                  <c:v>810</c:v>
                </c:pt>
                <c:pt idx="16">
                  <c:v>864</c:v>
                </c:pt>
                <c:pt idx="17">
                  <c:v>918</c:v>
                </c:pt>
                <c:pt idx="18">
                  <c:v>972</c:v>
                </c:pt>
                <c:pt idx="19">
                  <c:v>1026</c:v>
                </c:pt>
                <c:pt idx="20">
                  <c:v>1080</c:v>
                </c:pt>
              </c:numCache>
            </c:numRef>
          </c:xVal>
          <c:yVal>
            <c:numRef>
              <c:f>'G1080'!$D$22:$X$22</c:f>
              <c:numCache>
                <c:formatCode>0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4-4EC9-8300-CB8BE7DB9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42768"/>
        <c:axId val="1619429392"/>
      </c:scatterChart>
      <c:valAx>
        <c:axId val="1627642768"/>
        <c:scaling>
          <c:orientation val="minMax"/>
          <c:max val="10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梁長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9429392"/>
        <c:crosses val="autoZero"/>
        <c:crossBetween val="midCat"/>
      </c:valAx>
      <c:valAx>
        <c:axId val="16194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76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99600280207742"/>
          <c:y val="0.45098508441086521"/>
          <c:w val="0.1221129233242491"/>
          <c:h val="0.2995967664965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TOP LEFT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工作表1!$D$14:$G$14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工作表1!$D$17:$G$17</c:f>
              <c:numCache>
                <c:formatCode>General</c:formatCode>
                <c:ptCount val="4"/>
                <c:pt idx="0">
                  <c:v>180</c:v>
                </c:pt>
                <c:pt idx="1">
                  <c:v>252</c:v>
                </c:pt>
                <c:pt idx="2">
                  <c:v>324</c:v>
                </c:pt>
                <c:pt idx="3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5-461F-8AFB-642A744B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20800"/>
        <c:axId val="201113952"/>
      </c:barChart>
      <c:catAx>
        <c:axId val="7792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113952"/>
        <c:crosses val="autoZero"/>
        <c:auto val="1"/>
        <c:lblAlgn val="ctr"/>
        <c:lblOffset val="100"/>
        <c:noMultiLvlLbl val="0"/>
      </c:catAx>
      <c:valAx>
        <c:axId val="2011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71436</xdr:colOff>
      <xdr:row>39</xdr:row>
      <xdr:rowOff>19049</xdr:rowOff>
    </xdr:from>
    <xdr:to>
      <xdr:col>26</xdr:col>
      <xdr:colOff>209550</xdr:colOff>
      <xdr:row>49</xdr:row>
      <xdr:rowOff>166686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4E6278-2118-4930-824F-E331A19EB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90</xdr:row>
      <xdr:rowOff>114300</xdr:rowOff>
    </xdr:from>
    <xdr:to>
      <xdr:col>25</xdr:col>
      <xdr:colOff>614364</xdr:colOff>
      <xdr:row>103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04F4EF-D34C-4D47-BB0D-BC6CD506B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600075</xdr:colOff>
      <xdr:row>79</xdr:row>
      <xdr:rowOff>76200</xdr:rowOff>
    </xdr:from>
    <xdr:to>
      <xdr:col>26</xdr:col>
      <xdr:colOff>42864</xdr:colOff>
      <xdr:row>90</xdr:row>
      <xdr:rowOff>23812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1DF99ED-6B59-4981-BDFB-25174E054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71436</xdr:colOff>
      <xdr:row>39</xdr:row>
      <xdr:rowOff>19049</xdr:rowOff>
    </xdr:from>
    <xdr:to>
      <xdr:col>26</xdr:col>
      <xdr:colOff>209550</xdr:colOff>
      <xdr:row>49</xdr:row>
      <xdr:rowOff>166686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E159999-8345-459F-AF7C-E6612675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89</xdr:row>
      <xdr:rowOff>104775</xdr:rowOff>
    </xdr:from>
    <xdr:to>
      <xdr:col>25</xdr:col>
      <xdr:colOff>538164</xdr:colOff>
      <xdr:row>102</xdr:row>
      <xdr:rowOff>123825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6B603ED-4EDA-40AC-843F-D9F9591B0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77</xdr:row>
      <xdr:rowOff>133350</xdr:rowOff>
    </xdr:from>
    <xdr:to>
      <xdr:col>25</xdr:col>
      <xdr:colOff>385764</xdr:colOff>
      <xdr:row>88</xdr:row>
      <xdr:rowOff>80962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F983F8F-0AD4-4638-8350-D5E1F3F23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23</xdr:row>
      <xdr:rowOff>185737</xdr:rowOff>
    </xdr:from>
    <xdr:to>
      <xdr:col>8</xdr:col>
      <xdr:colOff>657225</xdr:colOff>
      <xdr:row>36</xdr:row>
      <xdr:rowOff>204787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5BCB863-583F-4249-A97A-86663A82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43B0-0E27-485B-995C-6A1C4DFEC45C}">
  <dimension ref="A6:AJ95"/>
  <sheetViews>
    <sheetView zoomScale="85" zoomScaleNormal="85" workbookViewId="0">
      <selection activeCell="D34" sqref="D34"/>
    </sheetView>
  </sheetViews>
  <sheetFormatPr defaultColWidth="9" defaultRowHeight="15.6" outlineLevelRow="1"/>
  <cols>
    <col min="1" max="1" width="14.44140625" style="12" customWidth="1"/>
    <col min="2" max="2" width="9.109375" style="16" customWidth="1"/>
    <col min="3" max="3" width="7.21875" style="14" customWidth="1"/>
    <col min="4" max="24" width="6.6640625" style="14" customWidth="1"/>
    <col min="25" max="25" width="1.33203125" style="14" customWidth="1"/>
    <col min="26" max="26" width="9" style="14"/>
    <col min="27" max="16384" width="9" style="12"/>
  </cols>
  <sheetData>
    <row r="6" spans="1:36" ht="23.4">
      <c r="B6" s="13" t="s">
        <v>25</v>
      </c>
      <c r="D6" s="15">
        <v>800</v>
      </c>
      <c r="E6" s="14" t="s">
        <v>26</v>
      </c>
      <c r="Z6" s="12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>
      <c r="B7" s="16" t="s">
        <v>27</v>
      </c>
      <c r="D7" s="17">
        <v>0</v>
      </c>
      <c r="E7" s="17">
        <v>0.05</v>
      </c>
      <c r="F7" s="17">
        <v>0.1</v>
      </c>
      <c r="G7" s="17">
        <v>0.15</v>
      </c>
      <c r="H7" s="17">
        <v>0.2</v>
      </c>
      <c r="I7" s="17">
        <v>0.25</v>
      </c>
      <c r="J7" s="17">
        <v>0.3</v>
      </c>
      <c r="K7" s="17">
        <v>0.35</v>
      </c>
      <c r="L7" s="17">
        <v>0.4</v>
      </c>
      <c r="M7" s="17">
        <v>0.45</v>
      </c>
      <c r="N7" s="17">
        <v>0.5</v>
      </c>
      <c r="O7" s="17">
        <v>0.55000000000000004</v>
      </c>
      <c r="P7" s="17">
        <v>0.6</v>
      </c>
      <c r="Q7" s="17">
        <v>0.65</v>
      </c>
      <c r="R7" s="17">
        <v>0.7</v>
      </c>
      <c r="S7" s="17">
        <v>0.75</v>
      </c>
      <c r="T7" s="17">
        <v>0.8</v>
      </c>
      <c r="U7" s="17">
        <v>0.85</v>
      </c>
      <c r="V7" s="17">
        <v>0.9</v>
      </c>
      <c r="W7" s="17">
        <v>0.95</v>
      </c>
      <c r="X7" s="17">
        <v>1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>
      <c r="B8" s="16" t="s">
        <v>7</v>
      </c>
      <c r="C8" s="14" t="s">
        <v>26</v>
      </c>
      <c r="D8" s="14">
        <f t="shared" ref="D8:X8" si="0">$D6*D7</f>
        <v>0</v>
      </c>
      <c r="E8" s="14">
        <f t="shared" si="0"/>
        <v>40</v>
      </c>
      <c r="F8" s="14">
        <f t="shared" si="0"/>
        <v>80</v>
      </c>
      <c r="G8" s="14">
        <f t="shared" si="0"/>
        <v>120</v>
      </c>
      <c r="H8" s="14">
        <f t="shared" si="0"/>
        <v>160</v>
      </c>
      <c r="I8" s="14">
        <f t="shared" si="0"/>
        <v>200</v>
      </c>
      <c r="J8" s="14">
        <f t="shared" si="0"/>
        <v>240</v>
      </c>
      <c r="K8" s="14">
        <f t="shared" si="0"/>
        <v>280</v>
      </c>
      <c r="L8" s="14">
        <f t="shared" si="0"/>
        <v>320</v>
      </c>
      <c r="M8" s="14">
        <f t="shared" si="0"/>
        <v>360</v>
      </c>
      <c r="N8" s="14">
        <f t="shared" si="0"/>
        <v>400</v>
      </c>
      <c r="O8" s="14">
        <f t="shared" si="0"/>
        <v>440.00000000000006</v>
      </c>
      <c r="P8" s="14">
        <f t="shared" si="0"/>
        <v>480</v>
      </c>
      <c r="Q8" s="14">
        <f t="shared" si="0"/>
        <v>520</v>
      </c>
      <c r="R8" s="14">
        <f t="shared" si="0"/>
        <v>560</v>
      </c>
      <c r="S8" s="14">
        <f t="shared" si="0"/>
        <v>600</v>
      </c>
      <c r="T8" s="14">
        <f t="shared" si="0"/>
        <v>640</v>
      </c>
      <c r="U8" s="14">
        <f t="shared" si="0"/>
        <v>680</v>
      </c>
      <c r="V8" s="14">
        <f t="shared" si="0"/>
        <v>720</v>
      </c>
      <c r="W8" s="14">
        <f t="shared" si="0"/>
        <v>760</v>
      </c>
      <c r="X8" s="14">
        <f t="shared" si="0"/>
        <v>800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11" spans="1:36" s="18" customFormat="1">
      <c r="B11" s="19" t="s">
        <v>4</v>
      </c>
      <c r="C11" s="20" t="s">
        <v>0</v>
      </c>
      <c r="D11" s="20">
        <v>180</v>
      </c>
      <c r="E11" s="20">
        <v>180</v>
      </c>
      <c r="F11" s="20">
        <v>180</v>
      </c>
      <c r="G11" s="20">
        <v>180</v>
      </c>
      <c r="H11" s="20">
        <v>180</v>
      </c>
      <c r="I11" s="20">
        <v>180</v>
      </c>
      <c r="J11" s="20">
        <v>180</v>
      </c>
      <c r="K11" s="20">
        <v>180</v>
      </c>
      <c r="L11" s="20">
        <v>180</v>
      </c>
      <c r="M11" s="20">
        <v>180</v>
      </c>
      <c r="N11" s="20">
        <v>180</v>
      </c>
      <c r="O11" s="20">
        <v>180</v>
      </c>
      <c r="P11" s="20">
        <v>180</v>
      </c>
      <c r="Q11" s="20">
        <v>180</v>
      </c>
      <c r="R11" s="20">
        <v>180</v>
      </c>
      <c r="S11" s="20">
        <v>180</v>
      </c>
      <c r="T11" s="20">
        <v>180</v>
      </c>
      <c r="U11" s="20">
        <v>180</v>
      </c>
      <c r="V11" s="20">
        <v>180</v>
      </c>
      <c r="W11" s="20">
        <v>180</v>
      </c>
      <c r="X11" s="20">
        <v>180</v>
      </c>
      <c r="Y11" s="20"/>
      <c r="Z11" s="20"/>
    </row>
    <row r="12" spans="1:36" s="21" customFormat="1">
      <c r="B12" s="22" t="s">
        <v>9</v>
      </c>
      <c r="C12" s="23" t="s">
        <v>0</v>
      </c>
      <c r="D12" s="23">
        <v>138</v>
      </c>
      <c r="E12" s="23">
        <v>138</v>
      </c>
      <c r="F12" s="23">
        <v>138</v>
      </c>
      <c r="G12" s="23">
        <v>138</v>
      </c>
      <c r="H12" s="23">
        <v>138</v>
      </c>
      <c r="I12" s="23">
        <v>138</v>
      </c>
      <c r="J12" s="23">
        <v>138</v>
      </c>
      <c r="K12" s="23">
        <v>138</v>
      </c>
      <c r="L12" s="23">
        <v>138</v>
      </c>
      <c r="M12" s="23">
        <v>138</v>
      </c>
      <c r="N12" s="23">
        <v>138</v>
      </c>
      <c r="O12" s="23">
        <v>138</v>
      </c>
      <c r="P12" s="23">
        <v>138</v>
      </c>
      <c r="Q12" s="23">
        <v>138</v>
      </c>
      <c r="R12" s="23">
        <v>138</v>
      </c>
      <c r="S12" s="23">
        <v>138</v>
      </c>
      <c r="T12" s="23">
        <v>138</v>
      </c>
      <c r="U12" s="23">
        <v>138</v>
      </c>
      <c r="V12" s="23">
        <v>138</v>
      </c>
      <c r="W12" s="23">
        <v>138</v>
      </c>
      <c r="X12" s="23">
        <v>138</v>
      </c>
      <c r="Y12" s="23"/>
      <c r="Z12" s="23"/>
    </row>
    <row r="13" spans="1:36" ht="28.8">
      <c r="A13" s="24" t="s">
        <v>28</v>
      </c>
    </row>
    <row r="14" spans="1:36" ht="23.4" outlineLevel="1">
      <c r="C14" s="14" t="s">
        <v>0</v>
      </c>
      <c r="D14" s="25">
        <v>5</v>
      </c>
      <c r="X14" s="25">
        <v>5</v>
      </c>
    </row>
    <row r="15" spans="1:36" outlineLevel="1">
      <c r="B15" s="16" t="s">
        <v>3</v>
      </c>
      <c r="D15" s="17">
        <v>1</v>
      </c>
      <c r="E15" s="17">
        <v>0.9</v>
      </c>
      <c r="F15" s="17">
        <v>0.8</v>
      </c>
      <c r="G15" s="17">
        <v>0.7</v>
      </c>
      <c r="H15" s="17">
        <v>0.6</v>
      </c>
      <c r="I15" s="17">
        <v>0.5</v>
      </c>
      <c r="J15" s="17">
        <v>0.4</v>
      </c>
      <c r="K15" s="17">
        <v>0.3</v>
      </c>
      <c r="L15" s="17">
        <v>0.2</v>
      </c>
      <c r="M15" s="17">
        <v>0.1</v>
      </c>
      <c r="N15" s="17">
        <v>0</v>
      </c>
      <c r="O15" s="17">
        <v>0.1</v>
      </c>
      <c r="P15" s="17">
        <v>0.2</v>
      </c>
      <c r="Q15" s="17">
        <v>0.3</v>
      </c>
      <c r="R15" s="17">
        <v>0.4</v>
      </c>
      <c r="S15" s="17">
        <v>0.5</v>
      </c>
      <c r="T15" s="17">
        <v>0.6</v>
      </c>
      <c r="U15" s="17">
        <v>0.7</v>
      </c>
      <c r="V15" s="17">
        <v>0.8</v>
      </c>
      <c r="W15" s="17">
        <v>0.9</v>
      </c>
      <c r="X15" s="17">
        <v>1</v>
      </c>
    </row>
    <row r="16" spans="1:36" outlineLevel="1">
      <c r="B16" s="16" t="s">
        <v>2</v>
      </c>
      <c r="D16" s="26">
        <f t="shared" ref="D16:N16" si="1">$D14*D15</f>
        <v>5</v>
      </c>
      <c r="E16" s="26">
        <f t="shared" si="1"/>
        <v>4.5</v>
      </c>
      <c r="F16" s="26">
        <f t="shared" si="1"/>
        <v>4</v>
      </c>
      <c r="G16" s="26">
        <f t="shared" si="1"/>
        <v>3.5</v>
      </c>
      <c r="H16" s="26">
        <f t="shared" si="1"/>
        <v>3</v>
      </c>
      <c r="I16" s="26">
        <f t="shared" si="1"/>
        <v>2.5</v>
      </c>
      <c r="J16" s="26">
        <f t="shared" si="1"/>
        <v>2</v>
      </c>
      <c r="K16" s="26">
        <f t="shared" si="1"/>
        <v>1.5</v>
      </c>
      <c r="L16" s="26">
        <f t="shared" si="1"/>
        <v>1</v>
      </c>
      <c r="M16" s="26">
        <f t="shared" si="1"/>
        <v>0.5</v>
      </c>
      <c r="N16" s="26">
        <f t="shared" si="1"/>
        <v>0</v>
      </c>
      <c r="O16" s="26">
        <f t="shared" ref="O16:X16" si="2">$X14*O15</f>
        <v>0.5</v>
      </c>
      <c r="P16" s="26">
        <f t="shared" si="2"/>
        <v>1</v>
      </c>
      <c r="Q16" s="26">
        <f t="shared" si="2"/>
        <v>1.5</v>
      </c>
      <c r="R16" s="26">
        <f t="shared" si="2"/>
        <v>2</v>
      </c>
      <c r="S16" s="26">
        <f t="shared" si="2"/>
        <v>2.5</v>
      </c>
      <c r="T16" s="26">
        <f t="shared" si="2"/>
        <v>3</v>
      </c>
      <c r="U16" s="26">
        <f t="shared" si="2"/>
        <v>3.5</v>
      </c>
      <c r="V16" s="26">
        <f t="shared" si="2"/>
        <v>4</v>
      </c>
      <c r="W16" s="26">
        <f t="shared" si="2"/>
        <v>4.5</v>
      </c>
      <c r="X16" s="26">
        <f t="shared" si="2"/>
        <v>5</v>
      </c>
    </row>
    <row r="17" spans="1:26">
      <c r="A17" s="14"/>
      <c r="B17" s="14"/>
    </row>
    <row r="18" spans="1:26" outlineLevel="1">
      <c r="A18" s="14"/>
      <c r="B18" s="14"/>
      <c r="D18" s="14" t="s">
        <v>13</v>
      </c>
      <c r="E18" s="14" t="s">
        <v>13</v>
      </c>
      <c r="F18" s="14" t="s">
        <v>13</v>
      </c>
      <c r="G18" s="14" t="s">
        <v>13</v>
      </c>
      <c r="H18" s="14" t="s">
        <v>13</v>
      </c>
      <c r="I18" s="14" t="s">
        <v>13</v>
      </c>
      <c r="J18" s="14" t="s">
        <v>13</v>
      </c>
      <c r="R18" s="14" t="s">
        <v>15</v>
      </c>
      <c r="S18" s="14" t="s">
        <v>15</v>
      </c>
      <c r="T18" s="14" t="s">
        <v>15</v>
      </c>
      <c r="U18" s="14" t="s">
        <v>15</v>
      </c>
      <c r="V18" s="14" t="s">
        <v>15</v>
      </c>
      <c r="W18" s="14" t="s">
        <v>15</v>
      </c>
      <c r="X18" s="14" t="s">
        <v>15</v>
      </c>
    </row>
    <row r="19" spans="1:26" outlineLevel="1">
      <c r="A19" s="14"/>
      <c r="B19" s="14"/>
      <c r="H19" s="14" t="s">
        <v>14</v>
      </c>
      <c r="I19" s="14" t="s">
        <v>14</v>
      </c>
      <c r="J19" s="14" t="s">
        <v>14</v>
      </c>
      <c r="K19" s="14" t="s">
        <v>14</v>
      </c>
      <c r="L19" s="14" t="s">
        <v>14</v>
      </c>
      <c r="M19" s="14" t="s">
        <v>14</v>
      </c>
      <c r="N19" s="14" t="s">
        <v>14</v>
      </c>
      <c r="O19" s="14" t="s">
        <v>14</v>
      </c>
      <c r="P19" s="14" t="s">
        <v>14</v>
      </c>
      <c r="Q19" s="14" t="s">
        <v>14</v>
      </c>
      <c r="R19" s="14" t="s">
        <v>14</v>
      </c>
      <c r="S19" s="14" t="s">
        <v>14</v>
      </c>
    </row>
    <row r="20" spans="1:26" outlineLevel="1">
      <c r="A20" s="14"/>
      <c r="B20" s="14"/>
    </row>
    <row r="21" spans="1:26" outlineLevel="1">
      <c r="A21" s="14"/>
      <c r="B21" s="14"/>
      <c r="C21" s="16"/>
      <c r="D21" s="27" t="s">
        <v>1</v>
      </c>
      <c r="E21" s="27"/>
      <c r="X21" s="16"/>
    </row>
    <row r="22" spans="1:26" s="30" customFormat="1" outlineLevel="1">
      <c r="A22" s="14"/>
      <c r="B22" s="14"/>
      <c r="C22" s="16"/>
      <c r="D22" s="28">
        <v>5</v>
      </c>
      <c r="E22" s="28">
        <v>5</v>
      </c>
      <c r="F22" s="28">
        <v>5</v>
      </c>
      <c r="G22" s="28">
        <v>5</v>
      </c>
      <c r="H22" s="28">
        <v>5</v>
      </c>
      <c r="I22" s="28">
        <v>5</v>
      </c>
      <c r="J22" s="28">
        <v>5</v>
      </c>
      <c r="K22" s="28">
        <v>3</v>
      </c>
      <c r="L22" s="28">
        <v>3</v>
      </c>
      <c r="M22" s="28">
        <v>3</v>
      </c>
      <c r="N22" s="28">
        <v>3</v>
      </c>
      <c r="O22" s="28">
        <v>3</v>
      </c>
      <c r="P22" s="28">
        <v>3</v>
      </c>
      <c r="Q22" s="28">
        <v>3</v>
      </c>
      <c r="R22" s="28">
        <v>5</v>
      </c>
      <c r="S22" s="28">
        <v>5</v>
      </c>
      <c r="T22" s="28">
        <v>5</v>
      </c>
      <c r="U22" s="28">
        <v>5</v>
      </c>
      <c r="V22" s="28">
        <v>5</v>
      </c>
      <c r="W22" s="28">
        <v>5</v>
      </c>
      <c r="X22" s="28">
        <v>5</v>
      </c>
      <c r="Y22" s="29"/>
      <c r="Z22" s="29"/>
    </row>
    <row r="23" spans="1:26" ht="16.2" outlineLevel="1">
      <c r="B23" s="16" t="s">
        <v>29</v>
      </c>
      <c r="D23" s="14">
        <f>D8</f>
        <v>0</v>
      </c>
      <c r="E23" s="14">
        <f t="shared" ref="E23:J23" si="3">E8</f>
        <v>40</v>
      </c>
      <c r="F23" s="14">
        <f t="shared" si="3"/>
        <v>80</v>
      </c>
      <c r="G23" s="14">
        <f t="shared" si="3"/>
        <v>120</v>
      </c>
      <c r="H23" s="14">
        <f t="shared" si="3"/>
        <v>160</v>
      </c>
      <c r="I23" s="14">
        <f t="shared" si="3"/>
        <v>200</v>
      </c>
      <c r="J23" s="14">
        <f t="shared" si="3"/>
        <v>240</v>
      </c>
      <c r="K23" s="14">
        <f>K8</f>
        <v>280</v>
      </c>
      <c r="L23" s="14">
        <f t="shared" ref="L23:Q23" si="4">L8</f>
        <v>320</v>
      </c>
      <c r="M23" s="14">
        <f t="shared" si="4"/>
        <v>360</v>
      </c>
      <c r="N23" s="14">
        <f t="shared" si="4"/>
        <v>400</v>
      </c>
      <c r="O23" s="14">
        <f t="shared" si="4"/>
        <v>440.00000000000006</v>
      </c>
      <c r="P23" s="14">
        <f t="shared" si="4"/>
        <v>480</v>
      </c>
      <c r="Q23" s="14">
        <f t="shared" si="4"/>
        <v>520</v>
      </c>
      <c r="R23" s="14">
        <f>R8</f>
        <v>560</v>
      </c>
      <c r="S23" s="14">
        <f>S8</f>
        <v>600</v>
      </c>
      <c r="T23" s="14">
        <f t="shared" ref="T23:X23" si="5">T8</f>
        <v>640</v>
      </c>
      <c r="U23" s="14">
        <f t="shared" si="5"/>
        <v>680</v>
      </c>
      <c r="V23" s="14">
        <f t="shared" si="5"/>
        <v>720</v>
      </c>
      <c r="W23" s="14">
        <f t="shared" si="5"/>
        <v>760</v>
      </c>
      <c r="X23" s="14">
        <f t="shared" si="5"/>
        <v>800</v>
      </c>
    </row>
    <row r="24" spans="1:26" ht="21">
      <c r="A24" s="31"/>
      <c r="B24" s="32">
        <f>SUM(D24:X24)</f>
        <v>3640</v>
      </c>
      <c r="C24" s="14" t="s">
        <v>23</v>
      </c>
      <c r="D24" s="14">
        <f t="shared" ref="D24:X24" si="6">D22*$B36</f>
        <v>200</v>
      </c>
      <c r="E24" s="14">
        <f t="shared" si="6"/>
        <v>200</v>
      </c>
      <c r="F24" s="14">
        <f t="shared" si="6"/>
        <v>200</v>
      </c>
      <c r="G24" s="14">
        <f t="shared" si="6"/>
        <v>200</v>
      </c>
      <c r="H24" s="14">
        <f t="shared" si="6"/>
        <v>200</v>
      </c>
      <c r="I24" s="14">
        <f t="shared" si="6"/>
        <v>200</v>
      </c>
      <c r="J24" s="14">
        <f t="shared" si="6"/>
        <v>200</v>
      </c>
      <c r="K24" s="14">
        <f t="shared" si="6"/>
        <v>120</v>
      </c>
      <c r="L24" s="14">
        <f t="shared" si="6"/>
        <v>120</v>
      </c>
      <c r="M24" s="14">
        <f t="shared" si="6"/>
        <v>120</v>
      </c>
      <c r="N24" s="14">
        <f t="shared" si="6"/>
        <v>120</v>
      </c>
      <c r="O24" s="14">
        <f t="shared" si="6"/>
        <v>120</v>
      </c>
      <c r="P24" s="14">
        <f t="shared" si="6"/>
        <v>120</v>
      </c>
      <c r="Q24" s="14">
        <f t="shared" si="6"/>
        <v>120</v>
      </c>
      <c r="R24" s="14">
        <f t="shared" si="6"/>
        <v>200</v>
      </c>
      <c r="S24" s="14">
        <f t="shared" si="6"/>
        <v>200</v>
      </c>
      <c r="T24" s="14">
        <f t="shared" si="6"/>
        <v>200</v>
      </c>
      <c r="U24" s="14">
        <f t="shared" si="6"/>
        <v>200</v>
      </c>
      <c r="V24" s="14">
        <f t="shared" si="6"/>
        <v>200</v>
      </c>
      <c r="W24" s="14">
        <f t="shared" si="6"/>
        <v>200</v>
      </c>
      <c r="X24" s="14">
        <f t="shared" si="6"/>
        <v>200</v>
      </c>
    </row>
    <row r="25" spans="1:26" ht="21">
      <c r="A25" s="31"/>
      <c r="B25" s="32"/>
    </row>
    <row r="26" spans="1:26" ht="15.75" customHeight="1" outlineLevel="1">
      <c r="D26" s="47" t="s">
        <v>10</v>
      </c>
      <c r="E26" s="48"/>
      <c r="X26" s="16" t="s">
        <v>12</v>
      </c>
    </row>
    <row r="27" spans="1:26" s="36" customFormat="1" outlineLevel="1">
      <c r="A27" s="33" t="s">
        <v>8</v>
      </c>
      <c r="B27" s="34"/>
      <c r="C27" s="35"/>
      <c r="D27" s="26">
        <f t="shared" ref="D27:K27" si="7">ROUNDUP($D14*D15,0)</f>
        <v>5</v>
      </c>
      <c r="E27" s="26">
        <f t="shared" si="7"/>
        <v>5</v>
      </c>
      <c r="F27" s="26">
        <f t="shared" si="7"/>
        <v>4</v>
      </c>
      <c r="G27" s="26">
        <f t="shared" si="7"/>
        <v>4</v>
      </c>
      <c r="H27" s="26">
        <f t="shared" si="7"/>
        <v>3</v>
      </c>
      <c r="I27" s="26">
        <f t="shared" si="7"/>
        <v>3</v>
      </c>
      <c r="J27" s="26">
        <f t="shared" si="7"/>
        <v>2</v>
      </c>
      <c r="K27" s="26">
        <f t="shared" si="7"/>
        <v>2</v>
      </c>
      <c r="L27" s="26">
        <v>2</v>
      </c>
      <c r="M27" s="26">
        <v>2</v>
      </c>
      <c r="N27" s="26">
        <v>2</v>
      </c>
      <c r="O27" s="26">
        <v>2</v>
      </c>
      <c r="P27" s="26">
        <v>2</v>
      </c>
      <c r="Q27" s="26">
        <f t="shared" ref="Q27:X27" si="8">ROUNDUP($X14*Q15,0)</f>
        <v>2</v>
      </c>
      <c r="R27" s="26">
        <f t="shared" si="8"/>
        <v>2</v>
      </c>
      <c r="S27" s="26">
        <f t="shared" si="8"/>
        <v>3</v>
      </c>
      <c r="T27" s="26">
        <f t="shared" si="8"/>
        <v>3</v>
      </c>
      <c r="U27" s="26">
        <f t="shared" si="8"/>
        <v>4</v>
      </c>
      <c r="V27" s="26">
        <f t="shared" si="8"/>
        <v>4</v>
      </c>
      <c r="W27" s="26">
        <f t="shared" si="8"/>
        <v>5</v>
      </c>
      <c r="X27" s="26">
        <f t="shared" si="8"/>
        <v>5</v>
      </c>
      <c r="Y27" s="35"/>
      <c r="Z27" s="35"/>
    </row>
    <row r="28" spans="1:26" ht="16.2" outlineLevel="1">
      <c r="B28" s="49" t="s">
        <v>33</v>
      </c>
      <c r="D28" s="37">
        <f t="shared" ref="D28:X28" si="9">D8+D11*D16/D27</f>
        <v>180</v>
      </c>
      <c r="E28" s="37">
        <f t="shared" si="9"/>
        <v>202</v>
      </c>
      <c r="F28" s="37">
        <f t="shared" si="9"/>
        <v>260</v>
      </c>
      <c r="G28" s="37">
        <f t="shared" si="9"/>
        <v>277.5</v>
      </c>
      <c r="H28" s="37">
        <f t="shared" si="9"/>
        <v>340</v>
      </c>
      <c r="I28" s="37">
        <f t="shared" si="9"/>
        <v>350</v>
      </c>
      <c r="J28" s="37">
        <f t="shared" si="9"/>
        <v>420</v>
      </c>
      <c r="K28" s="37">
        <f t="shared" si="9"/>
        <v>415</v>
      </c>
      <c r="L28" s="37">
        <f t="shared" si="9"/>
        <v>410</v>
      </c>
      <c r="M28" s="37">
        <f t="shared" si="9"/>
        <v>405</v>
      </c>
      <c r="N28" s="37">
        <f t="shared" si="9"/>
        <v>400</v>
      </c>
      <c r="O28" s="37">
        <f t="shared" si="9"/>
        <v>485.00000000000006</v>
      </c>
      <c r="P28" s="37">
        <f t="shared" si="9"/>
        <v>570</v>
      </c>
      <c r="Q28" s="37">
        <f t="shared" si="9"/>
        <v>655</v>
      </c>
      <c r="R28" s="37">
        <f t="shared" si="9"/>
        <v>740</v>
      </c>
      <c r="S28" s="37">
        <f t="shared" si="9"/>
        <v>750</v>
      </c>
      <c r="T28" s="37">
        <f t="shared" si="9"/>
        <v>820</v>
      </c>
      <c r="U28" s="37">
        <f t="shared" si="9"/>
        <v>837.5</v>
      </c>
      <c r="V28" s="37">
        <f t="shared" si="9"/>
        <v>900</v>
      </c>
      <c r="W28" s="37">
        <f t="shared" si="9"/>
        <v>922</v>
      </c>
      <c r="X28" s="37">
        <f t="shared" si="9"/>
        <v>980</v>
      </c>
    </row>
    <row r="29" spans="1:26" ht="16.2" outlineLevel="1">
      <c r="B29" s="49" t="s">
        <v>32</v>
      </c>
      <c r="D29" s="37">
        <f t="shared" ref="D29:X29" si="10">D8-D11*D16/D27</f>
        <v>-180</v>
      </c>
      <c r="E29" s="37">
        <f t="shared" si="10"/>
        <v>-122</v>
      </c>
      <c r="F29" s="37">
        <f t="shared" si="10"/>
        <v>-100</v>
      </c>
      <c r="G29" s="37">
        <f t="shared" si="10"/>
        <v>-37.5</v>
      </c>
      <c r="H29" s="37">
        <f t="shared" si="10"/>
        <v>-20</v>
      </c>
      <c r="I29" s="37">
        <f t="shared" si="10"/>
        <v>50</v>
      </c>
      <c r="J29" s="37">
        <f t="shared" si="10"/>
        <v>60</v>
      </c>
      <c r="K29" s="37">
        <f t="shared" si="10"/>
        <v>145</v>
      </c>
      <c r="L29" s="37">
        <f t="shared" si="10"/>
        <v>230</v>
      </c>
      <c r="M29" s="37">
        <f t="shared" si="10"/>
        <v>315</v>
      </c>
      <c r="N29" s="37">
        <f t="shared" si="10"/>
        <v>400</v>
      </c>
      <c r="O29" s="37">
        <f t="shared" si="10"/>
        <v>395.00000000000006</v>
      </c>
      <c r="P29" s="37">
        <f t="shared" si="10"/>
        <v>390</v>
      </c>
      <c r="Q29" s="37">
        <f t="shared" si="10"/>
        <v>385</v>
      </c>
      <c r="R29" s="37">
        <f t="shared" si="10"/>
        <v>380</v>
      </c>
      <c r="S29" s="37">
        <f t="shared" si="10"/>
        <v>450</v>
      </c>
      <c r="T29" s="37">
        <f t="shared" si="10"/>
        <v>460</v>
      </c>
      <c r="U29" s="37">
        <f t="shared" si="10"/>
        <v>522.5</v>
      </c>
      <c r="V29" s="37">
        <f t="shared" si="10"/>
        <v>540</v>
      </c>
      <c r="W29" s="37">
        <f t="shared" si="10"/>
        <v>598</v>
      </c>
      <c r="X29" s="37">
        <f t="shared" si="10"/>
        <v>620</v>
      </c>
    </row>
    <row r="30" spans="1:26">
      <c r="C30" s="14" t="s">
        <v>19</v>
      </c>
      <c r="D30" s="37">
        <f t="shared" ref="D30:X30" si="11">D8</f>
        <v>0</v>
      </c>
      <c r="E30" s="37">
        <f t="shared" si="11"/>
        <v>40</v>
      </c>
      <c r="F30" s="37">
        <f t="shared" si="11"/>
        <v>80</v>
      </c>
      <c r="G30" s="37">
        <f t="shared" si="11"/>
        <v>120</v>
      </c>
      <c r="H30" s="37">
        <f t="shared" si="11"/>
        <v>160</v>
      </c>
      <c r="I30" s="37">
        <f t="shared" si="11"/>
        <v>200</v>
      </c>
      <c r="J30" s="37">
        <f t="shared" si="11"/>
        <v>240</v>
      </c>
      <c r="K30" s="37">
        <f t="shared" si="11"/>
        <v>280</v>
      </c>
      <c r="L30" s="37">
        <f t="shared" si="11"/>
        <v>320</v>
      </c>
      <c r="M30" s="37">
        <f t="shared" si="11"/>
        <v>360</v>
      </c>
      <c r="N30" s="37">
        <f t="shared" si="11"/>
        <v>400</v>
      </c>
      <c r="O30" s="37">
        <f t="shared" si="11"/>
        <v>440.00000000000006</v>
      </c>
      <c r="P30" s="37">
        <f t="shared" si="11"/>
        <v>480</v>
      </c>
      <c r="Q30" s="37">
        <f t="shared" si="11"/>
        <v>520</v>
      </c>
      <c r="R30" s="37">
        <f t="shared" si="11"/>
        <v>560</v>
      </c>
      <c r="S30" s="37">
        <f t="shared" si="11"/>
        <v>600</v>
      </c>
      <c r="T30" s="37">
        <f t="shared" si="11"/>
        <v>640</v>
      </c>
      <c r="U30" s="37">
        <f t="shared" si="11"/>
        <v>680</v>
      </c>
      <c r="V30" s="37">
        <f t="shared" si="11"/>
        <v>720</v>
      </c>
      <c r="W30" s="37">
        <f t="shared" si="11"/>
        <v>760</v>
      </c>
      <c r="X30" s="37">
        <f t="shared" si="11"/>
        <v>800</v>
      </c>
    </row>
    <row r="32" spans="1:26">
      <c r="C32" s="14" t="s">
        <v>21</v>
      </c>
      <c r="D32" s="14">
        <f t="shared" ref="D32:M32" si="12">IF(AND(D$30&gt;=C$29,D$30&lt;=C$28),C$27,0)</f>
        <v>0</v>
      </c>
      <c r="E32" s="14">
        <f t="shared" si="12"/>
        <v>5</v>
      </c>
      <c r="F32" s="14">
        <f t="shared" si="12"/>
        <v>5</v>
      </c>
      <c r="G32" s="14">
        <f t="shared" si="12"/>
        <v>4</v>
      </c>
      <c r="H32" s="14">
        <f t="shared" si="12"/>
        <v>4</v>
      </c>
      <c r="I32" s="14">
        <f t="shared" si="12"/>
        <v>3</v>
      </c>
      <c r="J32" s="14">
        <f t="shared" si="12"/>
        <v>3</v>
      </c>
      <c r="K32" s="14">
        <f t="shared" si="12"/>
        <v>2</v>
      </c>
      <c r="L32" s="14">
        <f t="shared" si="12"/>
        <v>2</v>
      </c>
      <c r="M32" s="14">
        <f t="shared" si="12"/>
        <v>2</v>
      </c>
      <c r="N32" s="14">
        <f>IF(AND(N$30&gt;=M$29,N$30&lt;=M$28),M$27,0)</f>
        <v>2</v>
      </c>
      <c r="O32" s="14">
        <f t="shared" ref="O32:X32" si="13">IF(AND(O$30&gt;=N$29,O$30&lt;=N$28),N$27,0)</f>
        <v>0</v>
      </c>
      <c r="P32" s="14">
        <f t="shared" si="13"/>
        <v>2</v>
      </c>
      <c r="Q32" s="14">
        <f t="shared" si="13"/>
        <v>2</v>
      </c>
      <c r="R32" s="14">
        <f t="shared" si="13"/>
        <v>2</v>
      </c>
      <c r="S32" s="14">
        <f t="shared" si="13"/>
        <v>2</v>
      </c>
      <c r="T32" s="14">
        <f t="shared" si="13"/>
        <v>3</v>
      </c>
      <c r="U32" s="14">
        <f t="shared" si="13"/>
        <v>3</v>
      </c>
      <c r="V32" s="14">
        <f t="shared" si="13"/>
        <v>4</v>
      </c>
      <c r="W32" s="14">
        <f t="shared" si="13"/>
        <v>4</v>
      </c>
      <c r="X32" s="14">
        <f t="shared" si="13"/>
        <v>5</v>
      </c>
    </row>
    <row r="33" spans="1:24">
      <c r="C33" s="14" t="s">
        <v>20</v>
      </c>
      <c r="D33" s="14">
        <f t="shared" ref="D33:M33" si="14">IF(AND(D$30&gt;=D$29,D$30&lt;=D$28),D$27,0)</f>
        <v>5</v>
      </c>
      <c r="E33" s="14">
        <f t="shared" si="14"/>
        <v>5</v>
      </c>
      <c r="F33" s="14">
        <f t="shared" si="14"/>
        <v>4</v>
      </c>
      <c r="G33" s="14">
        <f t="shared" si="14"/>
        <v>4</v>
      </c>
      <c r="H33" s="14">
        <f t="shared" si="14"/>
        <v>3</v>
      </c>
      <c r="I33" s="14">
        <f t="shared" si="14"/>
        <v>3</v>
      </c>
      <c r="J33" s="14">
        <f t="shared" si="14"/>
        <v>2</v>
      </c>
      <c r="K33" s="14">
        <f t="shared" si="14"/>
        <v>2</v>
      </c>
      <c r="L33" s="14">
        <f t="shared" si="14"/>
        <v>2</v>
      </c>
      <c r="M33" s="14">
        <f t="shared" si="14"/>
        <v>2</v>
      </c>
      <c r="N33" s="14">
        <f>IF(AND(N$30&gt;=N$29,N$30&lt;=N$28),N$27,0)</f>
        <v>2</v>
      </c>
      <c r="O33" s="14">
        <f t="shared" ref="O33:X33" si="15">IF(AND(O$30&gt;=O$29,O$30&lt;=O$28),O$27,0)</f>
        <v>2</v>
      </c>
      <c r="P33" s="14">
        <f t="shared" si="15"/>
        <v>2</v>
      </c>
      <c r="Q33" s="14">
        <f t="shared" si="15"/>
        <v>2</v>
      </c>
      <c r="R33" s="14">
        <f t="shared" si="15"/>
        <v>2</v>
      </c>
      <c r="S33" s="14">
        <f t="shared" si="15"/>
        <v>3</v>
      </c>
      <c r="T33" s="14">
        <f t="shared" si="15"/>
        <v>3</v>
      </c>
      <c r="U33" s="14">
        <f t="shared" si="15"/>
        <v>4</v>
      </c>
      <c r="V33" s="14">
        <f t="shared" si="15"/>
        <v>4</v>
      </c>
      <c r="W33" s="14">
        <f t="shared" si="15"/>
        <v>5</v>
      </c>
      <c r="X33" s="14">
        <f t="shared" si="15"/>
        <v>5</v>
      </c>
    </row>
    <row r="34" spans="1:24">
      <c r="C34" s="14" t="s">
        <v>22</v>
      </c>
      <c r="D34" s="14">
        <f t="shared" ref="D34:M34" si="16">IF(AND(D$30&gt;=E$29,D$30&lt;=E$28),E$27,0)</f>
        <v>5</v>
      </c>
      <c r="E34" s="14">
        <f t="shared" si="16"/>
        <v>4</v>
      </c>
      <c r="F34" s="14">
        <f t="shared" si="16"/>
        <v>4</v>
      </c>
      <c r="G34" s="14">
        <f t="shared" si="16"/>
        <v>3</v>
      </c>
      <c r="H34" s="14">
        <f t="shared" si="16"/>
        <v>3</v>
      </c>
      <c r="I34" s="14">
        <f t="shared" si="16"/>
        <v>2</v>
      </c>
      <c r="J34" s="14">
        <f t="shared" si="16"/>
        <v>2</v>
      </c>
      <c r="K34" s="14">
        <f t="shared" si="16"/>
        <v>2</v>
      </c>
      <c r="L34" s="14">
        <f t="shared" si="16"/>
        <v>2</v>
      </c>
      <c r="M34" s="14">
        <f t="shared" si="16"/>
        <v>0</v>
      </c>
      <c r="N34" s="14">
        <f>IF(AND(N$30&gt;=O$29,N$30&lt;=O$28),O$27,0)</f>
        <v>2</v>
      </c>
      <c r="O34" s="14">
        <f t="shared" ref="O34:X34" si="17">IF(AND(O$30&gt;=P$29,O$30&lt;=P$28),P$27,0)</f>
        <v>2</v>
      </c>
      <c r="P34" s="14">
        <f t="shared" si="17"/>
        <v>2</v>
      </c>
      <c r="Q34" s="14">
        <f t="shared" si="17"/>
        <v>2</v>
      </c>
      <c r="R34" s="14">
        <f t="shared" si="17"/>
        <v>3</v>
      </c>
      <c r="S34" s="14">
        <f t="shared" si="17"/>
        <v>3</v>
      </c>
      <c r="T34" s="14">
        <f t="shared" si="17"/>
        <v>4</v>
      </c>
      <c r="U34" s="14">
        <f t="shared" si="17"/>
        <v>4</v>
      </c>
      <c r="V34" s="14">
        <f t="shared" si="17"/>
        <v>5</v>
      </c>
      <c r="W34" s="14">
        <f t="shared" si="17"/>
        <v>5</v>
      </c>
      <c r="X34" s="14">
        <f t="shared" si="17"/>
        <v>0</v>
      </c>
    </row>
    <row r="35" spans="1:24">
      <c r="B35" s="38" t="s">
        <v>24</v>
      </c>
    </row>
    <row r="36" spans="1:24">
      <c r="B36" s="38">
        <f>D$6*0.05</f>
        <v>40</v>
      </c>
      <c r="D36" s="39">
        <f>MAX(D32:D34)</f>
        <v>5</v>
      </c>
      <c r="E36" s="39">
        <f t="shared" ref="E36:X36" si="18">MAX(E32:E34)</f>
        <v>5</v>
      </c>
      <c r="F36" s="39">
        <f t="shared" si="18"/>
        <v>5</v>
      </c>
      <c r="G36" s="39">
        <f t="shared" si="18"/>
        <v>4</v>
      </c>
      <c r="H36" s="39">
        <f t="shared" si="18"/>
        <v>4</v>
      </c>
      <c r="I36" s="39">
        <f t="shared" si="18"/>
        <v>3</v>
      </c>
      <c r="J36" s="39">
        <f t="shared" si="18"/>
        <v>3</v>
      </c>
      <c r="K36" s="39">
        <f t="shared" si="18"/>
        <v>2</v>
      </c>
      <c r="L36" s="39">
        <f t="shared" si="18"/>
        <v>2</v>
      </c>
      <c r="M36" s="39">
        <f t="shared" si="18"/>
        <v>2</v>
      </c>
      <c r="N36" s="39">
        <f t="shared" si="18"/>
        <v>2</v>
      </c>
      <c r="O36" s="39">
        <f t="shared" si="18"/>
        <v>2</v>
      </c>
      <c r="P36" s="39">
        <f t="shared" si="18"/>
        <v>2</v>
      </c>
      <c r="Q36" s="39">
        <f t="shared" si="18"/>
        <v>2</v>
      </c>
      <c r="R36" s="39">
        <f t="shared" si="18"/>
        <v>3</v>
      </c>
      <c r="S36" s="39">
        <f t="shared" si="18"/>
        <v>3</v>
      </c>
      <c r="T36" s="39">
        <f t="shared" si="18"/>
        <v>4</v>
      </c>
      <c r="U36" s="39">
        <f t="shared" si="18"/>
        <v>4</v>
      </c>
      <c r="V36" s="39">
        <f t="shared" si="18"/>
        <v>5</v>
      </c>
      <c r="W36" s="39">
        <f t="shared" si="18"/>
        <v>5</v>
      </c>
      <c r="X36" s="39">
        <f t="shared" si="18"/>
        <v>5</v>
      </c>
    </row>
    <row r="37" spans="1:24" ht="21">
      <c r="A37" s="50">
        <f>B37/B24</f>
        <v>0.79120879120879117</v>
      </c>
      <c r="B37" s="32">
        <f>SUM(D37:X37)</f>
        <v>2880</v>
      </c>
      <c r="C37" s="14" t="s">
        <v>23</v>
      </c>
      <c r="D37" s="14">
        <f>D36*$B36</f>
        <v>200</v>
      </c>
      <c r="E37" s="14">
        <f t="shared" ref="E37:X37" si="19">E36*$B36</f>
        <v>200</v>
      </c>
      <c r="F37" s="14">
        <f t="shared" si="19"/>
        <v>200</v>
      </c>
      <c r="G37" s="14">
        <f t="shared" si="19"/>
        <v>160</v>
      </c>
      <c r="H37" s="14">
        <f t="shared" si="19"/>
        <v>160</v>
      </c>
      <c r="I37" s="14">
        <f t="shared" si="19"/>
        <v>120</v>
      </c>
      <c r="J37" s="14">
        <f t="shared" si="19"/>
        <v>120</v>
      </c>
      <c r="K37" s="14">
        <f t="shared" si="19"/>
        <v>80</v>
      </c>
      <c r="L37" s="14">
        <f t="shared" si="19"/>
        <v>80</v>
      </c>
      <c r="M37" s="14">
        <f t="shared" si="19"/>
        <v>80</v>
      </c>
      <c r="N37" s="14">
        <f t="shared" si="19"/>
        <v>80</v>
      </c>
      <c r="O37" s="14">
        <f t="shared" si="19"/>
        <v>80</v>
      </c>
      <c r="P37" s="14">
        <f t="shared" si="19"/>
        <v>80</v>
      </c>
      <c r="Q37" s="14">
        <f t="shared" si="19"/>
        <v>80</v>
      </c>
      <c r="R37" s="14">
        <f t="shared" si="19"/>
        <v>120</v>
      </c>
      <c r="S37" s="14">
        <f t="shared" si="19"/>
        <v>120</v>
      </c>
      <c r="T37" s="14">
        <f t="shared" si="19"/>
        <v>160</v>
      </c>
      <c r="U37" s="14">
        <f t="shared" si="19"/>
        <v>160</v>
      </c>
      <c r="V37" s="14">
        <f t="shared" si="19"/>
        <v>200</v>
      </c>
      <c r="W37" s="14">
        <f t="shared" si="19"/>
        <v>200</v>
      </c>
      <c r="X37" s="14">
        <f t="shared" si="19"/>
        <v>200</v>
      </c>
    </row>
    <row r="38" spans="1:24" outlineLevel="1"/>
    <row r="39" spans="1:24" outlineLevel="1"/>
    <row r="40" spans="1:24" outlineLevel="1"/>
    <row r="41" spans="1:24" outlineLevel="1"/>
    <row r="42" spans="1:24" outlineLevel="1"/>
    <row r="43" spans="1:24" outlineLevel="1"/>
    <row r="44" spans="1:24" outlineLevel="1"/>
    <row r="45" spans="1:24" outlineLevel="1"/>
    <row r="46" spans="1:24" outlineLevel="1"/>
    <row r="47" spans="1:24" outlineLevel="1"/>
    <row r="48" spans="1:24" outlineLevel="1"/>
    <row r="49" spans="1:26" outlineLevel="1"/>
    <row r="50" spans="1:26" outlineLevel="1"/>
    <row r="51" spans="1:26" outlineLevel="1"/>
    <row r="52" spans="1:26" s="40" customFormat="1">
      <c r="B52" s="41"/>
      <c r="C52" s="42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2"/>
      <c r="Z52" s="42"/>
    </row>
    <row r="53" spans="1:26" ht="23.4">
      <c r="B53" s="16" t="s">
        <v>2</v>
      </c>
      <c r="C53" s="14" t="s">
        <v>0</v>
      </c>
      <c r="D53" s="25">
        <v>5</v>
      </c>
      <c r="N53" s="25">
        <v>4</v>
      </c>
      <c r="X53" s="25">
        <v>5</v>
      </c>
    </row>
    <row r="54" spans="1:26">
      <c r="B54" s="16" t="s">
        <v>3</v>
      </c>
      <c r="D54" s="17">
        <v>1</v>
      </c>
      <c r="E54" s="17">
        <v>0.9</v>
      </c>
      <c r="F54" s="17">
        <v>0.8</v>
      </c>
      <c r="G54" s="17">
        <v>0.7</v>
      </c>
      <c r="H54" s="17">
        <v>0.6</v>
      </c>
      <c r="I54" s="17">
        <v>0.5</v>
      </c>
      <c r="J54" s="17">
        <v>0.4</v>
      </c>
      <c r="K54" s="17">
        <v>0.3</v>
      </c>
      <c r="L54" s="17">
        <v>0.2</v>
      </c>
      <c r="M54" s="17">
        <v>0.1</v>
      </c>
      <c r="N54" s="17">
        <v>0</v>
      </c>
      <c r="O54" s="17">
        <v>0.1</v>
      </c>
      <c r="P54" s="17">
        <v>0.2</v>
      </c>
      <c r="Q54" s="17">
        <v>0.3</v>
      </c>
      <c r="R54" s="17">
        <v>0.4</v>
      </c>
      <c r="S54" s="17">
        <v>0.5</v>
      </c>
      <c r="T54" s="17">
        <v>0.6</v>
      </c>
      <c r="U54" s="17">
        <v>0.7</v>
      </c>
      <c r="V54" s="17">
        <v>0.8</v>
      </c>
      <c r="W54" s="17">
        <v>0.9</v>
      </c>
      <c r="X54" s="17">
        <v>1</v>
      </c>
    </row>
    <row r="55" spans="1:26">
      <c r="A55" s="27" t="s">
        <v>1</v>
      </c>
      <c r="D55" s="14" t="s">
        <v>13</v>
      </c>
      <c r="E55" s="14" t="s">
        <v>13</v>
      </c>
      <c r="F55" s="14" t="s">
        <v>13</v>
      </c>
      <c r="G55" s="14" t="s">
        <v>13</v>
      </c>
      <c r="H55" s="14" t="s">
        <v>13</v>
      </c>
      <c r="I55" s="14" t="s">
        <v>13</v>
      </c>
      <c r="J55" s="14" t="s">
        <v>13</v>
      </c>
      <c r="R55" s="14" t="s">
        <v>15</v>
      </c>
      <c r="S55" s="14" t="s">
        <v>15</v>
      </c>
      <c r="T55" s="14" t="s">
        <v>15</v>
      </c>
      <c r="U55" s="14" t="s">
        <v>15</v>
      </c>
      <c r="V55" s="14" t="s">
        <v>15</v>
      </c>
      <c r="W55" s="14" t="s">
        <v>15</v>
      </c>
      <c r="X55" s="14" t="s">
        <v>15</v>
      </c>
    </row>
    <row r="56" spans="1:26">
      <c r="A56" s="27" t="s">
        <v>1</v>
      </c>
      <c r="H56" s="14" t="s">
        <v>14</v>
      </c>
      <c r="I56" s="14" t="s">
        <v>14</v>
      </c>
      <c r="J56" s="14" t="s">
        <v>14</v>
      </c>
      <c r="K56" s="14" t="s">
        <v>14</v>
      </c>
      <c r="L56" s="14" t="s">
        <v>14</v>
      </c>
      <c r="M56" s="14" t="s">
        <v>14</v>
      </c>
      <c r="N56" s="14" t="s">
        <v>14</v>
      </c>
      <c r="O56" s="14" t="s">
        <v>14</v>
      </c>
      <c r="P56" s="14" t="s">
        <v>14</v>
      </c>
      <c r="Q56" s="14" t="s">
        <v>14</v>
      </c>
      <c r="R56" s="14" t="s">
        <v>14</v>
      </c>
      <c r="S56" s="14" t="s">
        <v>14</v>
      </c>
    </row>
    <row r="57" spans="1:26">
      <c r="A57" s="27" t="s">
        <v>1</v>
      </c>
    </row>
    <row r="58" spans="1:26">
      <c r="A58" s="27" t="s">
        <v>1</v>
      </c>
      <c r="D58" s="27" t="s">
        <v>1</v>
      </c>
      <c r="E58" s="27"/>
      <c r="X58" s="16"/>
    </row>
    <row r="59" spans="1:26" s="30" customFormat="1">
      <c r="A59" s="27" t="s">
        <v>1</v>
      </c>
      <c r="B59" s="16"/>
      <c r="C59" s="14"/>
      <c r="D59" s="28">
        <v>5</v>
      </c>
      <c r="E59" s="28">
        <v>5</v>
      </c>
      <c r="F59" s="28">
        <v>5</v>
      </c>
      <c r="G59" s="28">
        <v>5</v>
      </c>
      <c r="H59" s="28">
        <v>5</v>
      </c>
      <c r="I59" s="28">
        <v>5</v>
      </c>
      <c r="J59" s="28">
        <v>5</v>
      </c>
      <c r="K59" s="28">
        <f>N53</f>
        <v>4</v>
      </c>
      <c r="L59" s="28">
        <f>K59</f>
        <v>4</v>
      </c>
      <c r="M59" s="28">
        <f t="shared" ref="M59:Q59" si="20">L59</f>
        <v>4</v>
      </c>
      <c r="N59" s="28">
        <f t="shared" si="20"/>
        <v>4</v>
      </c>
      <c r="O59" s="28">
        <f t="shared" si="20"/>
        <v>4</v>
      </c>
      <c r="P59" s="28">
        <f t="shared" si="20"/>
        <v>4</v>
      </c>
      <c r="Q59" s="28">
        <f t="shared" si="20"/>
        <v>4</v>
      </c>
      <c r="R59" s="28">
        <v>5</v>
      </c>
      <c r="S59" s="28">
        <v>5</v>
      </c>
      <c r="T59" s="28">
        <v>5</v>
      </c>
      <c r="U59" s="28">
        <v>5</v>
      </c>
      <c r="V59" s="28">
        <v>5</v>
      </c>
      <c r="W59" s="28">
        <v>5</v>
      </c>
      <c r="X59" s="28">
        <v>5</v>
      </c>
      <c r="Y59" s="29"/>
      <c r="Z59" s="29"/>
    </row>
    <row r="60" spans="1:26">
      <c r="B60" s="32">
        <f>SUM(D60:X60)</f>
        <v>3920</v>
      </c>
      <c r="C60" s="14" t="s">
        <v>23</v>
      </c>
      <c r="D60" s="14">
        <f>D59*$B75</f>
        <v>200</v>
      </c>
      <c r="E60" s="14">
        <f t="shared" ref="E60:X60" si="21">E59*$B75</f>
        <v>200</v>
      </c>
      <c r="F60" s="14">
        <f t="shared" si="21"/>
        <v>200</v>
      </c>
      <c r="G60" s="14">
        <f t="shared" si="21"/>
        <v>200</v>
      </c>
      <c r="H60" s="14">
        <f t="shared" si="21"/>
        <v>200</v>
      </c>
      <c r="I60" s="14">
        <f t="shared" si="21"/>
        <v>200</v>
      </c>
      <c r="J60" s="14">
        <f t="shared" si="21"/>
        <v>200</v>
      </c>
      <c r="K60" s="14">
        <f t="shared" si="21"/>
        <v>160</v>
      </c>
      <c r="L60" s="14">
        <f t="shared" si="21"/>
        <v>160</v>
      </c>
      <c r="M60" s="14">
        <f t="shared" si="21"/>
        <v>160</v>
      </c>
      <c r="N60" s="14">
        <f t="shared" si="21"/>
        <v>160</v>
      </c>
      <c r="O60" s="14">
        <f t="shared" si="21"/>
        <v>160</v>
      </c>
      <c r="P60" s="14">
        <f t="shared" si="21"/>
        <v>160</v>
      </c>
      <c r="Q60" s="14">
        <f t="shared" si="21"/>
        <v>160</v>
      </c>
      <c r="R60" s="14">
        <f t="shared" si="21"/>
        <v>200</v>
      </c>
      <c r="S60" s="14">
        <f t="shared" si="21"/>
        <v>200</v>
      </c>
      <c r="T60" s="14">
        <f t="shared" si="21"/>
        <v>200</v>
      </c>
      <c r="U60" s="14">
        <f t="shared" si="21"/>
        <v>200</v>
      </c>
      <c r="V60" s="14">
        <f t="shared" si="21"/>
        <v>200</v>
      </c>
      <c r="W60" s="14">
        <f t="shared" si="21"/>
        <v>200</v>
      </c>
      <c r="X60" s="14">
        <f t="shared" si="21"/>
        <v>200</v>
      </c>
    </row>
    <row r="61" spans="1:26">
      <c r="A61" s="16"/>
    </row>
    <row r="62" spans="1:26" s="36" customFormat="1">
      <c r="A62" s="27" t="s">
        <v>16</v>
      </c>
      <c r="B62" s="44"/>
      <c r="C62" s="35"/>
      <c r="D62" s="45">
        <f t="shared" ref="D62:M62" si="22">(1-D54^2)*$N62</f>
        <v>0</v>
      </c>
      <c r="E62" s="45">
        <f t="shared" si="22"/>
        <v>0.75999999999999979</v>
      </c>
      <c r="F62" s="45">
        <f t="shared" si="22"/>
        <v>1.4399999999999995</v>
      </c>
      <c r="G62" s="45">
        <f t="shared" si="22"/>
        <v>2.04</v>
      </c>
      <c r="H62" s="45">
        <f t="shared" si="22"/>
        <v>2.56</v>
      </c>
      <c r="I62" s="45">
        <f t="shared" si="22"/>
        <v>3</v>
      </c>
      <c r="J62" s="45">
        <f t="shared" si="22"/>
        <v>3.36</v>
      </c>
      <c r="K62" s="45">
        <f t="shared" si="22"/>
        <v>3.64</v>
      </c>
      <c r="L62" s="45">
        <f t="shared" si="22"/>
        <v>3.84</v>
      </c>
      <c r="M62" s="45">
        <f t="shared" si="22"/>
        <v>3.96</v>
      </c>
      <c r="N62" s="26">
        <f>N53</f>
        <v>4</v>
      </c>
      <c r="O62" s="45">
        <f t="shared" ref="O62:X62" si="23">(1-O54^2)*$N62</f>
        <v>3.96</v>
      </c>
      <c r="P62" s="45">
        <f t="shared" si="23"/>
        <v>3.84</v>
      </c>
      <c r="Q62" s="45">
        <f t="shared" si="23"/>
        <v>3.64</v>
      </c>
      <c r="R62" s="45">
        <f t="shared" si="23"/>
        <v>3.36</v>
      </c>
      <c r="S62" s="45">
        <f t="shared" si="23"/>
        <v>3</v>
      </c>
      <c r="T62" s="45">
        <f t="shared" si="23"/>
        <v>2.56</v>
      </c>
      <c r="U62" s="45">
        <f t="shared" si="23"/>
        <v>2.04</v>
      </c>
      <c r="V62" s="45">
        <f t="shared" si="23"/>
        <v>1.4399999999999995</v>
      </c>
      <c r="W62" s="45">
        <f t="shared" si="23"/>
        <v>0.75999999999999979</v>
      </c>
      <c r="X62" s="45">
        <f t="shared" si="23"/>
        <v>0</v>
      </c>
      <c r="Y62" s="35"/>
      <c r="Z62" s="35"/>
    </row>
    <row r="63" spans="1:26">
      <c r="A63" s="27" t="s">
        <v>17</v>
      </c>
      <c r="D63" s="26">
        <f t="shared" ref="D63:L63" si="24">$D53*D54</f>
        <v>5</v>
      </c>
      <c r="E63" s="26">
        <f t="shared" si="24"/>
        <v>4.5</v>
      </c>
      <c r="F63" s="26">
        <f t="shared" si="24"/>
        <v>4</v>
      </c>
      <c r="G63" s="26">
        <f t="shared" si="24"/>
        <v>3.5</v>
      </c>
      <c r="H63" s="26">
        <f t="shared" si="24"/>
        <v>3</v>
      </c>
      <c r="I63" s="26">
        <f t="shared" si="24"/>
        <v>2.5</v>
      </c>
      <c r="J63" s="26">
        <f t="shared" si="24"/>
        <v>2</v>
      </c>
      <c r="K63" s="26">
        <f t="shared" si="24"/>
        <v>1.5</v>
      </c>
      <c r="L63" s="26">
        <f t="shared" si="24"/>
        <v>1</v>
      </c>
      <c r="M63" s="17"/>
      <c r="N63" s="17"/>
      <c r="O63" s="17"/>
      <c r="P63" s="26">
        <f t="shared" ref="P63:X63" si="25">$X53*P54</f>
        <v>1</v>
      </c>
      <c r="Q63" s="26">
        <f t="shared" si="25"/>
        <v>1.5</v>
      </c>
      <c r="R63" s="26">
        <f t="shared" si="25"/>
        <v>2</v>
      </c>
      <c r="S63" s="26">
        <f t="shared" si="25"/>
        <v>2.5</v>
      </c>
      <c r="T63" s="26">
        <f t="shared" si="25"/>
        <v>3</v>
      </c>
      <c r="U63" s="26">
        <f t="shared" si="25"/>
        <v>3.5</v>
      </c>
      <c r="V63" s="26">
        <f t="shared" si="25"/>
        <v>4</v>
      </c>
      <c r="W63" s="26">
        <f t="shared" si="25"/>
        <v>4.5</v>
      </c>
      <c r="X63" s="26">
        <f t="shared" si="25"/>
        <v>5</v>
      </c>
    </row>
    <row r="64" spans="1:26">
      <c r="D64" s="47" t="s">
        <v>10</v>
      </c>
      <c r="E64" s="48"/>
    </row>
    <row r="65" spans="1:24">
      <c r="A65" s="12" t="s">
        <v>18</v>
      </c>
      <c r="D65" s="17">
        <f>MAX(D62:D63)</f>
        <v>5</v>
      </c>
      <c r="E65" s="17">
        <f t="shared" ref="E65:X65" si="26">MAX(E62:E63)</f>
        <v>4.5</v>
      </c>
      <c r="F65" s="17">
        <f t="shared" si="26"/>
        <v>4</v>
      </c>
      <c r="G65" s="17">
        <f t="shared" si="26"/>
        <v>3.5</v>
      </c>
      <c r="H65" s="17">
        <f t="shared" si="26"/>
        <v>3</v>
      </c>
      <c r="I65" s="17">
        <f t="shared" si="26"/>
        <v>3</v>
      </c>
      <c r="J65" s="17">
        <f t="shared" si="26"/>
        <v>3.36</v>
      </c>
      <c r="K65" s="17">
        <f t="shared" si="26"/>
        <v>3.64</v>
      </c>
      <c r="L65" s="17">
        <f t="shared" si="26"/>
        <v>3.84</v>
      </c>
      <c r="M65" s="17">
        <f t="shared" si="26"/>
        <v>3.96</v>
      </c>
      <c r="N65" s="17">
        <f t="shared" si="26"/>
        <v>4</v>
      </c>
      <c r="O65" s="17">
        <f t="shared" si="26"/>
        <v>3.96</v>
      </c>
      <c r="P65" s="17">
        <f t="shared" si="26"/>
        <v>3.84</v>
      </c>
      <c r="Q65" s="17">
        <f t="shared" si="26"/>
        <v>3.64</v>
      </c>
      <c r="R65" s="17">
        <f t="shared" si="26"/>
        <v>3.36</v>
      </c>
      <c r="S65" s="17">
        <f t="shared" si="26"/>
        <v>3</v>
      </c>
      <c r="T65" s="17">
        <f t="shared" si="26"/>
        <v>3</v>
      </c>
      <c r="U65" s="17">
        <f t="shared" si="26"/>
        <v>3.5</v>
      </c>
      <c r="V65" s="17">
        <f t="shared" si="26"/>
        <v>4</v>
      </c>
      <c r="W65" s="17">
        <f t="shared" si="26"/>
        <v>4.5</v>
      </c>
      <c r="X65" s="17">
        <f t="shared" si="26"/>
        <v>5</v>
      </c>
    </row>
    <row r="66" spans="1:24">
      <c r="D66" s="46">
        <f>ROUNDUP(D65,0)</f>
        <v>5</v>
      </c>
      <c r="E66" s="46">
        <f t="shared" ref="E66:X66" si="27">ROUNDUP(E65,0)</f>
        <v>5</v>
      </c>
      <c r="F66" s="46">
        <f t="shared" si="27"/>
        <v>4</v>
      </c>
      <c r="G66" s="46">
        <f t="shared" si="27"/>
        <v>4</v>
      </c>
      <c r="H66" s="46">
        <f t="shared" si="27"/>
        <v>3</v>
      </c>
      <c r="I66" s="46">
        <f t="shared" si="27"/>
        <v>3</v>
      </c>
      <c r="J66" s="46">
        <f t="shared" si="27"/>
        <v>4</v>
      </c>
      <c r="K66" s="46">
        <f t="shared" si="27"/>
        <v>4</v>
      </c>
      <c r="L66" s="46">
        <f t="shared" si="27"/>
        <v>4</v>
      </c>
      <c r="M66" s="46">
        <f t="shared" si="27"/>
        <v>4</v>
      </c>
      <c r="N66" s="46">
        <f t="shared" si="27"/>
        <v>4</v>
      </c>
      <c r="O66" s="46">
        <f t="shared" si="27"/>
        <v>4</v>
      </c>
      <c r="P66" s="46">
        <f t="shared" si="27"/>
        <v>4</v>
      </c>
      <c r="Q66" s="46">
        <f t="shared" si="27"/>
        <v>4</v>
      </c>
      <c r="R66" s="46">
        <f t="shared" si="27"/>
        <v>4</v>
      </c>
      <c r="S66" s="46">
        <f t="shared" si="27"/>
        <v>3</v>
      </c>
      <c r="T66" s="46">
        <f t="shared" si="27"/>
        <v>3</v>
      </c>
      <c r="U66" s="46">
        <f t="shared" si="27"/>
        <v>4</v>
      </c>
      <c r="V66" s="46">
        <f t="shared" si="27"/>
        <v>4</v>
      </c>
      <c r="W66" s="46">
        <f t="shared" si="27"/>
        <v>5</v>
      </c>
      <c r="X66" s="46">
        <f t="shared" si="27"/>
        <v>5</v>
      </c>
    </row>
    <row r="67" spans="1:24" ht="16.2">
      <c r="B67" s="16" t="s">
        <v>30</v>
      </c>
      <c r="D67" s="37">
        <f t="shared" ref="D67:X67" si="28">D8+D12*D65/D66</f>
        <v>138</v>
      </c>
      <c r="E67" s="37">
        <f t="shared" si="28"/>
        <v>164.2</v>
      </c>
      <c r="F67" s="37">
        <f t="shared" si="28"/>
        <v>218</v>
      </c>
      <c r="G67" s="37">
        <f t="shared" si="28"/>
        <v>240.75</v>
      </c>
      <c r="H67" s="37">
        <f t="shared" si="28"/>
        <v>298</v>
      </c>
      <c r="I67" s="37">
        <f t="shared" si="28"/>
        <v>338</v>
      </c>
      <c r="J67" s="37">
        <f t="shared" si="28"/>
        <v>355.92</v>
      </c>
      <c r="K67" s="37">
        <f t="shared" si="28"/>
        <v>405.58</v>
      </c>
      <c r="L67" s="37">
        <f t="shared" si="28"/>
        <v>452.48</v>
      </c>
      <c r="M67" s="37">
        <f t="shared" si="28"/>
        <v>496.62</v>
      </c>
      <c r="N67" s="37">
        <f t="shared" si="28"/>
        <v>538</v>
      </c>
      <c r="O67" s="37">
        <f t="shared" si="28"/>
        <v>576.62000000000012</v>
      </c>
      <c r="P67" s="37">
        <f t="shared" si="28"/>
        <v>612.48</v>
      </c>
      <c r="Q67" s="37">
        <f t="shared" si="28"/>
        <v>645.58000000000004</v>
      </c>
      <c r="R67" s="37">
        <f t="shared" si="28"/>
        <v>675.92</v>
      </c>
      <c r="S67" s="37">
        <f t="shared" si="28"/>
        <v>738</v>
      </c>
      <c r="T67" s="37">
        <f t="shared" si="28"/>
        <v>778</v>
      </c>
      <c r="U67" s="37">
        <f t="shared" si="28"/>
        <v>800.75</v>
      </c>
      <c r="V67" s="37">
        <f t="shared" si="28"/>
        <v>858</v>
      </c>
      <c r="W67" s="37">
        <f t="shared" si="28"/>
        <v>884.2</v>
      </c>
      <c r="X67" s="37">
        <f t="shared" si="28"/>
        <v>938</v>
      </c>
    </row>
    <row r="68" spans="1:24" ht="16.2">
      <c r="B68" s="16" t="s">
        <v>31</v>
      </c>
      <c r="D68" s="37">
        <f t="shared" ref="D68:X68" si="29">D8-D12*D65/D66</f>
        <v>-138</v>
      </c>
      <c r="E68" s="37">
        <f t="shared" si="29"/>
        <v>-84.2</v>
      </c>
      <c r="F68" s="37">
        <f t="shared" si="29"/>
        <v>-58</v>
      </c>
      <c r="G68" s="37">
        <f t="shared" si="29"/>
        <v>-0.75</v>
      </c>
      <c r="H68" s="37">
        <f t="shared" si="29"/>
        <v>22</v>
      </c>
      <c r="I68" s="37">
        <f t="shared" si="29"/>
        <v>62</v>
      </c>
      <c r="J68" s="37">
        <f t="shared" si="29"/>
        <v>124.08</v>
      </c>
      <c r="K68" s="37">
        <f t="shared" si="29"/>
        <v>154.42000000000002</v>
      </c>
      <c r="L68" s="37">
        <f t="shared" si="29"/>
        <v>187.52</v>
      </c>
      <c r="M68" s="37">
        <f t="shared" si="29"/>
        <v>223.38</v>
      </c>
      <c r="N68" s="37">
        <f t="shared" si="29"/>
        <v>262</v>
      </c>
      <c r="O68" s="37">
        <f t="shared" si="29"/>
        <v>303.38000000000005</v>
      </c>
      <c r="P68" s="37">
        <f t="shared" si="29"/>
        <v>347.52</v>
      </c>
      <c r="Q68" s="37">
        <f t="shared" si="29"/>
        <v>394.42</v>
      </c>
      <c r="R68" s="37">
        <f t="shared" si="29"/>
        <v>444.08</v>
      </c>
      <c r="S68" s="37">
        <f t="shared" si="29"/>
        <v>462</v>
      </c>
      <c r="T68" s="37">
        <f t="shared" si="29"/>
        <v>502</v>
      </c>
      <c r="U68" s="37">
        <f t="shared" si="29"/>
        <v>559.25</v>
      </c>
      <c r="V68" s="37">
        <f t="shared" si="29"/>
        <v>582</v>
      </c>
      <c r="W68" s="37">
        <f t="shared" si="29"/>
        <v>635.79999999999995</v>
      </c>
      <c r="X68" s="37">
        <f t="shared" si="29"/>
        <v>662</v>
      </c>
    </row>
    <row r="69" spans="1:24">
      <c r="C69" s="14" t="s">
        <v>19</v>
      </c>
      <c r="D69" s="37">
        <f t="shared" ref="D69:X69" si="30">D8</f>
        <v>0</v>
      </c>
      <c r="E69" s="37">
        <f t="shared" si="30"/>
        <v>40</v>
      </c>
      <c r="F69" s="37">
        <f t="shared" si="30"/>
        <v>80</v>
      </c>
      <c r="G69" s="37">
        <f t="shared" si="30"/>
        <v>120</v>
      </c>
      <c r="H69" s="37">
        <f t="shared" si="30"/>
        <v>160</v>
      </c>
      <c r="I69" s="37">
        <f t="shared" si="30"/>
        <v>200</v>
      </c>
      <c r="J69" s="37">
        <f t="shared" si="30"/>
        <v>240</v>
      </c>
      <c r="K69" s="37">
        <f t="shared" si="30"/>
        <v>280</v>
      </c>
      <c r="L69" s="37">
        <f t="shared" si="30"/>
        <v>320</v>
      </c>
      <c r="M69" s="37">
        <f t="shared" si="30"/>
        <v>360</v>
      </c>
      <c r="N69" s="37">
        <f t="shared" si="30"/>
        <v>400</v>
      </c>
      <c r="O69" s="37">
        <f t="shared" si="30"/>
        <v>440.00000000000006</v>
      </c>
      <c r="P69" s="37">
        <f t="shared" si="30"/>
        <v>480</v>
      </c>
      <c r="Q69" s="37">
        <f t="shared" si="30"/>
        <v>520</v>
      </c>
      <c r="R69" s="37">
        <f t="shared" si="30"/>
        <v>560</v>
      </c>
      <c r="S69" s="37">
        <f t="shared" si="30"/>
        <v>600</v>
      </c>
      <c r="T69" s="37">
        <f t="shared" si="30"/>
        <v>640</v>
      </c>
      <c r="U69" s="37">
        <f t="shared" si="30"/>
        <v>680</v>
      </c>
      <c r="V69" s="37">
        <f t="shared" si="30"/>
        <v>720</v>
      </c>
      <c r="W69" s="37">
        <f t="shared" si="30"/>
        <v>760</v>
      </c>
      <c r="X69" s="37">
        <f t="shared" si="30"/>
        <v>800</v>
      </c>
    </row>
    <row r="71" spans="1:24">
      <c r="C71" s="14" t="s">
        <v>21</v>
      </c>
      <c r="D71" s="14">
        <f t="shared" ref="D71:X71" si="31">IF(AND(D$69&gt;D$68,D$69&lt;D$67),D$66,0)</f>
        <v>5</v>
      </c>
      <c r="E71" s="14">
        <f t="shared" si="31"/>
        <v>5</v>
      </c>
      <c r="F71" s="14">
        <f t="shared" si="31"/>
        <v>4</v>
      </c>
      <c r="G71" s="14">
        <f t="shared" si="31"/>
        <v>4</v>
      </c>
      <c r="H71" s="14">
        <f t="shared" si="31"/>
        <v>3</v>
      </c>
      <c r="I71" s="14">
        <f t="shared" si="31"/>
        <v>3</v>
      </c>
      <c r="J71" s="14">
        <f t="shared" si="31"/>
        <v>4</v>
      </c>
      <c r="K71" s="14">
        <f t="shared" si="31"/>
        <v>4</v>
      </c>
      <c r="L71" s="14">
        <f t="shared" si="31"/>
        <v>4</v>
      </c>
      <c r="M71" s="14">
        <f t="shared" si="31"/>
        <v>4</v>
      </c>
      <c r="N71" s="14">
        <f t="shared" si="31"/>
        <v>4</v>
      </c>
      <c r="O71" s="14">
        <f t="shared" si="31"/>
        <v>4</v>
      </c>
      <c r="P71" s="14">
        <f t="shared" si="31"/>
        <v>4</v>
      </c>
      <c r="Q71" s="14">
        <f t="shared" si="31"/>
        <v>4</v>
      </c>
      <c r="R71" s="14">
        <f t="shared" si="31"/>
        <v>4</v>
      </c>
      <c r="S71" s="14">
        <f t="shared" si="31"/>
        <v>3</v>
      </c>
      <c r="T71" s="14">
        <f t="shared" si="31"/>
        <v>3</v>
      </c>
      <c r="U71" s="14">
        <f t="shared" si="31"/>
        <v>4</v>
      </c>
      <c r="V71" s="14">
        <f t="shared" si="31"/>
        <v>4</v>
      </c>
      <c r="W71" s="14">
        <f t="shared" si="31"/>
        <v>5</v>
      </c>
      <c r="X71" s="14">
        <f t="shared" si="31"/>
        <v>5</v>
      </c>
    </row>
    <row r="72" spans="1:24">
      <c r="C72" s="14" t="s">
        <v>20</v>
      </c>
      <c r="D72" s="14">
        <f t="shared" ref="D72:X72" si="32">IF(AND(D$69&gt;C$68,D$69&lt;C$67),C$66,0)</f>
        <v>0</v>
      </c>
      <c r="E72" s="14">
        <f t="shared" si="32"/>
        <v>5</v>
      </c>
      <c r="F72" s="14">
        <f t="shared" si="32"/>
        <v>5</v>
      </c>
      <c r="G72" s="14">
        <f t="shared" si="32"/>
        <v>4</v>
      </c>
      <c r="H72" s="14">
        <f t="shared" si="32"/>
        <v>4</v>
      </c>
      <c r="I72" s="14">
        <f t="shared" si="32"/>
        <v>3</v>
      </c>
      <c r="J72" s="14">
        <f t="shared" si="32"/>
        <v>3</v>
      </c>
      <c r="K72" s="14">
        <f t="shared" si="32"/>
        <v>4</v>
      </c>
      <c r="L72" s="14">
        <f t="shared" si="32"/>
        <v>4</v>
      </c>
      <c r="M72" s="14">
        <f t="shared" si="32"/>
        <v>4</v>
      </c>
      <c r="N72" s="14">
        <f t="shared" si="32"/>
        <v>4</v>
      </c>
      <c r="O72" s="14">
        <f t="shared" si="32"/>
        <v>4</v>
      </c>
      <c r="P72" s="14">
        <f t="shared" si="32"/>
        <v>4</v>
      </c>
      <c r="Q72" s="14">
        <f t="shared" si="32"/>
        <v>4</v>
      </c>
      <c r="R72" s="14">
        <f t="shared" si="32"/>
        <v>4</v>
      </c>
      <c r="S72" s="14">
        <f t="shared" si="32"/>
        <v>4</v>
      </c>
      <c r="T72" s="14">
        <f t="shared" si="32"/>
        <v>3</v>
      </c>
      <c r="U72" s="14">
        <f t="shared" si="32"/>
        <v>3</v>
      </c>
      <c r="V72" s="14">
        <f t="shared" si="32"/>
        <v>4</v>
      </c>
      <c r="W72" s="14">
        <f t="shared" si="32"/>
        <v>4</v>
      </c>
      <c r="X72" s="14">
        <f t="shared" si="32"/>
        <v>5</v>
      </c>
    </row>
    <row r="73" spans="1:24">
      <c r="C73" s="14" t="s">
        <v>22</v>
      </c>
      <c r="D73" s="14">
        <f t="shared" ref="D73:X73" si="33">IF(AND(D$69&gt;E$68,D$69&lt;E$67),E$66,0)</f>
        <v>5</v>
      </c>
      <c r="E73" s="14">
        <f t="shared" si="33"/>
        <v>4</v>
      </c>
      <c r="F73" s="14">
        <f t="shared" si="33"/>
        <v>4</v>
      </c>
      <c r="G73" s="14">
        <f t="shared" si="33"/>
        <v>3</v>
      </c>
      <c r="H73" s="14">
        <f t="shared" si="33"/>
        <v>3</v>
      </c>
      <c r="I73" s="14">
        <f t="shared" si="33"/>
        <v>4</v>
      </c>
      <c r="J73" s="14">
        <f t="shared" si="33"/>
        <v>4</v>
      </c>
      <c r="K73" s="14">
        <f t="shared" si="33"/>
        <v>4</v>
      </c>
      <c r="L73" s="14">
        <f t="shared" si="33"/>
        <v>4</v>
      </c>
      <c r="M73" s="14">
        <f t="shared" si="33"/>
        <v>4</v>
      </c>
      <c r="N73" s="14">
        <f t="shared" si="33"/>
        <v>4</v>
      </c>
      <c r="O73" s="14">
        <f t="shared" si="33"/>
        <v>4</v>
      </c>
      <c r="P73" s="14">
        <f t="shared" si="33"/>
        <v>4</v>
      </c>
      <c r="Q73" s="14">
        <f t="shared" si="33"/>
        <v>4</v>
      </c>
      <c r="R73" s="14">
        <f t="shared" si="33"/>
        <v>3</v>
      </c>
      <c r="S73" s="14">
        <f t="shared" si="33"/>
        <v>3</v>
      </c>
      <c r="T73" s="14">
        <f t="shared" si="33"/>
        <v>4</v>
      </c>
      <c r="U73" s="14">
        <f t="shared" si="33"/>
        <v>4</v>
      </c>
      <c r="V73" s="14">
        <f t="shared" si="33"/>
        <v>5</v>
      </c>
      <c r="W73" s="14">
        <f t="shared" si="33"/>
        <v>5</v>
      </c>
      <c r="X73" s="14">
        <f t="shared" si="33"/>
        <v>0</v>
      </c>
    </row>
    <row r="74" spans="1:24">
      <c r="B74" s="38" t="s">
        <v>24</v>
      </c>
    </row>
    <row r="75" spans="1:24">
      <c r="B75" s="38">
        <f>D$6*0.05</f>
        <v>40</v>
      </c>
      <c r="D75" s="39">
        <f>MAX(D71:D73)</f>
        <v>5</v>
      </c>
      <c r="E75" s="39">
        <f t="shared" ref="E75:X75" si="34">MAX(E71:E73)</f>
        <v>5</v>
      </c>
      <c r="F75" s="39">
        <f t="shared" si="34"/>
        <v>5</v>
      </c>
      <c r="G75" s="39">
        <f t="shared" si="34"/>
        <v>4</v>
      </c>
      <c r="H75" s="39">
        <f t="shared" si="34"/>
        <v>4</v>
      </c>
      <c r="I75" s="39">
        <f t="shared" si="34"/>
        <v>4</v>
      </c>
      <c r="J75" s="39">
        <f t="shared" si="34"/>
        <v>4</v>
      </c>
      <c r="K75" s="39">
        <f t="shared" si="34"/>
        <v>4</v>
      </c>
      <c r="L75" s="39">
        <f t="shared" si="34"/>
        <v>4</v>
      </c>
      <c r="M75" s="39">
        <f t="shared" si="34"/>
        <v>4</v>
      </c>
      <c r="N75" s="39">
        <f t="shared" si="34"/>
        <v>4</v>
      </c>
      <c r="O75" s="39">
        <f t="shared" si="34"/>
        <v>4</v>
      </c>
      <c r="P75" s="39">
        <f t="shared" si="34"/>
        <v>4</v>
      </c>
      <c r="Q75" s="39">
        <f t="shared" si="34"/>
        <v>4</v>
      </c>
      <c r="R75" s="39">
        <f t="shared" si="34"/>
        <v>4</v>
      </c>
      <c r="S75" s="39">
        <f t="shared" si="34"/>
        <v>4</v>
      </c>
      <c r="T75" s="39">
        <f t="shared" si="34"/>
        <v>4</v>
      </c>
      <c r="U75" s="39">
        <f t="shared" si="34"/>
        <v>4</v>
      </c>
      <c r="V75" s="39">
        <f t="shared" si="34"/>
        <v>5</v>
      </c>
      <c r="W75" s="39">
        <f t="shared" si="34"/>
        <v>5</v>
      </c>
      <c r="X75" s="39">
        <f t="shared" si="34"/>
        <v>5</v>
      </c>
    </row>
    <row r="77" spans="1:24" ht="21">
      <c r="A77" s="50">
        <f>B77/B60</f>
        <v>0.91836734693877553</v>
      </c>
      <c r="B77" s="32">
        <f>SUM(D77:X77)</f>
        <v>3600</v>
      </c>
      <c r="C77" s="14" t="s">
        <v>23</v>
      </c>
      <c r="D77" s="14">
        <f>D75*$B75</f>
        <v>200</v>
      </c>
      <c r="E77" s="14">
        <f t="shared" ref="E77:X77" si="35">E75*$B75</f>
        <v>200</v>
      </c>
      <c r="F77" s="14">
        <f t="shared" si="35"/>
        <v>200</v>
      </c>
      <c r="G77" s="14">
        <f t="shared" si="35"/>
        <v>160</v>
      </c>
      <c r="H77" s="14">
        <f t="shared" si="35"/>
        <v>160</v>
      </c>
      <c r="I77" s="14">
        <f t="shared" si="35"/>
        <v>160</v>
      </c>
      <c r="J77" s="14">
        <f t="shared" si="35"/>
        <v>160</v>
      </c>
      <c r="K77" s="14">
        <f t="shared" si="35"/>
        <v>160</v>
      </c>
      <c r="L77" s="14">
        <f t="shared" si="35"/>
        <v>160</v>
      </c>
      <c r="M77" s="14">
        <f t="shared" si="35"/>
        <v>160</v>
      </c>
      <c r="N77" s="14">
        <f t="shared" si="35"/>
        <v>160</v>
      </c>
      <c r="O77" s="14">
        <f t="shared" si="35"/>
        <v>160</v>
      </c>
      <c r="P77" s="14">
        <f t="shared" si="35"/>
        <v>160</v>
      </c>
      <c r="Q77" s="14">
        <f t="shared" si="35"/>
        <v>160</v>
      </c>
      <c r="R77" s="14">
        <f t="shared" si="35"/>
        <v>160</v>
      </c>
      <c r="S77" s="14">
        <f t="shared" si="35"/>
        <v>160</v>
      </c>
      <c r="T77" s="14">
        <f t="shared" si="35"/>
        <v>160</v>
      </c>
      <c r="U77" s="14">
        <f t="shared" si="35"/>
        <v>160</v>
      </c>
      <c r="V77" s="14">
        <f t="shared" si="35"/>
        <v>200</v>
      </c>
      <c r="W77" s="14">
        <f t="shared" si="35"/>
        <v>200</v>
      </c>
      <c r="X77" s="14">
        <f t="shared" si="35"/>
        <v>200</v>
      </c>
    </row>
    <row r="79" spans="1:24">
      <c r="B79" s="16" t="s">
        <v>34</v>
      </c>
      <c r="C79" s="14" t="s">
        <v>0</v>
      </c>
    </row>
    <row r="81" spans="1:1" ht="16.2">
      <c r="A81" s="51" t="s">
        <v>35</v>
      </c>
    </row>
    <row r="82" spans="1:1" ht="21">
      <c r="A82" s="50">
        <f>A37</f>
        <v>0.79120879120879117</v>
      </c>
    </row>
    <row r="83" spans="1:1">
      <c r="A83" s="52"/>
    </row>
    <row r="84" spans="1:1">
      <c r="A84" s="52"/>
    </row>
    <row r="85" spans="1:1">
      <c r="A85" s="52"/>
    </row>
    <row r="86" spans="1:1">
      <c r="A86" s="52"/>
    </row>
    <row r="87" spans="1:1">
      <c r="A87" s="52"/>
    </row>
    <row r="88" spans="1:1">
      <c r="A88" s="52"/>
    </row>
    <row r="89" spans="1:1">
      <c r="A89" s="52"/>
    </row>
    <row r="90" spans="1:1">
      <c r="A90" s="52"/>
    </row>
    <row r="91" spans="1:1">
      <c r="A91" s="52"/>
    </row>
    <row r="92" spans="1:1">
      <c r="A92" s="52"/>
    </row>
    <row r="93" spans="1:1" ht="16.2">
      <c r="A93" s="51" t="s">
        <v>35</v>
      </c>
    </row>
    <row r="94" spans="1:1" ht="21">
      <c r="A94" s="50">
        <f>A77</f>
        <v>0.91836734693877553</v>
      </c>
    </row>
    <row r="95" spans="1:1">
      <c r="A95" s="52"/>
    </row>
  </sheetData>
  <phoneticPr fontId="2" type="noConversion"/>
  <conditionalFormatting sqref="D27:X27 D22:X22 F21:X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X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N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X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W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X62 D59:X59 F58:X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X6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X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X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E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3BF3-17B0-4C40-9D54-CCBB411E067F}">
  <dimension ref="A6:AJ97"/>
  <sheetViews>
    <sheetView tabSelected="1" topLeftCell="A76" zoomScaleNormal="100" workbookViewId="0">
      <selection activeCell="A77" sqref="A77"/>
    </sheetView>
  </sheetViews>
  <sheetFormatPr defaultColWidth="9" defaultRowHeight="15.6" outlineLevelRow="1"/>
  <cols>
    <col min="1" max="1" width="14.44140625" style="12" customWidth="1"/>
    <col min="2" max="2" width="9.109375" style="16" customWidth="1"/>
    <col min="3" max="3" width="10.5546875" style="14" customWidth="1"/>
    <col min="4" max="4" width="12.5546875" style="14" customWidth="1"/>
    <col min="5" max="24" width="6.6640625" style="14" customWidth="1"/>
    <col min="25" max="25" width="1.33203125" style="14" customWidth="1"/>
    <col min="26" max="26" width="9" style="14"/>
    <col min="27" max="16384" width="9" style="12"/>
  </cols>
  <sheetData>
    <row r="6" spans="1:36" ht="23.4">
      <c r="B6" s="13" t="s">
        <v>25</v>
      </c>
      <c r="D6" s="15">
        <v>1080</v>
      </c>
      <c r="E6" s="14" t="s">
        <v>26</v>
      </c>
      <c r="Z6" s="12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>
      <c r="B7" s="16" t="s">
        <v>27</v>
      </c>
      <c r="D7" s="17">
        <v>0</v>
      </c>
      <c r="E7" s="17">
        <v>0.05</v>
      </c>
      <c r="F7" s="17">
        <v>0.1</v>
      </c>
      <c r="G7" s="17">
        <v>0.15</v>
      </c>
      <c r="H7" s="17">
        <v>0.2</v>
      </c>
      <c r="I7" s="17">
        <v>0.25</v>
      </c>
      <c r="J7" s="17">
        <v>0.3</v>
      </c>
      <c r="K7" s="17">
        <v>0.35</v>
      </c>
      <c r="L7" s="17">
        <v>0.4</v>
      </c>
      <c r="M7" s="17">
        <v>0.45</v>
      </c>
      <c r="N7" s="17">
        <v>0.5</v>
      </c>
      <c r="O7" s="17">
        <v>0.55000000000000004</v>
      </c>
      <c r="P7" s="17">
        <v>0.6</v>
      </c>
      <c r="Q7" s="17">
        <v>0.65</v>
      </c>
      <c r="R7" s="17">
        <v>0.7</v>
      </c>
      <c r="S7" s="17">
        <v>0.75</v>
      </c>
      <c r="T7" s="17">
        <v>0.8</v>
      </c>
      <c r="U7" s="17">
        <v>0.85</v>
      </c>
      <c r="V7" s="17">
        <v>0.9</v>
      </c>
      <c r="W7" s="17">
        <v>0.95</v>
      </c>
      <c r="X7" s="17">
        <v>1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>
      <c r="B8" s="16" t="s">
        <v>7</v>
      </c>
      <c r="C8" s="14" t="s">
        <v>26</v>
      </c>
      <c r="D8" s="14">
        <f t="shared" ref="D8:X8" si="0">$D6*D7</f>
        <v>0</v>
      </c>
      <c r="E8" s="14">
        <f t="shared" si="0"/>
        <v>54</v>
      </c>
      <c r="F8" s="14">
        <f t="shared" si="0"/>
        <v>108</v>
      </c>
      <c r="G8" s="14">
        <f t="shared" si="0"/>
        <v>162</v>
      </c>
      <c r="H8" s="14">
        <f t="shared" si="0"/>
        <v>216</v>
      </c>
      <c r="I8" s="14">
        <f t="shared" si="0"/>
        <v>270</v>
      </c>
      <c r="J8" s="14">
        <f t="shared" si="0"/>
        <v>324</v>
      </c>
      <c r="K8" s="14">
        <f t="shared" si="0"/>
        <v>378</v>
      </c>
      <c r="L8" s="14">
        <f t="shared" si="0"/>
        <v>432</v>
      </c>
      <c r="M8" s="14">
        <f t="shared" si="0"/>
        <v>486</v>
      </c>
      <c r="N8" s="14">
        <f t="shared" si="0"/>
        <v>540</v>
      </c>
      <c r="O8" s="14">
        <f t="shared" si="0"/>
        <v>594</v>
      </c>
      <c r="P8" s="14">
        <f t="shared" si="0"/>
        <v>648</v>
      </c>
      <c r="Q8" s="14">
        <f t="shared" si="0"/>
        <v>702</v>
      </c>
      <c r="R8" s="14">
        <f t="shared" si="0"/>
        <v>756</v>
      </c>
      <c r="S8" s="14">
        <f t="shared" si="0"/>
        <v>810</v>
      </c>
      <c r="T8" s="14">
        <f t="shared" si="0"/>
        <v>864</v>
      </c>
      <c r="U8" s="14">
        <f t="shared" si="0"/>
        <v>918</v>
      </c>
      <c r="V8" s="14">
        <f t="shared" si="0"/>
        <v>972</v>
      </c>
      <c r="W8" s="14">
        <f t="shared" si="0"/>
        <v>1026</v>
      </c>
      <c r="X8" s="14">
        <f t="shared" si="0"/>
        <v>1080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11" spans="1:36" s="18" customFormat="1">
      <c r="B11" s="19" t="s">
        <v>4</v>
      </c>
      <c r="C11" s="20" t="s">
        <v>0</v>
      </c>
      <c r="D11" s="20">
        <v>180</v>
      </c>
      <c r="E11" s="20">
        <v>180</v>
      </c>
      <c r="F11" s="20">
        <v>180</v>
      </c>
      <c r="G11" s="20">
        <v>180</v>
      </c>
      <c r="H11" s="20">
        <v>180</v>
      </c>
      <c r="I11" s="20">
        <v>180</v>
      </c>
      <c r="J11" s="20">
        <v>180</v>
      </c>
      <c r="K11" s="20">
        <v>180</v>
      </c>
      <c r="L11" s="20">
        <v>180</v>
      </c>
      <c r="M11" s="20">
        <v>180</v>
      </c>
      <c r="N11" s="20">
        <v>180</v>
      </c>
      <c r="O11" s="20">
        <v>180</v>
      </c>
      <c r="P11" s="20">
        <v>180</v>
      </c>
      <c r="Q11" s="20">
        <v>180</v>
      </c>
      <c r="R11" s="20">
        <v>180</v>
      </c>
      <c r="S11" s="20">
        <v>180</v>
      </c>
      <c r="T11" s="20">
        <v>180</v>
      </c>
      <c r="U11" s="20">
        <v>180</v>
      </c>
      <c r="V11" s="20">
        <v>180</v>
      </c>
      <c r="W11" s="20">
        <v>180</v>
      </c>
      <c r="X11" s="20">
        <v>180</v>
      </c>
      <c r="Y11" s="20"/>
      <c r="Z11" s="20"/>
    </row>
    <row r="12" spans="1:36" s="21" customFormat="1">
      <c r="B12" s="22" t="s">
        <v>9</v>
      </c>
      <c r="C12" s="23" t="s">
        <v>0</v>
      </c>
      <c r="D12" s="23">
        <v>138</v>
      </c>
      <c r="E12" s="23">
        <v>138</v>
      </c>
      <c r="F12" s="23">
        <v>138</v>
      </c>
      <c r="G12" s="23">
        <v>138</v>
      </c>
      <c r="H12" s="23">
        <v>138</v>
      </c>
      <c r="I12" s="23">
        <v>138</v>
      </c>
      <c r="J12" s="23">
        <v>138</v>
      </c>
      <c r="K12" s="23">
        <v>138</v>
      </c>
      <c r="L12" s="23">
        <v>138</v>
      </c>
      <c r="M12" s="23">
        <v>138</v>
      </c>
      <c r="N12" s="23">
        <v>138</v>
      </c>
      <c r="O12" s="23">
        <v>138</v>
      </c>
      <c r="P12" s="23">
        <v>138</v>
      </c>
      <c r="Q12" s="23">
        <v>138</v>
      </c>
      <c r="R12" s="23">
        <v>138</v>
      </c>
      <c r="S12" s="23">
        <v>138</v>
      </c>
      <c r="T12" s="23">
        <v>138</v>
      </c>
      <c r="U12" s="23">
        <v>138</v>
      </c>
      <c r="V12" s="23">
        <v>138</v>
      </c>
      <c r="W12" s="23">
        <v>138</v>
      </c>
      <c r="X12" s="23">
        <v>138</v>
      </c>
      <c r="Y12" s="23"/>
      <c r="Z12" s="23"/>
    </row>
    <row r="13" spans="1:36" ht="28.8">
      <c r="A13" s="24" t="s">
        <v>28</v>
      </c>
    </row>
    <row r="14" spans="1:36" ht="23.4" outlineLevel="1">
      <c r="C14" s="14" t="s">
        <v>0</v>
      </c>
      <c r="D14" s="25">
        <v>5</v>
      </c>
      <c r="X14" s="25">
        <v>5</v>
      </c>
    </row>
    <row r="15" spans="1:36" outlineLevel="1">
      <c r="B15" s="16" t="s">
        <v>3</v>
      </c>
      <c r="D15" s="17">
        <v>1</v>
      </c>
      <c r="E15" s="17">
        <v>0.9</v>
      </c>
      <c r="F15" s="17">
        <v>0.8</v>
      </c>
      <c r="G15" s="17">
        <v>0.7</v>
      </c>
      <c r="H15" s="17">
        <v>0.6</v>
      </c>
      <c r="I15" s="17">
        <v>0.5</v>
      </c>
      <c r="J15" s="17">
        <v>0.4</v>
      </c>
      <c r="K15" s="17">
        <v>0.3</v>
      </c>
      <c r="L15" s="17">
        <v>0.2</v>
      </c>
      <c r="M15" s="17">
        <v>0.1</v>
      </c>
      <c r="N15" s="17">
        <v>0</v>
      </c>
      <c r="O15" s="17">
        <v>0.1</v>
      </c>
      <c r="P15" s="17">
        <v>0.2</v>
      </c>
      <c r="Q15" s="17">
        <v>0.3</v>
      </c>
      <c r="R15" s="17">
        <v>0.4</v>
      </c>
      <c r="S15" s="17">
        <v>0.5</v>
      </c>
      <c r="T15" s="17">
        <v>0.6</v>
      </c>
      <c r="U15" s="17">
        <v>0.7</v>
      </c>
      <c r="V15" s="17">
        <v>0.8</v>
      </c>
      <c r="W15" s="17">
        <v>0.9</v>
      </c>
      <c r="X15" s="17">
        <v>1</v>
      </c>
    </row>
    <row r="16" spans="1:36" outlineLevel="1">
      <c r="B16" s="16" t="s">
        <v>2</v>
      </c>
      <c r="D16" s="26">
        <f t="shared" ref="D16:N16" si="1">$D14*D15</f>
        <v>5</v>
      </c>
      <c r="E16" s="26">
        <f t="shared" si="1"/>
        <v>4.5</v>
      </c>
      <c r="F16" s="26">
        <f t="shared" si="1"/>
        <v>4</v>
      </c>
      <c r="G16" s="26">
        <f t="shared" si="1"/>
        <v>3.5</v>
      </c>
      <c r="H16" s="26">
        <f t="shared" si="1"/>
        <v>3</v>
      </c>
      <c r="I16" s="26">
        <f t="shared" si="1"/>
        <v>2.5</v>
      </c>
      <c r="J16" s="26">
        <f t="shared" si="1"/>
        <v>2</v>
      </c>
      <c r="K16" s="26">
        <f t="shared" si="1"/>
        <v>1.5</v>
      </c>
      <c r="L16" s="26">
        <f t="shared" si="1"/>
        <v>1</v>
      </c>
      <c r="M16" s="26">
        <f t="shared" si="1"/>
        <v>0.5</v>
      </c>
      <c r="N16" s="26">
        <f t="shared" si="1"/>
        <v>0</v>
      </c>
      <c r="O16" s="26">
        <f t="shared" ref="O16:X16" si="2">$X14*O15</f>
        <v>0.5</v>
      </c>
      <c r="P16" s="26">
        <f t="shared" si="2"/>
        <v>1</v>
      </c>
      <c r="Q16" s="26">
        <f t="shared" si="2"/>
        <v>1.5</v>
      </c>
      <c r="R16" s="26">
        <f t="shared" si="2"/>
        <v>2</v>
      </c>
      <c r="S16" s="26">
        <f t="shared" si="2"/>
        <v>2.5</v>
      </c>
      <c r="T16" s="26">
        <f t="shared" si="2"/>
        <v>3</v>
      </c>
      <c r="U16" s="26">
        <f t="shared" si="2"/>
        <v>3.5</v>
      </c>
      <c r="V16" s="26">
        <f t="shared" si="2"/>
        <v>4</v>
      </c>
      <c r="W16" s="26">
        <f t="shared" si="2"/>
        <v>4.5</v>
      </c>
      <c r="X16" s="26">
        <f t="shared" si="2"/>
        <v>5</v>
      </c>
    </row>
    <row r="17" spans="1:26">
      <c r="A17" s="14"/>
      <c r="B17" s="14"/>
    </row>
    <row r="18" spans="1:26" outlineLevel="1">
      <c r="A18" s="14"/>
      <c r="B18" s="14"/>
      <c r="D18" s="14" t="s">
        <v>13</v>
      </c>
      <c r="E18" s="14" t="s">
        <v>13</v>
      </c>
      <c r="F18" s="14" t="s">
        <v>13</v>
      </c>
      <c r="G18" s="14" t="s">
        <v>13</v>
      </c>
      <c r="H18" s="14" t="s">
        <v>13</v>
      </c>
      <c r="I18" s="14" t="s">
        <v>13</v>
      </c>
      <c r="J18" s="14" t="s">
        <v>13</v>
      </c>
      <c r="R18" s="14" t="s">
        <v>15</v>
      </c>
      <c r="S18" s="14" t="s">
        <v>15</v>
      </c>
      <c r="T18" s="14" t="s">
        <v>15</v>
      </c>
      <c r="U18" s="14" t="s">
        <v>15</v>
      </c>
      <c r="V18" s="14" t="s">
        <v>15</v>
      </c>
      <c r="W18" s="14" t="s">
        <v>15</v>
      </c>
      <c r="X18" s="14" t="s">
        <v>15</v>
      </c>
    </row>
    <row r="19" spans="1:26" outlineLevel="1">
      <c r="A19" s="14"/>
      <c r="B19" s="14"/>
      <c r="H19" s="14" t="s">
        <v>14</v>
      </c>
      <c r="I19" s="14" t="s">
        <v>14</v>
      </c>
      <c r="J19" s="14" t="s">
        <v>14</v>
      </c>
      <c r="K19" s="14" t="s">
        <v>14</v>
      </c>
      <c r="L19" s="14" t="s">
        <v>14</v>
      </c>
      <c r="M19" s="14" t="s">
        <v>14</v>
      </c>
      <c r="N19" s="14" t="s">
        <v>14</v>
      </c>
      <c r="O19" s="14" t="s">
        <v>14</v>
      </c>
      <c r="P19" s="14" t="s">
        <v>14</v>
      </c>
      <c r="Q19" s="14" t="s">
        <v>14</v>
      </c>
      <c r="R19" s="14" t="s">
        <v>14</v>
      </c>
      <c r="S19" s="14" t="s">
        <v>14</v>
      </c>
    </row>
    <row r="20" spans="1:26" outlineLevel="1">
      <c r="A20" s="14"/>
      <c r="B20" s="14"/>
    </row>
    <row r="21" spans="1:26" outlineLevel="1">
      <c r="A21" s="14"/>
      <c r="B21" s="14"/>
      <c r="C21" s="16"/>
      <c r="D21" s="27" t="s">
        <v>1</v>
      </c>
      <c r="E21" s="27"/>
      <c r="X21" s="16"/>
    </row>
    <row r="22" spans="1:26" s="30" customFormat="1" outlineLevel="1">
      <c r="A22" s="14"/>
      <c r="B22" s="14"/>
      <c r="C22" s="16"/>
      <c r="D22" s="28">
        <v>5</v>
      </c>
      <c r="E22" s="28">
        <v>5</v>
      </c>
      <c r="F22" s="28">
        <v>5</v>
      </c>
      <c r="G22" s="28">
        <v>5</v>
      </c>
      <c r="H22" s="28">
        <v>5</v>
      </c>
      <c r="I22" s="28">
        <v>5</v>
      </c>
      <c r="J22" s="28">
        <v>5</v>
      </c>
      <c r="K22" s="28">
        <v>3</v>
      </c>
      <c r="L22" s="28">
        <v>3</v>
      </c>
      <c r="M22" s="28">
        <v>3</v>
      </c>
      <c r="N22" s="28">
        <v>3</v>
      </c>
      <c r="O22" s="28">
        <v>3</v>
      </c>
      <c r="P22" s="28">
        <v>3</v>
      </c>
      <c r="Q22" s="28">
        <v>3</v>
      </c>
      <c r="R22" s="28">
        <v>5</v>
      </c>
      <c r="S22" s="28">
        <v>5</v>
      </c>
      <c r="T22" s="28">
        <v>5</v>
      </c>
      <c r="U22" s="28">
        <v>5</v>
      </c>
      <c r="V22" s="28">
        <v>5</v>
      </c>
      <c r="W22" s="28">
        <v>5</v>
      </c>
      <c r="X22" s="28">
        <v>5</v>
      </c>
      <c r="Y22" s="29"/>
      <c r="Z22" s="29"/>
    </row>
    <row r="23" spans="1:26" ht="16.2" outlineLevel="1">
      <c r="B23" s="49" t="s">
        <v>19</v>
      </c>
      <c r="D23" s="14">
        <f>D8</f>
        <v>0</v>
      </c>
      <c r="E23" s="14">
        <f t="shared" ref="E23:J23" si="3">E8</f>
        <v>54</v>
      </c>
      <c r="F23" s="14">
        <f t="shared" si="3"/>
        <v>108</v>
      </c>
      <c r="G23" s="14">
        <f t="shared" si="3"/>
        <v>162</v>
      </c>
      <c r="H23" s="14">
        <f t="shared" si="3"/>
        <v>216</v>
      </c>
      <c r="I23" s="14">
        <f t="shared" si="3"/>
        <v>270</v>
      </c>
      <c r="J23" s="14">
        <f t="shared" si="3"/>
        <v>324</v>
      </c>
      <c r="K23" s="14">
        <f>K8</f>
        <v>378</v>
      </c>
      <c r="L23" s="14">
        <f t="shared" ref="L23:Q23" si="4">L8</f>
        <v>432</v>
      </c>
      <c r="M23" s="14">
        <f t="shared" si="4"/>
        <v>486</v>
      </c>
      <c r="N23" s="14">
        <f t="shared" si="4"/>
        <v>540</v>
      </c>
      <c r="O23" s="14">
        <f t="shared" si="4"/>
        <v>594</v>
      </c>
      <c r="P23" s="14">
        <f t="shared" si="4"/>
        <v>648</v>
      </c>
      <c r="Q23" s="14">
        <f t="shared" si="4"/>
        <v>702</v>
      </c>
      <c r="R23" s="14">
        <f>R8</f>
        <v>756</v>
      </c>
      <c r="S23" s="14">
        <f>S8</f>
        <v>810</v>
      </c>
      <c r="T23" s="14">
        <f t="shared" ref="T23:X23" si="5">T8</f>
        <v>864</v>
      </c>
      <c r="U23" s="14">
        <f t="shared" si="5"/>
        <v>918</v>
      </c>
      <c r="V23" s="14">
        <f t="shared" si="5"/>
        <v>972</v>
      </c>
      <c r="W23" s="14">
        <f t="shared" si="5"/>
        <v>1026</v>
      </c>
      <c r="X23" s="14">
        <f t="shared" si="5"/>
        <v>1080</v>
      </c>
    </row>
    <row r="24" spans="1:26" ht="31.2">
      <c r="A24" s="31"/>
      <c r="B24" s="32">
        <f>SUM(D24:X24)</f>
        <v>4914</v>
      </c>
      <c r="C24" s="53" t="s">
        <v>38</v>
      </c>
      <c r="D24" s="14">
        <f t="shared" ref="D24:X24" si="6">D22*$B36</f>
        <v>270</v>
      </c>
      <c r="E24" s="14">
        <f t="shared" si="6"/>
        <v>270</v>
      </c>
      <c r="F24" s="14">
        <f t="shared" si="6"/>
        <v>270</v>
      </c>
      <c r="G24" s="14">
        <f t="shared" si="6"/>
        <v>270</v>
      </c>
      <c r="H24" s="14">
        <f t="shared" si="6"/>
        <v>270</v>
      </c>
      <c r="I24" s="14">
        <f t="shared" si="6"/>
        <v>270</v>
      </c>
      <c r="J24" s="14">
        <f t="shared" si="6"/>
        <v>270</v>
      </c>
      <c r="K24" s="14">
        <f t="shared" si="6"/>
        <v>162</v>
      </c>
      <c r="L24" s="14">
        <f t="shared" si="6"/>
        <v>162</v>
      </c>
      <c r="M24" s="14">
        <f t="shared" si="6"/>
        <v>162</v>
      </c>
      <c r="N24" s="14">
        <f t="shared" si="6"/>
        <v>162</v>
      </c>
      <c r="O24" s="14">
        <f t="shared" si="6"/>
        <v>162</v>
      </c>
      <c r="P24" s="14">
        <f t="shared" si="6"/>
        <v>162</v>
      </c>
      <c r="Q24" s="14">
        <f t="shared" si="6"/>
        <v>162</v>
      </c>
      <c r="R24" s="14">
        <f t="shared" si="6"/>
        <v>270</v>
      </c>
      <c r="S24" s="14">
        <f t="shared" si="6"/>
        <v>270</v>
      </c>
      <c r="T24" s="14">
        <f t="shared" si="6"/>
        <v>270</v>
      </c>
      <c r="U24" s="14">
        <f t="shared" si="6"/>
        <v>270</v>
      </c>
      <c r="V24" s="14">
        <f t="shared" si="6"/>
        <v>270</v>
      </c>
      <c r="W24" s="14">
        <f t="shared" si="6"/>
        <v>270</v>
      </c>
      <c r="X24" s="14">
        <f t="shared" si="6"/>
        <v>270</v>
      </c>
    </row>
    <row r="25" spans="1:26" ht="21">
      <c r="A25" s="31"/>
      <c r="B25" s="32"/>
    </row>
    <row r="26" spans="1:26" ht="15.75" customHeight="1" outlineLevel="1">
      <c r="D26" s="47" t="s">
        <v>10</v>
      </c>
      <c r="E26" s="48"/>
      <c r="X26" s="16" t="s">
        <v>12</v>
      </c>
    </row>
    <row r="27" spans="1:26" s="36" customFormat="1" outlineLevel="1">
      <c r="A27" s="33" t="s">
        <v>8</v>
      </c>
      <c r="B27" s="34"/>
      <c r="C27" s="35"/>
      <c r="D27" s="26">
        <f t="shared" ref="D27:K27" si="7">ROUNDUP($D14*D15,0)</f>
        <v>5</v>
      </c>
      <c r="E27" s="26">
        <f t="shared" si="7"/>
        <v>5</v>
      </c>
      <c r="F27" s="26">
        <f t="shared" si="7"/>
        <v>4</v>
      </c>
      <c r="G27" s="26">
        <f t="shared" si="7"/>
        <v>4</v>
      </c>
      <c r="H27" s="26">
        <f t="shared" si="7"/>
        <v>3</v>
      </c>
      <c r="I27" s="26">
        <f t="shared" si="7"/>
        <v>3</v>
      </c>
      <c r="J27" s="26">
        <f t="shared" si="7"/>
        <v>2</v>
      </c>
      <c r="K27" s="26">
        <f t="shared" si="7"/>
        <v>2</v>
      </c>
      <c r="L27" s="26">
        <v>2</v>
      </c>
      <c r="M27" s="26">
        <v>2</v>
      </c>
      <c r="N27" s="26">
        <v>2</v>
      </c>
      <c r="O27" s="26">
        <v>2</v>
      </c>
      <c r="P27" s="26">
        <v>2</v>
      </c>
      <c r="Q27" s="26">
        <f t="shared" ref="Q27:X27" si="8">ROUNDUP($X14*Q15,0)</f>
        <v>2</v>
      </c>
      <c r="R27" s="26">
        <f t="shared" si="8"/>
        <v>2</v>
      </c>
      <c r="S27" s="26">
        <f t="shared" si="8"/>
        <v>3</v>
      </c>
      <c r="T27" s="26">
        <f t="shared" si="8"/>
        <v>3</v>
      </c>
      <c r="U27" s="26">
        <f t="shared" si="8"/>
        <v>4</v>
      </c>
      <c r="V27" s="26">
        <f t="shared" si="8"/>
        <v>4</v>
      </c>
      <c r="W27" s="26">
        <f t="shared" si="8"/>
        <v>5</v>
      </c>
      <c r="X27" s="26">
        <f t="shared" si="8"/>
        <v>5</v>
      </c>
      <c r="Y27" s="35"/>
      <c r="Z27" s="35"/>
    </row>
    <row r="28" spans="1:26" ht="16.2" outlineLevel="1">
      <c r="B28" s="49" t="s">
        <v>33</v>
      </c>
      <c r="D28" s="37">
        <f t="shared" ref="D28:X28" si="9">D8+D11*D16/D27</f>
        <v>180</v>
      </c>
      <c r="E28" s="37">
        <f t="shared" si="9"/>
        <v>216</v>
      </c>
      <c r="F28" s="37">
        <f t="shared" si="9"/>
        <v>288</v>
      </c>
      <c r="G28" s="37">
        <f t="shared" si="9"/>
        <v>319.5</v>
      </c>
      <c r="H28" s="37">
        <f t="shared" si="9"/>
        <v>396</v>
      </c>
      <c r="I28" s="37">
        <f t="shared" si="9"/>
        <v>420</v>
      </c>
      <c r="J28" s="37">
        <f t="shared" si="9"/>
        <v>504</v>
      </c>
      <c r="K28" s="37">
        <f t="shared" si="9"/>
        <v>513</v>
      </c>
      <c r="L28" s="37">
        <f t="shared" si="9"/>
        <v>522</v>
      </c>
      <c r="M28" s="37">
        <f t="shared" si="9"/>
        <v>531</v>
      </c>
      <c r="N28" s="37">
        <f t="shared" si="9"/>
        <v>540</v>
      </c>
      <c r="O28" s="37">
        <f t="shared" si="9"/>
        <v>639</v>
      </c>
      <c r="P28" s="37">
        <f t="shared" si="9"/>
        <v>738</v>
      </c>
      <c r="Q28" s="37">
        <f t="shared" si="9"/>
        <v>837</v>
      </c>
      <c r="R28" s="37">
        <f t="shared" si="9"/>
        <v>936</v>
      </c>
      <c r="S28" s="37">
        <f t="shared" si="9"/>
        <v>960</v>
      </c>
      <c r="T28" s="37">
        <f t="shared" si="9"/>
        <v>1044</v>
      </c>
      <c r="U28" s="37">
        <f t="shared" si="9"/>
        <v>1075.5</v>
      </c>
      <c r="V28" s="37">
        <f t="shared" si="9"/>
        <v>1152</v>
      </c>
      <c r="W28" s="37">
        <f t="shared" si="9"/>
        <v>1188</v>
      </c>
      <c r="X28" s="37">
        <f t="shared" si="9"/>
        <v>1260</v>
      </c>
    </row>
    <row r="29" spans="1:26" ht="16.2" outlineLevel="1">
      <c r="B29" s="49" t="s">
        <v>32</v>
      </c>
      <c r="D29" s="37">
        <f t="shared" ref="D29:X29" si="10">D8-D11*D16/D27</f>
        <v>-180</v>
      </c>
      <c r="E29" s="37">
        <f t="shared" si="10"/>
        <v>-108</v>
      </c>
      <c r="F29" s="37">
        <f t="shared" si="10"/>
        <v>-72</v>
      </c>
      <c r="G29" s="37">
        <f t="shared" si="10"/>
        <v>4.5</v>
      </c>
      <c r="H29" s="37">
        <f t="shared" si="10"/>
        <v>36</v>
      </c>
      <c r="I29" s="37">
        <f t="shared" si="10"/>
        <v>120</v>
      </c>
      <c r="J29" s="37">
        <f t="shared" si="10"/>
        <v>144</v>
      </c>
      <c r="K29" s="37">
        <f t="shared" si="10"/>
        <v>243</v>
      </c>
      <c r="L29" s="37">
        <f t="shared" si="10"/>
        <v>342</v>
      </c>
      <c r="M29" s="37">
        <f t="shared" si="10"/>
        <v>441</v>
      </c>
      <c r="N29" s="37">
        <f t="shared" si="10"/>
        <v>540</v>
      </c>
      <c r="O29" s="37">
        <f t="shared" si="10"/>
        <v>549</v>
      </c>
      <c r="P29" s="37">
        <f t="shared" si="10"/>
        <v>558</v>
      </c>
      <c r="Q29" s="37">
        <f t="shared" si="10"/>
        <v>567</v>
      </c>
      <c r="R29" s="37">
        <f t="shared" si="10"/>
        <v>576</v>
      </c>
      <c r="S29" s="37">
        <f t="shared" si="10"/>
        <v>660</v>
      </c>
      <c r="T29" s="37">
        <f t="shared" si="10"/>
        <v>684</v>
      </c>
      <c r="U29" s="37">
        <f t="shared" si="10"/>
        <v>760.5</v>
      </c>
      <c r="V29" s="37">
        <f t="shared" si="10"/>
        <v>792</v>
      </c>
      <c r="W29" s="37">
        <f t="shared" si="10"/>
        <v>864</v>
      </c>
      <c r="X29" s="37">
        <f t="shared" si="10"/>
        <v>900</v>
      </c>
    </row>
    <row r="30" spans="1:26">
      <c r="C30" s="14" t="s">
        <v>19</v>
      </c>
      <c r="D30" s="37">
        <f t="shared" ref="D30:X30" si="11">D8</f>
        <v>0</v>
      </c>
      <c r="E30" s="37">
        <f t="shared" si="11"/>
        <v>54</v>
      </c>
      <c r="F30" s="37">
        <f t="shared" si="11"/>
        <v>108</v>
      </c>
      <c r="G30" s="37">
        <f t="shared" si="11"/>
        <v>162</v>
      </c>
      <c r="H30" s="37">
        <f t="shared" si="11"/>
        <v>216</v>
      </c>
      <c r="I30" s="37">
        <f t="shared" si="11"/>
        <v>270</v>
      </c>
      <c r="J30" s="37">
        <f t="shared" si="11"/>
        <v>324</v>
      </c>
      <c r="K30" s="37">
        <f t="shared" si="11"/>
        <v>378</v>
      </c>
      <c r="L30" s="37">
        <f t="shared" si="11"/>
        <v>432</v>
      </c>
      <c r="M30" s="37">
        <f t="shared" si="11"/>
        <v>486</v>
      </c>
      <c r="N30" s="37">
        <f t="shared" si="11"/>
        <v>540</v>
      </c>
      <c r="O30" s="37">
        <f t="shared" si="11"/>
        <v>594</v>
      </c>
      <c r="P30" s="37">
        <f t="shared" si="11"/>
        <v>648</v>
      </c>
      <c r="Q30" s="37">
        <f t="shared" si="11"/>
        <v>702</v>
      </c>
      <c r="R30" s="37">
        <f t="shared" si="11"/>
        <v>756</v>
      </c>
      <c r="S30" s="37">
        <f t="shared" si="11"/>
        <v>810</v>
      </c>
      <c r="T30" s="37">
        <f t="shared" si="11"/>
        <v>864</v>
      </c>
      <c r="U30" s="37">
        <f t="shared" si="11"/>
        <v>918</v>
      </c>
      <c r="V30" s="37">
        <f t="shared" si="11"/>
        <v>972</v>
      </c>
      <c r="W30" s="37">
        <f t="shared" si="11"/>
        <v>1026</v>
      </c>
      <c r="X30" s="37">
        <f t="shared" si="11"/>
        <v>1080</v>
      </c>
    </row>
    <row r="32" spans="1:26">
      <c r="C32" s="14" t="s">
        <v>21</v>
      </c>
      <c r="D32" s="14">
        <f t="shared" ref="D32:M32" si="12">IF(AND(D$30&gt;=C$29,D$30&lt;=C$28),C$27,0)</f>
        <v>0</v>
      </c>
      <c r="E32" s="14">
        <f t="shared" si="12"/>
        <v>5</v>
      </c>
      <c r="F32" s="14">
        <f t="shared" si="12"/>
        <v>5</v>
      </c>
      <c r="G32" s="14">
        <f t="shared" si="12"/>
        <v>4</v>
      </c>
      <c r="H32" s="14">
        <f t="shared" si="12"/>
        <v>4</v>
      </c>
      <c r="I32" s="14">
        <f t="shared" si="12"/>
        <v>3</v>
      </c>
      <c r="J32" s="14">
        <f t="shared" si="12"/>
        <v>3</v>
      </c>
      <c r="K32" s="14">
        <f t="shared" si="12"/>
        <v>2</v>
      </c>
      <c r="L32" s="14">
        <f t="shared" si="12"/>
        <v>2</v>
      </c>
      <c r="M32" s="14">
        <f t="shared" si="12"/>
        <v>2</v>
      </c>
      <c r="N32" s="14">
        <f>IF(AND(N$30&gt;=M$29,N$30&lt;=M$28),M$27,0)</f>
        <v>0</v>
      </c>
      <c r="O32" s="14">
        <f t="shared" ref="O32:X32" si="13">IF(AND(O$30&gt;=N$29,O$30&lt;=N$28),N$27,0)</f>
        <v>0</v>
      </c>
      <c r="P32" s="14">
        <f t="shared" si="13"/>
        <v>0</v>
      </c>
      <c r="Q32" s="14">
        <f t="shared" si="13"/>
        <v>2</v>
      </c>
      <c r="R32" s="14">
        <f t="shared" si="13"/>
        <v>2</v>
      </c>
      <c r="S32" s="14">
        <f t="shared" si="13"/>
        <v>2</v>
      </c>
      <c r="T32" s="14">
        <f t="shared" si="13"/>
        <v>3</v>
      </c>
      <c r="U32" s="14">
        <f t="shared" si="13"/>
        <v>3</v>
      </c>
      <c r="V32" s="14">
        <f t="shared" si="13"/>
        <v>4</v>
      </c>
      <c r="W32" s="14">
        <f t="shared" si="13"/>
        <v>4</v>
      </c>
      <c r="X32" s="14">
        <f t="shared" si="13"/>
        <v>5</v>
      </c>
    </row>
    <row r="33" spans="1:24">
      <c r="C33" s="14" t="s">
        <v>20</v>
      </c>
      <c r="D33" s="14">
        <f t="shared" ref="D33:M33" si="14">IF(AND(D$30&gt;=D$29,D$30&lt;=D$28),D$27,0)</f>
        <v>5</v>
      </c>
      <c r="E33" s="14">
        <f t="shared" si="14"/>
        <v>5</v>
      </c>
      <c r="F33" s="14">
        <f t="shared" si="14"/>
        <v>4</v>
      </c>
      <c r="G33" s="14">
        <f t="shared" si="14"/>
        <v>4</v>
      </c>
      <c r="H33" s="14">
        <f t="shared" si="14"/>
        <v>3</v>
      </c>
      <c r="I33" s="14">
        <f t="shared" si="14"/>
        <v>3</v>
      </c>
      <c r="J33" s="14">
        <f t="shared" si="14"/>
        <v>2</v>
      </c>
      <c r="K33" s="14">
        <f t="shared" si="14"/>
        <v>2</v>
      </c>
      <c r="L33" s="14">
        <f t="shared" si="14"/>
        <v>2</v>
      </c>
      <c r="M33" s="14">
        <f t="shared" si="14"/>
        <v>2</v>
      </c>
      <c r="N33" s="14">
        <f>IF(AND(N$30&gt;=N$29,N$30&lt;=N$28),N$27,0)</f>
        <v>2</v>
      </c>
      <c r="O33" s="14">
        <f t="shared" ref="O33:X33" si="15">IF(AND(O$30&gt;=O$29,O$30&lt;=O$28),O$27,0)</f>
        <v>2</v>
      </c>
      <c r="P33" s="14">
        <f t="shared" si="15"/>
        <v>2</v>
      </c>
      <c r="Q33" s="14">
        <f t="shared" si="15"/>
        <v>2</v>
      </c>
      <c r="R33" s="14">
        <f t="shared" si="15"/>
        <v>2</v>
      </c>
      <c r="S33" s="14">
        <f t="shared" si="15"/>
        <v>3</v>
      </c>
      <c r="T33" s="14">
        <f t="shared" si="15"/>
        <v>3</v>
      </c>
      <c r="U33" s="14">
        <f t="shared" si="15"/>
        <v>4</v>
      </c>
      <c r="V33" s="14">
        <f t="shared" si="15"/>
        <v>4</v>
      </c>
      <c r="W33" s="14">
        <f t="shared" si="15"/>
        <v>5</v>
      </c>
      <c r="X33" s="14">
        <f t="shared" si="15"/>
        <v>5</v>
      </c>
    </row>
    <row r="34" spans="1:24">
      <c r="C34" s="14" t="s">
        <v>22</v>
      </c>
      <c r="D34" s="14">
        <f t="shared" ref="D34:M34" si="16">IF(AND(D$30&gt;=E$29,D$30&lt;=E$28),E$27,0)</f>
        <v>5</v>
      </c>
      <c r="E34" s="14">
        <f t="shared" si="16"/>
        <v>4</v>
      </c>
      <c r="F34" s="14">
        <f t="shared" si="16"/>
        <v>4</v>
      </c>
      <c r="G34" s="14">
        <f t="shared" si="16"/>
        <v>3</v>
      </c>
      <c r="H34" s="14">
        <f t="shared" si="16"/>
        <v>3</v>
      </c>
      <c r="I34" s="14">
        <f t="shared" si="16"/>
        <v>2</v>
      </c>
      <c r="J34" s="14">
        <f t="shared" si="16"/>
        <v>2</v>
      </c>
      <c r="K34" s="14">
        <f t="shared" si="16"/>
        <v>2</v>
      </c>
      <c r="L34" s="14">
        <f t="shared" si="16"/>
        <v>0</v>
      </c>
      <c r="M34" s="14">
        <f t="shared" si="16"/>
        <v>0</v>
      </c>
      <c r="N34" s="14">
        <f>IF(AND(N$30&gt;=O$29,N$30&lt;=O$28),O$27,0)</f>
        <v>0</v>
      </c>
      <c r="O34" s="14">
        <f t="shared" ref="O34:X34" si="17">IF(AND(O$30&gt;=P$29,O$30&lt;=P$28),P$27,0)</f>
        <v>2</v>
      </c>
      <c r="P34" s="14">
        <f t="shared" si="17"/>
        <v>2</v>
      </c>
      <c r="Q34" s="14">
        <f t="shared" si="17"/>
        <v>2</v>
      </c>
      <c r="R34" s="14">
        <f t="shared" si="17"/>
        <v>3</v>
      </c>
      <c r="S34" s="14">
        <f t="shared" si="17"/>
        <v>3</v>
      </c>
      <c r="T34" s="14">
        <f t="shared" si="17"/>
        <v>4</v>
      </c>
      <c r="U34" s="14">
        <f t="shared" si="17"/>
        <v>4</v>
      </c>
      <c r="V34" s="14">
        <f t="shared" si="17"/>
        <v>5</v>
      </c>
      <c r="W34" s="14">
        <f t="shared" si="17"/>
        <v>5</v>
      </c>
      <c r="X34" s="14">
        <f t="shared" si="17"/>
        <v>0</v>
      </c>
    </row>
    <row r="35" spans="1:24">
      <c r="B35" s="38" t="s">
        <v>37</v>
      </c>
    </row>
    <row r="36" spans="1:24">
      <c r="B36" s="38">
        <f>D$6*0.05</f>
        <v>54</v>
      </c>
      <c r="D36" s="39">
        <f>MAX(D32:D34)</f>
        <v>5</v>
      </c>
      <c r="E36" s="39">
        <f t="shared" ref="E36:X36" si="18">MAX(E32:E34)</f>
        <v>5</v>
      </c>
      <c r="F36" s="39">
        <f t="shared" si="18"/>
        <v>5</v>
      </c>
      <c r="G36" s="39">
        <f t="shared" si="18"/>
        <v>4</v>
      </c>
      <c r="H36" s="39">
        <f t="shared" si="18"/>
        <v>4</v>
      </c>
      <c r="I36" s="39">
        <f t="shared" si="18"/>
        <v>3</v>
      </c>
      <c r="J36" s="39">
        <f t="shared" si="18"/>
        <v>3</v>
      </c>
      <c r="K36" s="39">
        <f t="shared" si="18"/>
        <v>2</v>
      </c>
      <c r="L36" s="39">
        <f t="shared" si="18"/>
        <v>2</v>
      </c>
      <c r="M36" s="39">
        <f t="shared" si="18"/>
        <v>2</v>
      </c>
      <c r="N36" s="39">
        <f t="shared" si="18"/>
        <v>2</v>
      </c>
      <c r="O36" s="39">
        <f t="shared" si="18"/>
        <v>2</v>
      </c>
      <c r="P36" s="39">
        <f t="shared" si="18"/>
        <v>2</v>
      </c>
      <c r="Q36" s="39">
        <f t="shared" si="18"/>
        <v>2</v>
      </c>
      <c r="R36" s="39">
        <f t="shared" si="18"/>
        <v>3</v>
      </c>
      <c r="S36" s="39">
        <f t="shared" si="18"/>
        <v>3</v>
      </c>
      <c r="T36" s="39">
        <f t="shared" si="18"/>
        <v>4</v>
      </c>
      <c r="U36" s="39">
        <f t="shared" si="18"/>
        <v>4</v>
      </c>
      <c r="V36" s="39">
        <f t="shared" si="18"/>
        <v>5</v>
      </c>
      <c r="W36" s="39">
        <f t="shared" si="18"/>
        <v>5</v>
      </c>
      <c r="X36" s="39">
        <f t="shared" si="18"/>
        <v>5</v>
      </c>
    </row>
    <row r="37" spans="1:24" ht="31.2">
      <c r="A37" s="50">
        <f>B37/B24</f>
        <v>0.79120879120879117</v>
      </c>
      <c r="B37" s="32">
        <f>SUM(D37:X37)</f>
        <v>3888</v>
      </c>
      <c r="C37" s="53" t="s">
        <v>38</v>
      </c>
      <c r="D37" s="14">
        <f>D36*$B36</f>
        <v>270</v>
      </c>
      <c r="E37" s="14">
        <f t="shared" ref="E37:X37" si="19">E36*$B36</f>
        <v>270</v>
      </c>
      <c r="F37" s="14">
        <f t="shared" si="19"/>
        <v>270</v>
      </c>
      <c r="G37" s="14">
        <f t="shared" si="19"/>
        <v>216</v>
      </c>
      <c r="H37" s="14">
        <f t="shared" si="19"/>
        <v>216</v>
      </c>
      <c r="I37" s="14">
        <f t="shared" si="19"/>
        <v>162</v>
      </c>
      <c r="J37" s="14">
        <f t="shared" si="19"/>
        <v>162</v>
      </c>
      <c r="K37" s="14">
        <f t="shared" si="19"/>
        <v>108</v>
      </c>
      <c r="L37" s="14">
        <f t="shared" si="19"/>
        <v>108</v>
      </c>
      <c r="M37" s="14">
        <f t="shared" si="19"/>
        <v>108</v>
      </c>
      <c r="N37" s="14">
        <f t="shared" si="19"/>
        <v>108</v>
      </c>
      <c r="O37" s="14">
        <f t="shared" si="19"/>
        <v>108</v>
      </c>
      <c r="P37" s="14">
        <f t="shared" si="19"/>
        <v>108</v>
      </c>
      <c r="Q37" s="14">
        <f t="shared" si="19"/>
        <v>108</v>
      </c>
      <c r="R37" s="14">
        <f t="shared" si="19"/>
        <v>162</v>
      </c>
      <c r="S37" s="14">
        <f t="shared" si="19"/>
        <v>162</v>
      </c>
      <c r="T37" s="14">
        <f t="shared" si="19"/>
        <v>216</v>
      </c>
      <c r="U37" s="14">
        <f t="shared" si="19"/>
        <v>216</v>
      </c>
      <c r="V37" s="14">
        <f t="shared" si="19"/>
        <v>270</v>
      </c>
      <c r="W37" s="14">
        <f t="shared" si="19"/>
        <v>270</v>
      </c>
      <c r="X37" s="14">
        <f t="shared" si="19"/>
        <v>270</v>
      </c>
    </row>
    <row r="38" spans="1:24" outlineLevel="1"/>
    <row r="39" spans="1:24" outlineLevel="1"/>
    <row r="40" spans="1:24" outlineLevel="1"/>
    <row r="41" spans="1:24" outlineLevel="1"/>
    <row r="42" spans="1:24" outlineLevel="1"/>
    <row r="43" spans="1:24" outlineLevel="1"/>
    <row r="44" spans="1:24" outlineLevel="1"/>
    <row r="45" spans="1:24" outlineLevel="1"/>
    <row r="46" spans="1:24" outlineLevel="1"/>
    <row r="47" spans="1:24" outlineLevel="1"/>
    <row r="48" spans="1:24" outlineLevel="1"/>
    <row r="49" spans="1:26" outlineLevel="1"/>
    <row r="50" spans="1:26" outlineLevel="1"/>
    <row r="51" spans="1:26" ht="28.8" outlineLevel="1">
      <c r="A51" s="24" t="s">
        <v>36</v>
      </c>
    </row>
    <row r="52" spans="1:26" s="40" customFormat="1">
      <c r="B52" s="41"/>
      <c r="C52" s="42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2"/>
      <c r="Z52" s="42"/>
    </row>
    <row r="53" spans="1:26" ht="23.4">
      <c r="B53" s="16" t="s">
        <v>2</v>
      </c>
      <c r="C53" s="14" t="s">
        <v>0</v>
      </c>
      <c r="D53" s="25">
        <v>5</v>
      </c>
      <c r="N53" s="25">
        <v>4</v>
      </c>
      <c r="X53" s="25">
        <v>5</v>
      </c>
    </row>
    <row r="54" spans="1:26">
      <c r="B54" s="16" t="s">
        <v>3</v>
      </c>
      <c r="D54" s="17">
        <v>1</v>
      </c>
      <c r="E54" s="17">
        <v>0.9</v>
      </c>
      <c r="F54" s="17">
        <v>0.8</v>
      </c>
      <c r="G54" s="17">
        <v>0.7</v>
      </c>
      <c r="H54" s="17">
        <v>0.6</v>
      </c>
      <c r="I54" s="17">
        <v>0.5</v>
      </c>
      <c r="J54" s="17">
        <v>0.4</v>
      </c>
      <c r="K54" s="17">
        <v>0.3</v>
      </c>
      <c r="L54" s="17">
        <v>0.2</v>
      </c>
      <c r="M54" s="17">
        <v>0.1</v>
      </c>
      <c r="N54" s="17">
        <v>0</v>
      </c>
      <c r="O54" s="17">
        <v>0.1</v>
      </c>
      <c r="P54" s="17">
        <v>0.2</v>
      </c>
      <c r="Q54" s="17">
        <v>0.3</v>
      </c>
      <c r="R54" s="17">
        <v>0.4</v>
      </c>
      <c r="S54" s="17">
        <v>0.5</v>
      </c>
      <c r="T54" s="17">
        <v>0.6</v>
      </c>
      <c r="U54" s="17">
        <v>0.7</v>
      </c>
      <c r="V54" s="17">
        <v>0.8</v>
      </c>
      <c r="W54" s="17">
        <v>0.9</v>
      </c>
      <c r="X54" s="17">
        <v>1</v>
      </c>
    </row>
    <row r="55" spans="1:26">
      <c r="A55" s="16"/>
      <c r="D55" s="14" t="s">
        <v>13</v>
      </c>
      <c r="E55" s="14" t="s">
        <v>13</v>
      </c>
      <c r="F55" s="14" t="s">
        <v>13</v>
      </c>
      <c r="G55" s="14" t="s">
        <v>13</v>
      </c>
      <c r="H55" s="14" t="s">
        <v>13</v>
      </c>
      <c r="I55" s="14" t="s">
        <v>13</v>
      </c>
      <c r="J55" s="14" t="s">
        <v>13</v>
      </c>
      <c r="R55" s="14" t="s">
        <v>15</v>
      </c>
      <c r="S55" s="14" t="s">
        <v>15</v>
      </c>
      <c r="T55" s="14" t="s">
        <v>15</v>
      </c>
      <c r="U55" s="14" t="s">
        <v>15</v>
      </c>
      <c r="V55" s="14" t="s">
        <v>15</v>
      </c>
      <c r="W55" s="14" t="s">
        <v>15</v>
      </c>
      <c r="X55" s="14" t="s">
        <v>15</v>
      </c>
    </row>
    <row r="56" spans="1:26">
      <c r="A56" s="16"/>
      <c r="H56" s="14" t="s">
        <v>14</v>
      </c>
      <c r="I56" s="14" t="s">
        <v>14</v>
      </c>
      <c r="J56" s="14" t="s">
        <v>14</v>
      </c>
      <c r="K56" s="14" t="s">
        <v>14</v>
      </c>
      <c r="L56" s="14" t="s">
        <v>14</v>
      </c>
      <c r="M56" s="14" t="s">
        <v>14</v>
      </c>
      <c r="N56" s="14" t="s">
        <v>14</v>
      </c>
      <c r="O56" s="14" t="s">
        <v>14</v>
      </c>
      <c r="P56" s="14" t="s">
        <v>14</v>
      </c>
      <c r="Q56" s="14" t="s">
        <v>14</v>
      </c>
      <c r="R56" s="14" t="s">
        <v>14</v>
      </c>
      <c r="S56" s="14" t="s">
        <v>14</v>
      </c>
    </row>
    <row r="57" spans="1:26">
      <c r="A57" s="16"/>
    </row>
    <row r="58" spans="1:26">
      <c r="A58" s="16"/>
      <c r="D58" s="27" t="s">
        <v>1</v>
      </c>
      <c r="E58" s="27"/>
      <c r="X58" s="16" t="s">
        <v>11</v>
      </c>
    </row>
    <row r="59" spans="1:26" s="30" customFormat="1">
      <c r="A59" s="27" t="s">
        <v>1</v>
      </c>
      <c r="B59" s="16"/>
      <c r="C59" s="14"/>
      <c r="D59" s="28">
        <v>5</v>
      </c>
      <c r="E59" s="28">
        <v>5</v>
      </c>
      <c r="F59" s="28">
        <v>5</v>
      </c>
      <c r="G59" s="28">
        <v>5</v>
      </c>
      <c r="H59" s="28">
        <v>5</v>
      </c>
      <c r="I59" s="28">
        <v>5</v>
      </c>
      <c r="J59" s="28">
        <v>5</v>
      </c>
      <c r="K59" s="28">
        <f>N53</f>
        <v>4</v>
      </c>
      <c r="L59" s="28">
        <f>K59</f>
        <v>4</v>
      </c>
      <c r="M59" s="28">
        <f t="shared" ref="M59:Q59" si="20">L59</f>
        <v>4</v>
      </c>
      <c r="N59" s="28">
        <f t="shared" si="20"/>
        <v>4</v>
      </c>
      <c r="O59" s="28">
        <f t="shared" si="20"/>
        <v>4</v>
      </c>
      <c r="P59" s="28">
        <f t="shared" si="20"/>
        <v>4</v>
      </c>
      <c r="Q59" s="28">
        <f t="shared" si="20"/>
        <v>4</v>
      </c>
      <c r="R59" s="28">
        <v>5</v>
      </c>
      <c r="S59" s="28">
        <v>5</v>
      </c>
      <c r="T59" s="28">
        <v>5</v>
      </c>
      <c r="U59" s="28">
        <v>5</v>
      </c>
      <c r="V59" s="28">
        <v>5</v>
      </c>
      <c r="W59" s="28">
        <v>5</v>
      </c>
      <c r="X59" s="28">
        <v>5</v>
      </c>
      <c r="Y59" s="29"/>
      <c r="Z59" s="29"/>
    </row>
    <row r="60" spans="1:26">
      <c r="B60" s="32">
        <f>SUM(D60:X60)</f>
        <v>5292</v>
      </c>
      <c r="C60" s="14" t="s">
        <v>23</v>
      </c>
      <c r="D60" s="14">
        <f>D59*$B75</f>
        <v>270</v>
      </c>
      <c r="E60" s="14">
        <f t="shared" ref="E60:X60" si="21">E59*$B75</f>
        <v>270</v>
      </c>
      <c r="F60" s="14">
        <f t="shared" si="21"/>
        <v>270</v>
      </c>
      <c r="G60" s="14">
        <f t="shared" si="21"/>
        <v>270</v>
      </c>
      <c r="H60" s="14">
        <f t="shared" si="21"/>
        <v>270</v>
      </c>
      <c r="I60" s="14">
        <f t="shared" si="21"/>
        <v>270</v>
      </c>
      <c r="J60" s="14">
        <f t="shared" si="21"/>
        <v>270</v>
      </c>
      <c r="K60" s="14">
        <f t="shared" si="21"/>
        <v>216</v>
      </c>
      <c r="L60" s="14">
        <f t="shared" si="21"/>
        <v>216</v>
      </c>
      <c r="M60" s="14">
        <f t="shared" si="21"/>
        <v>216</v>
      </c>
      <c r="N60" s="14">
        <f t="shared" si="21"/>
        <v>216</v>
      </c>
      <c r="O60" s="14">
        <f t="shared" si="21"/>
        <v>216</v>
      </c>
      <c r="P60" s="14">
        <f t="shared" si="21"/>
        <v>216</v>
      </c>
      <c r="Q60" s="14">
        <f t="shared" si="21"/>
        <v>216</v>
      </c>
      <c r="R60" s="14">
        <f t="shared" si="21"/>
        <v>270</v>
      </c>
      <c r="S60" s="14">
        <f t="shared" si="21"/>
        <v>270</v>
      </c>
      <c r="T60" s="14">
        <f t="shared" si="21"/>
        <v>270</v>
      </c>
      <c r="U60" s="14">
        <f t="shared" si="21"/>
        <v>270</v>
      </c>
      <c r="V60" s="14">
        <f t="shared" si="21"/>
        <v>270</v>
      </c>
      <c r="W60" s="14">
        <f t="shared" si="21"/>
        <v>270</v>
      </c>
      <c r="X60" s="14">
        <f t="shared" si="21"/>
        <v>270</v>
      </c>
    </row>
    <row r="61" spans="1:26">
      <c r="A61" s="16"/>
    </row>
    <row r="62" spans="1:26" s="36" customFormat="1">
      <c r="A62" s="47" t="s">
        <v>16</v>
      </c>
      <c r="B62" s="16"/>
      <c r="C62" s="16"/>
      <c r="D62" s="45">
        <f t="shared" ref="D62:M62" si="22">(1-D54^2)*$N62</f>
        <v>0</v>
      </c>
      <c r="E62" s="45">
        <f t="shared" si="22"/>
        <v>0.75999999999999979</v>
      </c>
      <c r="F62" s="45">
        <f t="shared" si="22"/>
        <v>1.4399999999999995</v>
      </c>
      <c r="G62" s="45">
        <f t="shared" si="22"/>
        <v>2.04</v>
      </c>
      <c r="H62" s="45">
        <f t="shared" si="22"/>
        <v>2.56</v>
      </c>
      <c r="I62" s="45">
        <f t="shared" si="22"/>
        <v>3</v>
      </c>
      <c r="J62" s="45">
        <f t="shared" si="22"/>
        <v>3.36</v>
      </c>
      <c r="K62" s="45">
        <f t="shared" si="22"/>
        <v>3.64</v>
      </c>
      <c r="L62" s="45">
        <f t="shared" si="22"/>
        <v>3.84</v>
      </c>
      <c r="M62" s="45">
        <f t="shared" si="22"/>
        <v>3.96</v>
      </c>
      <c r="N62" s="26">
        <f>N53</f>
        <v>4</v>
      </c>
      <c r="O62" s="45">
        <f t="shared" ref="O62:X62" si="23">(1-O54^2)*$N62</f>
        <v>3.96</v>
      </c>
      <c r="P62" s="45">
        <f t="shared" si="23"/>
        <v>3.84</v>
      </c>
      <c r="Q62" s="45">
        <f t="shared" si="23"/>
        <v>3.64</v>
      </c>
      <c r="R62" s="45">
        <f t="shared" si="23"/>
        <v>3.36</v>
      </c>
      <c r="S62" s="45">
        <f t="shared" si="23"/>
        <v>3</v>
      </c>
      <c r="T62" s="45">
        <f t="shared" si="23"/>
        <v>2.56</v>
      </c>
      <c r="U62" s="45">
        <f t="shared" si="23"/>
        <v>2.04</v>
      </c>
      <c r="V62" s="45">
        <f t="shared" si="23"/>
        <v>1.4399999999999995</v>
      </c>
      <c r="W62" s="45">
        <f t="shared" si="23"/>
        <v>0.75999999999999979</v>
      </c>
      <c r="X62" s="45">
        <f t="shared" si="23"/>
        <v>0</v>
      </c>
      <c r="Y62" s="35"/>
      <c r="Z62" s="35"/>
    </row>
    <row r="63" spans="1:26">
      <c r="A63" s="47" t="s">
        <v>17</v>
      </c>
      <c r="C63" s="16"/>
      <c r="D63" s="26">
        <f t="shared" ref="D63:L63" si="24">$D53*D54</f>
        <v>5</v>
      </c>
      <c r="E63" s="26">
        <f t="shared" si="24"/>
        <v>4.5</v>
      </c>
      <c r="F63" s="26">
        <f t="shared" si="24"/>
        <v>4</v>
      </c>
      <c r="G63" s="26">
        <f t="shared" si="24"/>
        <v>3.5</v>
      </c>
      <c r="H63" s="26">
        <f t="shared" si="24"/>
        <v>3</v>
      </c>
      <c r="I63" s="26">
        <f t="shared" si="24"/>
        <v>2.5</v>
      </c>
      <c r="J63" s="26">
        <f t="shared" si="24"/>
        <v>2</v>
      </c>
      <c r="K63" s="26">
        <f t="shared" si="24"/>
        <v>1.5</v>
      </c>
      <c r="L63" s="26">
        <f t="shared" si="24"/>
        <v>1</v>
      </c>
      <c r="M63" s="17"/>
      <c r="N63" s="17"/>
      <c r="O63" s="17"/>
      <c r="P63" s="26">
        <f t="shared" ref="P63:X63" si="25">$X53*P54</f>
        <v>1</v>
      </c>
      <c r="Q63" s="26">
        <f t="shared" si="25"/>
        <v>1.5</v>
      </c>
      <c r="R63" s="26">
        <f t="shared" si="25"/>
        <v>2</v>
      </c>
      <c r="S63" s="26">
        <f t="shared" si="25"/>
        <v>2.5</v>
      </c>
      <c r="T63" s="26">
        <f t="shared" si="25"/>
        <v>3</v>
      </c>
      <c r="U63" s="26">
        <f t="shared" si="25"/>
        <v>3.5</v>
      </c>
      <c r="V63" s="26">
        <f t="shared" si="25"/>
        <v>4</v>
      </c>
      <c r="W63" s="26">
        <f t="shared" si="25"/>
        <v>4.5</v>
      </c>
      <c r="X63" s="26">
        <f t="shared" si="25"/>
        <v>5</v>
      </c>
    </row>
    <row r="64" spans="1:26">
      <c r="D64" s="47" t="s">
        <v>10</v>
      </c>
      <c r="E64" s="48"/>
      <c r="X64" s="14" t="s">
        <v>12</v>
      </c>
    </row>
    <row r="65" spans="1:24">
      <c r="A65" s="12" t="s">
        <v>18</v>
      </c>
      <c r="D65" s="17">
        <f>MAX(D62:D63)</f>
        <v>5</v>
      </c>
      <c r="E65" s="17">
        <f t="shared" ref="E65:X65" si="26">MAX(E62:E63)</f>
        <v>4.5</v>
      </c>
      <c r="F65" s="17">
        <f t="shared" si="26"/>
        <v>4</v>
      </c>
      <c r="G65" s="17">
        <f t="shared" si="26"/>
        <v>3.5</v>
      </c>
      <c r="H65" s="17">
        <f t="shared" si="26"/>
        <v>3</v>
      </c>
      <c r="I65" s="17">
        <f t="shared" si="26"/>
        <v>3</v>
      </c>
      <c r="J65" s="17">
        <f t="shared" si="26"/>
        <v>3.36</v>
      </c>
      <c r="K65" s="17">
        <f t="shared" si="26"/>
        <v>3.64</v>
      </c>
      <c r="L65" s="17">
        <f t="shared" si="26"/>
        <v>3.84</v>
      </c>
      <c r="M65" s="17">
        <f t="shared" si="26"/>
        <v>3.96</v>
      </c>
      <c r="N65" s="17">
        <f t="shared" si="26"/>
        <v>4</v>
      </c>
      <c r="O65" s="17">
        <f t="shared" si="26"/>
        <v>3.96</v>
      </c>
      <c r="P65" s="17">
        <f t="shared" si="26"/>
        <v>3.84</v>
      </c>
      <c r="Q65" s="17">
        <f t="shared" si="26"/>
        <v>3.64</v>
      </c>
      <c r="R65" s="17">
        <f t="shared" si="26"/>
        <v>3.36</v>
      </c>
      <c r="S65" s="17">
        <f t="shared" si="26"/>
        <v>3</v>
      </c>
      <c r="T65" s="17">
        <f t="shared" si="26"/>
        <v>3</v>
      </c>
      <c r="U65" s="17">
        <f t="shared" si="26"/>
        <v>3.5</v>
      </c>
      <c r="V65" s="17">
        <f t="shared" si="26"/>
        <v>4</v>
      </c>
      <c r="W65" s="17">
        <f t="shared" si="26"/>
        <v>4.5</v>
      </c>
      <c r="X65" s="17">
        <f t="shared" si="26"/>
        <v>5</v>
      </c>
    </row>
    <row r="66" spans="1:24">
      <c r="D66" s="46">
        <f>ROUNDUP(D65,0)</f>
        <v>5</v>
      </c>
      <c r="E66" s="46">
        <f t="shared" ref="E66:X66" si="27">ROUNDUP(E65,0)</f>
        <v>5</v>
      </c>
      <c r="F66" s="46">
        <f t="shared" si="27"/>
        <v>4</v>
      </c>
      <c r="G66" s="46">
        <f t="shared" si="27"/>
        <v>4</v>
      </c>
      <c r="H66" s="46">
        <f t="shared" si="27"/>
        <v>3</v>
      </c>
      <c r="I66" s="46">
        <f t="shared" si="27"/>
        <v>3</v>
      </c>
      <c r="J66" s="46">
        <f t="shared" si="27"/>
        <v>4</v>
      </c>
      <c r="K66" s="46">
        <f t="shared" si="27"/>
        <v>4</v>
      </c>
      <c r="L66" s="46">
        <f t="shared" si="27"/>
        <v>4</v>
      </c>
      <c r="M66" s="46">
        <f t="shared" si="27"/>
        <v>4</v>
      </c>
      <c r="N66" s="46">
        <f t="shared" si="27"/>
        <v>4</v>
      </c>
      <c r="O66" s="46">
        <f t="shared" si="27"/>
        <v>4</v>
      </c>
      <c r="P66" s="46">
        <f t="shared" si="27"/>
        <v>4</v>
      </c>
      <c r="Q66" s="46">
        <f t="shared" si="27"/>
        <v>4</v>
      </c>
      <c r="R66" s="46">
        <f t="shared" si="27"/>
        <v>4</v>
      </c>
      <c r="S66" s="46">
        <f t="shared" si="27"/>
        <v>3</v>
      </c>
      <c r="T66" s="46">
        <f t="shared" si="27"/>
        <v>3</v>
      </c>
      <c r="U66" s="46">
        <f t="shared" si="27"/>
        <v>4</v>
      </c>
      <c r="V66" s="46">
        <f t="shared" si="27"/>
        <v>4</v>
      </c>
      <c r="W66" s="46">
        <f t="shared" si="27"/>
        <v>5</v>
      </c>
      <c r="X66" s="46">
        <f t="shared" si="27"/>
        <v>5</v>
      </c>
    </row>
    <row r="67" spans="1:24" ht="16.2">
      <c r="B67" s="16" t="s">
        <v>30</v>
      </c>
      <c r="D67" s="37">
        <f t="shared" ref="D67:X67" si="28">D8+D12*D65/D66</f>
        <v>138</v>
      </c>
      <c r="E67" s="37">
        <f t="shared" si="28"/>
        <v>178.2</v>
      </c>
      <c r="F67" s="37">
        <f t="shared" si="28"/>
        <v>246</v>
      </c>
      <c r="G67" s="37">
        <f t="shared" si="28"/>
        <v>282.75</v>
      </c>
      <c r="H67" s="37">
        <f t="shared" si="28"/>
        <v>354</v>
      </c>
      <c r="I67" s="37">
        <f t="shared" si="28"/>
        <v>408</v>
      </c>
      <c r="J67" s="37">
        <f t="shared" si="28"/>
        <v>439.92</v>
      </c>
      <c r="K67" s="37">
        <f t="shared" si="28"/>
        <v>503.58</v>
      </c>
      <c r="L67" s="37">
        <f t="shared" si="28"/>
        <v>564.48</v>
      </c>
      <c r="M67" s="37">
        <f t="shared" si="28"/>
        <v>622.62</v>
      </c>
      <c r="N67" s="37">
        <f t="shared" si="28"/>
        <v>678</v>
      </c>
      <c r="O67" s="37">
        <f t="shared" si="28"/>
        <v>730.62</v>
      </c>
      <c r="P67" s="37">
        <f t="shared" si="28"/>
        <v>780.48</v>
      </c>
      <c r="Q67" s="37">
        <f t="shared" si="28"/>
        <v>827.58</v>
      </c>
      <c r="R67" s="37">
        <f t="shared" si="28"/>
        <v>871.92</v>
      </c>
      <c r="S67" s="37">
        <f t="shared" si="28"/>
        <v>948</v>
      </c>
      <c r="T67" s="37">
        <f t="shared" si="28"/>
        <v>1002</v>
      </c>
      <c r="U67" s="37">
        <f t="shared" si="28"/>
        <v>1038.75</v>
      </c>
      <c r="V67" s="37">
        <f t="shared" si="28"/>
        <v>1110</v>
      </c>
      <c r="W67" s="37">
        <f t="shared" si="28"/>
        <v>1150.2</v>
      </c>
      <c r="X67" s="37">
        <f t="shared" si="28"/>
        <v>1218</v>
      </c>
    </row>
    <row r="68" spans="1:24" ht="16.2">
      <c r="B68" s="16" t="s">
        <v>31</v>
      </c>
      <c r="D68" s="37">
        <f t="shared" ref="D68:X68" si="29">D8-D12*D65/D66</f>
        <v>-138</v>
      </c>
      <c r="E68" s="37">
        <f t="shared" si="29"/>
        <v>-70.2</v>
      </c>
      <c r="F68" s="37">
        <f t="shared" si="29"/>
        <v>-30</v>
      </c>
      <c r="G68" s="37">
        <f t="shared" si="29"/>
        <v>41.25</v>
      </c>
      <c r="H68" s="37">
        <f t="shared" si="29"/>
        <v>78</v>
      </c>
      <c r="I68" s="37">
        <f t="shared" si="29"/>
        <v>132</v>
      </c>
      <c r="J68" s="37">
        <f t="shared" si="29"/>
        <v>208.07999999999998</v>
      </c>
      <c r="K68" s="37">
        <f t="shared" si="29"/>
        <v>252.42000000000002</v>
      </c>
      <c r="L68" s="37">
        <f t="shared" si="29"/>
        <v>299.52</v>
      </c>
      <c r="M68" s="37">
        <f t="shared" si="29"/>
        <v>349.38</v>
      </c>
      <c r="N68" s="37">
        <f t="shared" si="29"/>
        <v>402</v>
      </c>
      <c r="O68" s="37">
        <f t="shared" si="29"/>
        <v>457.38</v>
      </c>
      <c r="P68" s="37">
        <f t="shared" si="29"/>
        <v>515.52</v>
      </c>
      <c r="Q68" s="37">
        <f t="shared" si="29"/>
        <v>576.41999999999996</v>
      </c>
      <c r="R68" s="37">
        <f t="shared" si="29"/>
        <v>640.08000000000004</v>
      </c>
      <c r="S68" s="37">
        <f t="shared" si="29"/>
        <v>672</v>
      </c>
      <c r="T68" s="37">
        <f t="shared" si="29"/>
        <v>726</v>
      </c>
      <c r="U68" s="37">
        <f t="shared" si="29"/>
        <v>797.25</v>
      </c>
      <c r="V68" s="37">
        <f t="shared" si="29"/>
        <v>834</v>
      </c>
      <c r="W68" s="37">
        <f t="shared" si="29"/>
        <v>901.8</v>
      </c>
      <c r="X68" s="37">
        <f t="shared" si="29"/>
        <v>942</v>
      </c>
    </row>
    <row r="69" spans="1:24">
      <c r="C69" s="14" t="s">
        <v>19</v>
      </c>
      <c r="D69" s="37">
        <f t="shared" ref="D69:X69" si="30">D8</f>
        <v>0</v>
      </c>
      <c r="E69" s="37">
        <f t="shared" si="30"/>
        <v>54</v>
      </c>
      <c r="F69" s="37">
        <f t="shared" si="30"/>
        <v>108</v>
      </c>
      <c r="G69" s="37">
        <f t="shared" si="30"/>
        <v>162</v>
      </c>
      <c r="H69" s="37">
        <f t="shared" si="30"/>
        <v>216</v>
      </c>
      <c r="I69" s="37">
        <f t="shared" si="30"/>
        <v>270</v>
      </c>
      <c r="J69" s="37">
        <f t="shared" si="30"/>
        <v>324</v>
      </c>
      <c r="K69" s="37">
        <f t="shared" si="30"/>
        <v>378</v>
      </c>
      <c r="L69" s="37">
        <f t="shared" si="30"/>
        <v>432</v>
      </c>
      <c r="M69" s="37">
        <f t="shared" si="30"/>
        <v>486</v>
      </c>
      <c r="N69" s="37">
        <f t="shared" si="30"/>
        <v>540</v>
      </c>
      <c r="O69" s="37">
        <f t="shared" si="30"/>
        <v>594</v>
      </c>
      <c r="P69" s="37">
        <f t="shared" si="30"/>
        <v>648</v>
      </c>
      <c r="Q69" s="37">
        <f t="shared" si="30"/>
        <v>702</v>
      </c>
      <c r="R69" s="37">
        <f t="shared" si="30"/>
        <v>756</v>
      </c>
      <c r="S69" s="37">
        <f t="shared" si="30"/>
        <v>810</v>
      </c>
      <c r="T69" s="37">
        <f t="shared" si="30"/>
        <v>864</v>
      </c>
      <c r="U69" s="37">
        <f t="shared" si="30"/>
        <v>918</v>
      </c>
      <c r="V69" s="37">
        <f t="shared" si="30"/>
        <v>972</v>
      </c>
      <c r="W69" s="37">
        <f t="shared" si="30"/>
        <v>1026</v>
      </c>
      <c r="X69" s="37">
        <f t="shared" si="30"/>
        <v>1080</v>
      </c>
    </row>
    <row r="71" spans="1:24">
      <c r="C71" s="14" t="s">
        <v>21</v>
      </c>
      <c r="D71" s="14">
        <f t="shared" ref="D71:X71" si="31">IF(AND(D$69&gt;D$68,D$69&lt;D$67),D$66,0)</f>
        <v>5</v>
      </c>
      <c r="E71" s="14">
        <f t="shared" si="31"/>
        <v>5</v>
      </c>
      <c r="F71" s="14">
        <f t="shared" si="31"/>
        <v>4</v>
      </c>
      <c r="G71" s="14">
        <f t="shared" si="31"/>
        <v>4</v>
      </c>
      <c r="H71" s="14">
        <f t="shared" si="31"/>
        <v>3</v>
      </c>
      <c r="I71" s="14">
        <f t="shared" si="31"/>
        <v>3</v>
      </c>
      <c r="J71" s="14">
        <f t="shared" si="31"/>
        <v>4</v>
      </c>
      <c r="K71" s="14">
        <f t="shared" si="31"/>
        <v>4</v>
      </c>
      <c r="L71" s="14">
        <f t="shared" si="31"/>
        <v>4</v>
      </c>
      <c r="M71" s="14">
        <f t="shared" si="31"/>
        <v>4</v>
      </c>
      <c r="N71" s="14">
        <f t="shared" si="31"/>
        <v>4</v>
      </c>
      <c r="O71" s="14">
        <f t="shared" si="31"/>
        <v>4</v>
      </c>
      <c r="P71" s="14">
        <f t="shared" si="31"/>
        <v>4</v>
      </c>
      <c r="Q71" s="14">
        <f t="shared" si="31"/>
        <v>4</v>
      </c>
      <c r="R71" s="14">
        <f t="shared" si="31"/>
        <v>4</v>
      </c>
      <c r="S71" s="14">
        <f t="shared" si="31"/>
        <v>3</v>
      </c>
      <c r="T71" s="14">
        <f t="shared" si="31"/>
        <v>3</v>
      </c>
      <c r="U71" s="14">
        <f t="shared" si="31"/>
        <v>4</v>
      </c>
      <c r="V71" s="14">
        <f t="shared" si="31"/>
        <v>4</v>
      </c>
      <c r="W71" s="14">
        <f t="shared" si="31"/>
        <v>5</v>
      </c>
      <c r="X71" s="14">
        <f t="shared" si="31"/>
        <v>5</v>
      </c>
    </row>
    <row r="72" spans="1:24">
      <c r="C72" s="14" t="s">
        <v>20</v>
      </c>
      <c r="D72" s="14">
        <f t="shared" ref="D72:X72" si="32">IF(AND(D$69&gt;C$68,D$69&lt;C$67),C$66,0)</f>
        <v>0</v>
      </c>
      <c r="E72" s="14">
        <f t="shared" si="32"/>
        <v>5</v>
      </c>
      <c r="F72" s="14">
        <f t="shared" si="32"/>
        <v>5</v>
      </c>
      <c r="G72" s="14">
        <f t="shared" si="32"/>
        <v>4</v>
      </c>
      <c r="H72" s="14">
        <f t="shared" si="32"/>
        <v>4</v>
      </c>
      <c r="I72" s="14">
        <f t="shared" si="32"/>
        <v>3</v>
      </c>
      <c r="J72" s="14">
        <f t="shared" si="32"/>
        <v>3</v>
      </c>
      <c r="K72" s="14">
        <f t="shared" si="32"/>
        <v>4</v>
      </c>
      <c r="L72" s="14">
        <f t="shared" si="32"/>
        <v>4</v>
      </c>
      <c r="M72" s="14">
        <f t="shared" si="32"/>
        <v>4</v>
      </c>
      <c r="N72" s="14">
        <f t="shared" si="32"/>
        <v>4</v>
      </c>
      <c r="O72" s="14">
        <f t="shared" si="32"/>
        <v>4</v>
      </c>
      <c r="P72" s="14">
        <f t="shared" si="32"/>
        <v>4</v>
      </c>
      <c r="Q72" s="14">
        <f t="shared" si="32"/>
        <v>4</v>
      </c>
      <c r="R72" s="14">
        <f t="shared" si="32"/>
        <v>4</v>
      </c>
      <c r="S72" s="14">
        <f t="shared" si="32"/>
        <v>4</v>
      </c>
      <c r="T72" s="14">
        <f t="shared" si="32"/>
        <v>3</v>
      </c>
      <c r="U72" s="14">
        <f t="shared" si="32"/>
        <v>3</v>
      </c>
      <c r="V72" s="14">
        <f t="shared" si="32"/>
        <v>4</v>
      </c>
      <c r="W72" s="14">
        <f t="shared" si="32"/>
        <v>4</v>
      </c>
      <c r="X72" s="14">
        <f t="shared" si="32"/>
        <v>5</v>
      </c>
    </row>
    <row r="73" spans="1:24">
      <c r="C73" s="14" t="s">
        <v>22</v>
      </c>
      <c r="D73" s="14">
        <f t="shared" ref="D73:X73" si="33">IF(AND(D$69&gt;E$68,D$69&lt;E$67),E$66,0)</f>
        <v>5</v>
      </c>
      <c r="E73" s="14">
        <f t="shared" si="33"/>
        <v>4</v>
      </c>
      <c r="F73" s="14">
        <f t="shared" si="33"/>
        <v>4</v>
      </c>
      <c r="G73" s="14">
        <f t="shared" si="33"/>
        <v>3</v>
      </c>
      <c r="H73" s="14">
        <f t="shared" si="33"/>
        <v>3</v>
      </c>
      <c r="I73" s="14">
        <f t="shared" si="33"/>
        <v>4</v>
      </c>
      <c r="J73" s="14">
        <f t="shared" si="33"/>
        <v>4</v>
      </c>
      <c r="K73" s="14">
        <f t="shared" si="33"/>
        <v>4</v>
      </c>
      <c r="L73" s="14">
        <f t="shared" si="33"/>
        <v>4</v>
      </c>
      <c r="M73" s="14">
        <f t="shared" si="33"/>
        <v>4</v>
      </c>
      <c r="N73" s="14">
        <f t="shared" si="33"/>
        <v>4</v>
      </c>
      <c r="O73" s="14">
        <f t="shared" si="33"/>
        <v>4</v>
      </c>
      <c r="P73" s="14">
        <f t="shared" si="33"/>
        <v>4</v>
      </c>
      <c r="Q73" s="14">
        <f t="shared" si="33"/>
        <v>4</v>
      </c>
      <c r="R73" s="14">
        <f t="shared" si="33"/>
        <v>3</v>
      </c>
      <c r="S73" s="14">
        <f t="shared" si="33"/>
        <v>3</v>
      </c>
      <c r="T73" s="14">
        <f t="shared" si="33"/>
        <v>4</v>
      </c>
      <c r="U73" s="14">
        <f t="shared" si="33"/>
        <v>4</v>
      </c>
      <c r="V73" s="14">
        <f t="shared" si="33"/>
        <v>5</v>
      </c>
      <c r="W73" s="14">
        <f t="shared" si="33"/>
        <v>5</v>
      </c>
      <c r="X73" s="14">
        <f t="shared" si="33"/>
        <v>0</v>
      </c>
    </row>
    <row r="74" spans="1:24">
      <c r="B74" s="38" t="s">
        <v>24</v>
      </c>
    </row>
    <row r="75" spans="1:24">
      <c r="B75" s="38">
        <f>D$6*0.05</f>
        <v>54</v>
      </c>
      <c r="D75" s="39">
        <f>MAX(D71:D73)</f>
        <v>5</v>
      </c>
      <c r="E75" s="39">
        <f t="shared" ref="E75:X75" si="34">MAX(E71:E73)</f>
        <v>5</v>
      </c>
      <c r="F75" s="39">
        <f t="shared" si="34"/>
        <v>5</v>
      </c>
      <c r="G75" s="39">
        <f t="shared" si="34"/>
        <v>4</v>
      </c>
      <c r="H75" s="39">
        <f t="shared" si="34"/>
        <v>4</v>
      </c>
      <c r="I75" s="39">
        <f t="shared" si="34"/>
        <v>4</v>
      </c>
      <c r="J75" s="39">
        <f t="shared" si="34"/>
        <v>4</v>
      </c>
      <c r="K75" s="39">
        <f t="shared" si="34"/>
        <v>4</v>
      </c>
      <c r="L75" s="39">
        <f t="shared" si="34"/>
        <v>4</v>
      </c>
      <c r="M75" s="39">
        <f t="shared" si="34"/>
        <v>4</v>
      </c>
      <c r="N75" s="39">
        <f t="shared" si="34"/>
        <v>4</v>
      </c>
      <c r="O75" s="39">
        <f t="shared" si="34"/>
        <v>4</v>
      </c>
      <c r="P75" s="39">
        <f t="shared" si="34"/>
        <v>4</v>
      </c>
      <c r="Q75" s="39">
        <f t="shared" si="34"/>
        <v>4</v>
      </c>
      <c r="R75" s="39">
        <f t="shared" si="34"/>
        <v>4</v>
      </c>
      <c r="S75" s="39">
        <f t="shared" si="34"/>
        <v>4</v>
      </c>
      <c r="T75" s="39">
        <f t="shared" si="34"/>
        <v>4</v>
      </c>
      <c r="U75" s="39">
        <f t="shared" si="34"/>
        <v>4</v>
      </c>
      <c r="V75" s="39">
        <f t="shared" si="34"/>
        <v>5</v>
      </c>
      <c r="W75" s="39">
        <f t="shared" si="34"/>
        <v>5</v>
      </c>
      <c r="X75" s="39">
        <f t="shared" si="34"/>
        <v>5</v>
      </c>
    </row>
    <row r="77" spans="1:24" ht="46.8">
      <c r="A77" s="50">
        <f>B77/B60</f>
        <v>0.91836734693877553</v>
      </c>
      <c r="B77" s="32">
        <f>SUM(D77:X77)</f>
        <v>4860</v>
      </c>
      <c r="C77" s="53" t="s">
        <v>38</v>
      </c>
      <c r="D77" s="14">
        <f>D75*$B75</f>
        <v>270</v>
      </c>
      <c r="E77" s="14">
        <f t="shared" ref="E77:X77" si="35">E75*$B75</f>
        <v>270</v>
      </c>
      <c r="F77" s="14">
        <f t="shared" si="35"/>
        <v>270</v>
      </c>
      <c r="G77" s="14">
        <f t="shared" si="35"/>
        <v>216</v>
      </c>
      <c r="H77" s="14">
        <f t="shared" si="35"/>
        <v>216</v>
      </c>
      <c r="I77" s="14">
        <f t="shared" si="35"/>
        <v>216</v>
      </c>
      <c r="J77" s="14">
        <f t="shared" si="35"/>
        <v>216</v>
      </c>
      <c r="K77" s="14">
        <f t="shared" si="35"/>
        <v>216</v>
      </c>
      <c r="L77" s="14">
        <f t="shared" si="35"/>
        <v>216</v>
      </c>
      <c r="M77" s="14">
        <f t="shared" si="35"/>
        <v>216</v>
      </c>
      <c r="N77" s="14">
        <f t="shared" si="35"/>
        <v>216</v>
      </c>
      <c r="O77" s="14">
        <f t="shared" si="35"/>
        <v>216</v>
      </c>
      <c r="P77" s="14">
        <f t="shared" si="35"/>
        <v>216</v>
      </c>
      <c r="Q77" s="14">
        <f t="shared" si="35"/>
        <v>216</v>
      </c>
      <c r="R77" s="14">
        <f t="shared" si="35"/>
        <v>216</v>
      </c>
      <c r="S77" s="14">
        <f t="shared" si="35"/>
        <v>216</v>
      </c>
      <c r="T77" s="14">
        <f t="shared" si="35"/>
        <v>216</v>
      </c>
      <c r="U77" s="14">
        <f t="shared" si="35"/>
        <v>216</v>
      </c>
      <c r="V77" s="14">
        <f t="shared" si="35"/>
        <v>270</v>
      </c>
      <c r="W77" s="14">
        <f t="shared" si="35"/>
        <v>270</v>
      </c>
      <c r="X77" s="14">
        <f t="shared" si="35"/>
        <v>270</v>
      </c>
    </row>
    <row r="81" spans="1:1" ht="16.2">
      <c r="A81" s="51" t="s">
        <v>35</v>
      </c>
    </row>
    <row r="82" spans="1:1" ht="21">
      <c r="A82" s="50">
        <f>A37</f>
        <v>0.79120879120879117</v>
      </c>
    </row>
    <row r="83" spans="1:1">
      <c r="A83" s="52"/>
    </row>
    <row r="84" spans="1:1">
      <c r="A84" s="52"/>
    </row>
    <row r="85" spans="1:1">
      <c r="A85" s="52"/>
    </row>
    <row r="86" spans="1:1">
      <c r="A86" s="52"/>
    </row>
    <row r="87" spans="1:1">
      <c r="A87" s="52"/>
    </row>
    <row r="88" spans="1:1">
      <c r="A88" s="52"/>
    </row>
    <row r="89" spans="1:1">
      <c r="A89" s="52"/>
    </row>
    <row r="90" spans="1:1">
      <c r="A90" s="52"/>
    </row>
    <row r="91" spans="1:1">
      <c r="A91" s="52"/>
    </row>
    <row r="92" spans="1:1">
      <c r="A92" s="52"/>
    </row>
    <row r="93" spans="1:1" ht="16.2">
      <c r="A93" s="51" t="s">
        <v>35</v>
      </c>
    </row>
    <row r="94" spans="1:1" ht="21">
      <c r="A94" s="50">
        <f>A77</f>
        <v>0.91836734693877553</v>
      </c>
    </row>
    <row r="95" spans="1:1">
      <c r="A95" s="52"/>
    </row>
    <row r="96" spans="1:1">
      <c r="A96" s="52"/>
    </row>
    <row r="97" spans="1:1">
      <c r="A97" s="52"/>
    </row>
  </sheetData>
  <phoneticPr fontId="2" type="noConversion"/>
  <conditionalFormatting sqref="D27:X27 D22:X22 F21:X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X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N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X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W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X62 F58:X58 D59:J59 R59:X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X6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X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X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9:Q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E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X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6BAA-7DAB-4A0C-ADEC-474D35B82C40}">
  <dimension ref="B6:AC22"/>
  <sheetViews>
    <sheetView topLeftCell="A4" zoomScaleNormal="100" workbookViewId="0">
      <selection activeCell="M30" sqref="M30"/>
    </sheetView>
  </sheetViews>
  <sheetFormatPr defaultRowHeight="16.2"/>
  <cols>
    <col min="2" max="2" width="14.6640625" style="4" customWidth="1"/>
    <col min="3" max="14" width="9" style="1"/>
    <col min="15" max="15" width="1.33203125" style="1" customWidth="1"/>
    <col min="16" max="16" width="9" style="1"/>
  </cols>
  <sheetData>
    <row r="6" spans="2:29">
      <c r="D6" s="2">
        <v>720</v>
      </c>
      <c r="P6">
        <v>720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2:29">
      <c r="B7" s="4" t="s">
        <v>6</v>
      </c>
      <c r="D7" s="1">
        <v>0</v>
      </c>
      <c r="E7" s="1">
        <v>0.1</v>
      </c>
      <c r="F7" s="1">
        <v>0.2</v>
      </c>
      <c r="G7" s="1">
        <v>0.3</v>
      </c>
      <c r="H7" s="1">
        <v>0.4</v>
      </c>
      <c r="I7" s="1">
        <v>0.5</v>
      </c>
      <c r="J7" s="1">
        <v>0.6</v>
      </c>
      <c r="K7" s="1">
        <v>0.7</v>
      </c>
      <c r="L7" s="1">
        <v>0.8</v>
      </c>
      <c r="M7" s="1">
        <v>0.9</v>
      </c>
      <c r="N7" s="1">
        <v>1</v>
      </c>
      <c r="P7" s="1">
        <v>0</v>
      </c>
      <c r="Q7" s="1">
        <v>0.1</v>
      </c>
      <c r="R7" s="1">
        <v>0.2</v>
      </c>
      <c r="S7" s="1">
        <v>0.3</v>
      </c>
      <c r="T7" s="1">
        <v>0.4</v>
      </c>
      <c r="U7" s="1">
        <v>0.5</v>
      </c>
      <c r="V7" s="1">
        <v>0.6</v>
      </c>
      <c r="W7" s="1">
        <v>0.7</v>
      </c>
      <c r="X7" s="1">
        <v>0.8</v>
      </c>
      <c r="Y7" s="1">
        <v>0.9</v>
      </c>
      <c r="Z7" s="1">
        <v>1</v>
      </c>
      <c r="AA7">
        <f t="shared" ref="AA7:AC7" si="0">Z7+30</f>
        <v>31</v>
      </c>
      <c r="AB7">
        <f t="shared" si="0"/>
        <v>61</v>
      </c>
      <c r="AC7">
        <f t="shared" si="0"/>
        <v>91</v>
      </c>
    </row>
    <row r="8" spans="2:29">
      <c r="B8" s="4" t="s">
        <v>7</v>
      </c>
      <c r="D8" s="1">
        <f t="shared" ref="D8:N8" si="1">$D6*D7</f>
        <v>0</v>
      </c>
      <c r="E8" s="1">
        <f t="shared" si="1"/>
        <v>72</v>
      </c>
      <c r="F8" s="1">
        <f t="shared" si="1"/>
        <v>144</v>
      </c>
      <c r="G8" s="1">
        <f t="shared" si="1"/>
        <v>216</v>
      </c>
      <c r="H8" s="1">
        <f t="shared" si="1"/>
        <v>288</v>
      </c>
      <c r="I8" s="1">
        <f t="shared" si="1"/>
        <v>360</v>
      </c>
      <c r="J8" s="1">
        <f t="shared" si="1"/>
        <v>432</v>
      </c>
      <c r="K8" s="1">
        <f t="shared" si="1"/>
        <v>503.99999999999994</v>
      </c>
      <c r="L8" s="1">
        <f t="shared" si="1"/>
        <v>576</v>
      </c>
      <c r="M8" s="1">
        <f t="shared" si="1"/>
        <v>648</v>
      </c>
      <c r="N8" s="1">
        <f t="shared" si="1"/>
        <v>720</v>
      </c>
      <c r="P8" s="1">
        <f t="shared" ref="P8:Z8" si="2">$D6*P7</f>
        <v>0</v>
      </c>
      <c r="Q8" s="1">
        <f t="shared" si="2"/>
        <v>72</v>
      </c>
      <c r="R8" s="1">
        <f t="shared" si="2"/>
        <v>144</v>
      </c>
      <c r="S8" s="1">
        <f t="shared" si="2"/>
        <v>216</v>
      </c>
      <c r="T8" s="1">
        <f t="shared" si="2"/>
        <v>288</v>
      </c>
      <c r="U8" s="1">
        <f t="shared" si="2"/>
        <v>360</v>
      </c>
      <c r="V8" s="1">
        <f t="shared" si="2"/>
        <v>432</v>
      </c>
      <c r="W8" s="1">
        <f t="shared" si="2"/>
        <v>503.99999999999994</v>
      </c>
      <c r="X8" s="1">
        <f t="shared" si="2"/>
        <v>576</v>
      </c>
      <c r="Y8" s="1">
        <f t="shared" si="2"/>
        <v>648</v>
      </c>
      <c r="Z8" s="1">
        <f t="shared" si="2"/>
        <v>720</v>
      </c>
    </row>
    <row r="11" spans="2:29">
      <c r="B11" s="4" t="s">
        <v>2</v>
      </c>
      <c r="C11" s="1" t="s">
        <v>0</v>
      </c>
      <c r="D11" s="3">
        <v>5</v>
      </c>
      <c r="N11" s="3">
        <v>5</v>
      </c>
      <c r="P11" s="1">
        <v>5</v>
      </c>
    </row>
    <row r="12" spans="2:29">
      <c r="B12" s="4" t="s">
        <v>3</v>
      </c>
      <c r="D12" s="1">
        <v>1</v>
      </c>
      <c r="E12" s="1">
        <v>0.8</v>
      </c>
      <c r="F12" s="1">
        <v>0.6</v>
      </c>
      <c r="G12" s="1">
        <v>0.4</v>
      </c>
      <c r="H12" s="1">
        <v>0.2</v>
      </c>
      <c r="I12" s="1">
        <v>0</v>
      </c>
      <c r="J12" s="1">
        <v>0.2</v>
      </c>
      <c r="K12" s="1">
        <v>0.4</v>
      </c>
      <c r="L12" s="1">
        <v>0.6</v>
      </c>
      <c r="M12" s="1">
        <v>0.8</v>
      </c>
      <c r="N12" s="1">
        <v>1</v>
      </c>
    </row>
    <row r="14" spans="2:29" s="8" customFormat="1">
      <c r="B14" s="9" t="s">
        <v>8</v>
      </c>
      <c r="C14" s="10"/>
      <c r="D14" s="10">
        <f>$D11*D12</f>
        <v>5</v>
      </c>
      <c r="E14" s="10">
        <f t="shared" ref="E14:I14" si="3">$D11*E12</f>
        <v>4</v>
      </c>
      <c r="F14" s="10">
        <f t="shared" si="3"/>
        <v>3</v>
      </c>
      <c r="G14" s="10">
        <f t="shared" si="3"/>
        <v>2</v>
      </c>
      <c r="H14" s="10">
        <f t="shared" si="3"/>
        <v>1</v>
      </c>
      <c r="I14" s="10">
        <f t="shared" si="3"/>
        <v>0</v>
      </c>
      <c r="J14" s="10">
        <v>1</v>
      </c>
      <c r="K14" s="10">
        <v>2</v>
      </c>
      <c r="L14" s="10">
        <v>3</v>
      </c>
      <c r="M14" s="10">
        <v>4</v>
      </c>
      <c r="N14" s="10">
        <v>5</v>
      </c>
      <c r="O14" s="10"/>
      <c r="P14" s="10"/>
    </row>
    <row r="16" spans="2:29" s="5" customFormat="1">
      <c r="B16" s="6" t="s">
        <v>4</v>
      </c>
      <c r="C16" s="7" t="s">
        <v>0</v>
      </c>
      <c r="D16" s="7">
        <v>180</v>
      </c>
      <c r="E16" s="7">
        <v>180</v>
      </c>
      <c r="F16" s="7">
        <v>180</v>
      </c>
      <c r="G16" s="7">
        <v>180</v>
      </c>
      <c r="H16" s="7">
        <v>180</v>
      </c>
      <c r="I16" s="7">
        <v>180</v>
      </c>
      <c r="J16" s="7">
        <v>180</v>
      </c>
      <c r="K16" s="7">
        <v>180</v>
      </c>
      <c r="L16" s="7">
        <v>180</v>
      </c>
      <c r="M16" s="7">
        <v>180</v>
      </c>
      <c r="N16" s="7">
        <v>180</v>
      </c>
      <c r="O16" s="7"/>
      <c r="P16" s="7"/>
    </row>
    <row r="17" spans="2:16">
      <c r="B17" s="4" t="s">
        <v>5</v>
      </c>
      <c r="D17" s="1">
        <f>D16+D$8</f>
        <v>180</v>
      </c>
      <c r="E17" s="1">
        <f t="shared" ref="E17:G17" si="4">E16+E8</f>
        <v>252</v>
      </c>
      <c r="F17" s="1">
        <f t="shared" si="4"/>
        <v>324</v>
      </c>
      <c r="G17" s="1">
        <f t="shared" si="4"/>
        <v>396</v>
      </c>
      <c r="J17" s="1">
        <f t="shared" ref="J17:M17" si="5">J8-J$16</f>
        <v>252</v>
      </c>
      <c r="K17" s="1">
        <f t="shared" si="5"/>
        <v>323.99999999999994</v>
      </c>
      <c r="L17" s="1">
        <f t="shared" si="5"/>
        <v>396</v>
      </c>
      <c r="M17" s="1">
        <f t="shared" si="5"/>
        <v>468</v>
      </c>
      <c r="N17" s="1">
        <f>N8-N$16</f>
        <v>540</v>
      </c>
    </row>
    <row r="19" spans="2:16" s="5" customFormat="1">
      <c r="B19" s="6" t="s">
        <v>9</v>
      </c>
      <c r="C19" s="7" t="s">
        <v>0</v>
      </c>
      <c r="D19" s="7">
        <v>138</v>
      </c>
      <c r="E19" s="7">
        <v>138</v>
      </c>
      <c r="F19" s="7">
        <v>138</v>
      </c>
      <c r="G19" s="7">
        <v>138</v>
      </c>
      <c r="H19" s="7">
        <v>138</v>
      </c>
      <c r="I19" s="7">
        <v>138</v>
      </c>
      <c r="J19" s="7">
        <v>138</v>
      </c>
      <c r="K19" s="7">
        <v>138</v>
      </c>
      <c r="L19" s="7">
        <v>138</v>
      </c>
      <c r="M19" s="7">
        <v>138</v>
      </c>
      <c r="N19" s="7">
        <v>138</v>
      </c>
      <c r="O19" s="7"/>
      <c r="P19" s="7"/>
    </row>
    <row r="20" spans="2:16">
      <c r="B20" s="4" t="s">
        <v>5</v>
      </c>
      <c r="D20" s="1">
        <f>D19+D$8</f>
        <v>138</v>
      </c>
      <c r="E20" s="1">
        <f t="shared" ref="E20:G20" si="6">E19+E$8</f>
        <v>210</v>
      </c>
      <c r="F20" s="1">
        <f t="shared" si="6"/>
        <v>282</v>
      </c>
      <c r="G20" s="1">
        <f t="shared" si="6"/>
        <v>354</v>
      </c>
      <c r="J20" s="1">
        <f t="shared" ref="J20:M20" si="7">J8-J19</f>
        <v>294</v>
      </c>
      <c r="K20" s="1">
        <f t="shared" si="7"/>
        <v>365.99999999999994</v>
      </c>
      <c r="L20" s="1">
        <f t="shared" si="7"/>
        <v>438</v>
      </c>
      <c r="M20" s="1">
        <f t="shared" si="7"/>
        <v>510</v>
      </c>
      <c r="N20" s="1">
        <f>N8-N19</f>
        <v>582</v>
      </c>
    </row>
    <row r="22" spans="2:16">
      <c r="B22" s="4" t="s">
        <v>1</v>
      </c>
      <c r="D22" s="11">
        <v>5</v>
      </c>
      <c r="E22" s="11">
        <v>5</v>
      </c>
      <c r="F22" s="11">
        <v>5</v>
      </c>
      <c r="G22" s="11">
        <v>5</v>
      </c>
      <c r="H22" s="11">
        <v>3</v>
      </c>
      <c r="I22" s="11">
        <v>3</v>
      </c>
      <c r="J22" s="11">
        <v>3</v>
      </c>
      <c r="K22" s="11">
        <v>5</v>
      </c>
      <c r="L22" s="11">
        <v>5</v>
      </c>
      <c r="M22" s="11">
        <v>5</v>
      </c>
      <c r="N22" s="11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G800</vt:lpstr>
      <vt:lpstr>G1080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elementspublic</cp:lastModifiedBy>
  <dcterms:created xsi:type="dcterms:W3CDTF">2017-12-19T01:56:50Z</dcterms:created>
  <dcterms:modified xsi:type="dcterms:W3CDTF">2017-12-25T03:49:30Z</dcterms:modified>
</cp:coreProperties>
</file>