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hesis\Models\MidSeismic 12Floor 9M\"/>
    </mc:Choice>
  </mc:AlternateContent>
  <bookViews>
    <workbookView xWindow="0" yWindow="0" windowWidth="28800" windowHeight="11955"/>
  </bookViews>
  <sheets>
    <sheet name="總表" sheetId="1" r:id="rId1"/>
    <sheet name="MMC" sheetId="2" r:id="rId2"/>
    <sheet name="Pushover" sheetId="3" r:id="rId3"/>
    <sheet name="Mode1" sheetId="4" r:id="rId4"/>
    <sheet name="Mode2" sheetId="5" r:id="rId5"/>
    <sheet name="Mode3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7" i="1"/>
  <c r="P7" i="1" s="1"/>
  <c r="Y13" i="1" l="1"/>
  <c r="Y12" i="1"/>
  <c r="Y11" i="1"/>
  <c r="Y10" i="1"/>
  <c r="Y9" i="1"/>
  <c r="Y8" i="1"/>
  <c r="Y7" i="1"/>
  <c r="Y6" i="1"/>
  <c r="Y5" i="1"/>
  <c r="Y4" i="1"/>
  <c r="Y3" i="1"/>
  <c r="O13" i="1"/>
  <c r="O12" i="1"/>
  <c r="O11" i="1"/>
  <c r="Q11" i="1" s="1"/>
  <c r="O10" i="1"/>
  <c r="O9" i="1"/>
  <c r="O6" i="1"/>
  <c r="O5" i="1"/>
  <c r="O4" i="1"/>
  <c r="O3" i="1"/>
  <c r="E4" i="1"/>
  <c r="E5" i="1"/>
  <c r="E6" i="1"/>
  <c r="E7" i="1"/>
  <c r="E8" i="1"/>
  <c r="E9" i="1"/>
  <c r="E10" i="1"/>
  <c r="E11" i="1"/>
  <c r="E12" i="1"/>
  <c r="E13" i="1"/>
  <c r="E3" i="1"/>
  <c r="S2" i="1" l="1"/>
  <c r="AA13" i="1"/>
  <c r="AA12" i="1"/>
  <c r="Z12" i="1"/>
  <c r="AA11" i="1"/>
  <c r="Z11" i="1"/>
  <c r="AA10" i="1"/>
  <c r="AA9" i="1"/>
  <c r="AA8" i="1"/>
  <c r="Z8" i="1"/>
  <c r="AA7" i="1"/>
  <c r="Z7" i="1"/>
  <c r="AA6" i="1"/>
  <c r="AA5" i="1"/>
  <c r="AA4" i="1"/>
  <c r="Z4" i="1"/>
  <c r="AA3" i="1"/>
  <c r="Z3" i="1"/>
  <c r="AC2" i="1"/>
  <c r="AA2" i="1"/>
  <c r="Z2" i="1"/>
  <c r="Q13" i="1"/>
  <c r="Q12" i="1"/>
  <c r="P12" i="1"/>
  <c r="P11" i="1"/>
  <c r="Q10" i="1"/>
  <c r="Q9" i="1"/>
  <c r="Q8" i="1"/>
  <c r="P8" i="1"/>
  <c r="Q7" i="1"/>
  <c r="Q6" i="1"/>
  <c r="Q5" i="1"/>
  <c r="Q4" i="1"/>
  <c r="P4" i="1"/>
  <c r="Q3" i="1"/>
  <c r="P3" i="1"/>
  <c r="Q2" i="1"/>
  <c r="P2" i="1"/>
  <c r="I2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V14" i="1"/>
  <c r="L14" i="1"/>
  <c r="B14" i="1"/>
  <c r="J2" i="1" l="1"/>
  <c r="AA14" i="1"/>
  <c r="Q14" i="1"/>
  <c r="Z6" i="1"/>
  <c r="Z10" i="1"/>
  <c r="Z5" i="1"/>
  <c r="Z9" i="1"/>
  <c r="Z13" i="1"/>
  <c r="P6" i="1"/>
  <c r="P10" i="1"/>
  <c r="P5" i="1"/>
  <c r="P9" i="1"/>
  <c r="P13" i="1"/>
  <c r="G5" i="1"/>
  <c r="G4" i="1"/>
  <c r="G3" i="1"/>
  <c r="G14" i="1" s="1"/>
  <c r="G2" i="1"/>
  <c r="F2" i="1"/>
  <c r="E7" i="6"/>
  <c r="E2" i="5"/>
  <c r="Z14" i="1" l="1"/>
  <c r="AB2" i="1" s="1"/>
  <c r="P14" i="1"/>
  <c r="R2" i="1" s="1"/>
  <c r="E2" i="6"/>
  <c r="E14" i="6"/>
  <c r="E5" i="6"/>
  <c r="E13" i="6"/>
  <c r="E10" i="6"/>
  <c r="E9" i="6"/>
  <c r="E6" i="6"/>
  <c r="E3" i="5"/>
  <c r="E15" i="5"/>
  <c r="E11" i="5"/>
  <c r="E7" i="5"/>
  <c r="E16" i="6"/>
  <c r="E12" i="6"/>
  <c r="E8" i="6"/>
  <c r="E4" i="6"/>
  <c r="E11" i="6"/>
  <c r="E3" i="6"/>
  <c r="E15" i="6"/>
  <c r="E6" i="5"/>
  <c r="E13" i="5"/>
  <c r="E9" i="5"/>
  <c r="E5" i="5"/>
  <c r="E10" i="5"/>
  <c r="E12" i="5"/>
  <c r="E8" i="5"/>
  <c r="E4" i="5"/>
  <c r="E14" i="5"/>
  <c r="F5" i="1"/>
  <c r="F4" i="1"/>
  <c r="F3" i="1"/>
  <c r="F14" i="1" s="1"/>
  <c r="H2" i="1" s="1"/>
  <c r="D3" i="4" l="1"/>
  <c r="E2" i="2"/>
  <c r="E3" i="4"/>
  <c r="E6" i="4"/>
  <c r="E2" i="4"/>
  <c r="E4" i="4"/>
  <c r="E5" i="4"/>
  <c r="E3" i="3"/>
  <c r="E7" i="3"/>
  <c r="E2" i="3"/>
  <c r="E5" i="3"/>
  <c r="E4" i="3"/>
  <c r="E6" i="3"/>
  <c r="D6" i="3" l="1"/>
  <c r="D4" i="3"/>
  <c r="D6" i="4"/>
  <c r="D3" i="3"/>
  <c r="D5" i="4"/>
  <c r="D2" i="2"/>
  <c r="D5" i="3"/>
  <c r="D4" i="4"/>
  <c r="D2" i="3"/>
  <c r="D7" i="3"/>
  <c r="D2" i="4"/>
  <c r="D4" i="5"/>
  <c r="D11" i="5"/>
  <c r="D8" i="5"/>
  <c r="D5" i="5"/>
  <c r="D6" i="5"/>
  <c r="D12" i="5"/>
  <c r="D15" i="5"/>
  <c r="D3" i="5"/>
  <c r="D2" i="5"/>
  <c r="D7" i="5"/>
  <c r="D13" i="5"/>
  <c r="D9" i="5"/>
  <c r="D10" i="5"/>
  <c r="D14" i="5"/>
  <c r="D3" i="6"/>
  <c r="D9" i="6"/>
  <c r="D14" i="6"/>
  <c r="D4" i="6"/>
  <c r="D5" i="6"/>
  <c r="D10" i="6"/>
  <c r="D15" i="6"/>
  <c r="D13" i="6"/>
  <c r="D16" i="6"/>
  <c r="D2" i="6"/>
  <c r="D7" i="6"/>
  <c r="D6" i="6"/>
  <c r="D11" i="6"/>
  <c r="D12" i="6"/>
  <c r="D8" i="6"/>
</calcChain>
</file>

<file path=xl/sharedStrings.xml><?xml version="1.0" encoding="utf-8"?>
<sst xmlns="http://schemas.openxmlformats.org/spreadsheetml/2006/main" count="83" uniqueCount="29">
  <si>
    <t>Weight</t>
    <phoneticPr fontId="1" type="noConversion"/>
  </si>
  <si>
    <t>Mode Shape</t>
    <phoneticPr fontId="1" type="noConversion"/>
  </si>
  <si>
    <t>Mode Mass Participation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</si>
  <si>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</si>
  <si>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分母</t>
    </r>
    <phoneticPr fontId="1" type="noConversion"/>
  </si>
  <si>
    <t>Monitored Displ</t>
  </si>
  <si>
    <t>Base Force</t>
  </si>
  <si>
    <t>Sa</t>
    <phoneticPr fontId="1" type="noConversion"/>
  </si>
  <si>
    <t>Sd</t>
    <phoneticPr fontId="1" type="noConversion"/>
  </si>
  <si>
    <t>Weight</t>
    <phoneticPr fontId="1" type="noConversion"/>
  </si>
  <si>
    <t>Mode Shape</t>
    <phoneticPr fontId="1" type="noConversion"/>
  </si>
  <si>
    <t>Mode Mass Participation</t>
    <phoneticPr fontId="1" type="noConversion"/>
  </si>
  <si>
    <t>Normalized First Mode Shape</t>
    <phoneticPr fontId="1" type="noConversion"/>
  </si>
  <si>
    <r>
      <t xml:space="preserve">PF </t>
    </r>
    <r>
      <rPr>
        <sz val="12"/>
        <color theme="1"/>
        <rFont val="微軟正黑體"/>
        <family val="2"/>
        <charset val="136"/>
      </rPr>
      <t>分子</t>
    </r>
    <phoneticPr fontId="1" type="noConversion"/>
  </si>
  <si>
    <t>PF</t>
    <phoneticPr fontId="1" type="noConversion"/>
  </si>
  <si>
    <t>Alpha*M</t>
    <phoneticPr fontId="1" type="noConversion"/>
  </si>
  <si>
    <t>RF</t>
  </si>
  <si>
    <t>12F</t>
  </si>
  <si>
    <t>11F</t>
  </si>
  <si>
    <t>10F</t>
  </si>
  <si>
    <t>9F</t>
  </si>
  <si>
    <t>8F</t>
  </si>
  <si>
    <t>7F</t>
  </si>
  <si>
    <t>6F</t>
  </si>
  <si>
    <t>5F</t>
  </si>
  <si>
    <t>4F</t>
  </si>
  <si>
    <t>3F</t>
  </si>
  <si>
    <t>2F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</si>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</sst>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2" fontId="3" fillId="0" borderId="0" xfId="0" applyNumberFormat="1" applyFont="1">
      <alignment vertical="center"/>
    </xf>
    <xf numFmtId="176" fontId="5" fillId="2" borderId="0" xfId="0" applyNumberFormat="1" applyFont="1" applyFill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" fontId="5" fillId="2" borderId="0" xfId="0" applyNumberFormat="1" applyFont="1" applyFill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"/>
  <sheetViews>
    <sheetView tabSelected="1" topLeftCell="E1" workbookViewId="0">
      <selection activeCell="U17" sqref="U17"/>
    </sheetView>
  </sheetViews>
  <sheetFormatPr defaultRowHeight="15.75" x14ac:dyDescent="0.25"/>
  <cols>
    <col min="1" max="1" width="9" style="1" customWidth="1"/>
    <col min="2" max="4" width="9" style="2" customWidth="1"/>
    <col min="5" max="9" width="9" style="1" customWidth="1"/>
    <col min="10" max="11" width="9" style="1"/>
    <col min="12" max="14" width="9" style="2"/>
    <col min="15" max="19" width="9" style="1" customWidth="1"/>
    <col min="20" max="21" width="9" style="1"/>
    <col min="22" max="24" width="9" style="2"/>
    <col min="25" max="29" width="9" style="1" customWidth="1"/>
    <col min="30" max="16384" width="9" style="1"/>
  </cols>
  <sheetData>
    <row r="1" spans="1:29" x14ac:dyDescent="0.25">
      <c r="B1" s="2" t="s">
        <v>9</v>
      </c>
      <c r="C1" s="2" t="s">
        <v>10</v>
      </c>
      <c r="D1" s="2" t="s">
        <v>11</v>
      </c>
      <c r="E1" s="1" t="s">
        <v>12</v>
      </c>
      <c r="F1" s="1" t="s">
        <v>13</v>
      </c>
      <c r="G1" s="1" t="s">
        <v>4</v>
      </c>
      <c r="H1" s="3" t="s">
        <v>14</v>
      </c>
      <c r="I1" s="3" t="s">
        <v>15</v>
      </c>
      <c r="L1" s="2" t="s">
        <v>0</v>
      </c>
      <c r="M1" s="2" t="s">
        <v>1</v>
      </c>
      <c r="N1" s="2" t="s">
        <v>2</v>
      </c>
      <c r="O1" s="1" t="s">
        <v>12</v>
      </c>
      <c r="P1" s="1" t="s">
        <v>3</v>
      </c>
      <c r="Q1" s="1" t="s">
        <v>4</v>
      </c>
      <c r="R1" s="3" t="s">
        <v>14</v>
      </c>
      <c r="S1" s="3" t="s">
        <v>15</v>
      </c>
      <c r="V1" s="2" t="s">
        <v>0</v>
      </c>
      <c r="W1" s="2" t="s">
        <v>1</v>
      </c>
      <c r="X1" s="2" t="s">
        <v>2</v>
      </c>
      <c r="Y1" s="1" t="s">
        <v>12</v>
      </c>
      <c r="Z1" s="1" t="s">
        <v>3</v>
      </c>
      <c r="AA1" s="1" t="s">
        <v>4</v>
      </c>
      <c r="AB1" s="3" t="s">
        <v>14</v>
      </c>
      <c r="AC1" s="3" t="s">
        <v>15</v>
      </c>
    </row>
    <row r="2" spans="1:29" x14ac:dyDescent="0.25">
      <c r="A2" s="9" t="s">
        <v>16</v>
      </c>
      <c r="B2" s="2">
        <v>291.60000000000002</v>
      </c>
      <c r="C2" s="2">
        <v>78.975999999999999</v>
      </c>
      <c r="E2" s="1">
        <v>1</v>
      </c>
      <c r="F2" s="4">
        <f>B2*E2</f>
        <v>291.60000000000002</v>
      </c>
      <c r="G2" s="4">
        <f>B2*E2^2</f>
        <v>291.60000000000002</v>
      </c>
      <c r="H2" s="5">
        <f>F14/G14</f>
        <v>1.3190531844346944</v>
      </c>
      <c r="I2" s="8">
        <f>D14*B14</f>
        <v>2736.3744000000002</v>
      </c>
      <c r="J2" s="10">
        <f>I2+S2+AC2</f>
        <v>3285.7487999999998</v>
      </c>
      <c r="K2" s="9" t="s">
        <v>16</v>
      </c>
      <c r="L2" s="2">
        <v>291.60000000000002</v>
      </c>
      <c r="M2" s="2">
        <v>74.751999999999995</v>
      </c>
      <c r="O2" s="1">
        <v>1</v>
      </c>
      <c r="P2" s="4">
        <f>L2*O2</f>
        <v>291.60000000000002</v>
      </c>
      <c r="Q2" s="4">
        <f>L2*O2^2</f>
        <v>291.60000000000002</v>
      </c>
      <c r="R2" s="5">
        <f>P14/Q14</f>
        <v>1.2803639309023467</v>
      </c>
      <c r="S2" s="8">
        <f>N14*L14</f>
        <v>416.40479999999997</v>
      </c>
      <c r="U2" s="9" t="s">
        <v>16</v>
      </c>
      <c r="V2" s="2">
        <v>291.60000000000002</v>
      </c>
      <c r="W2" s="2">
        <v>75.718999999999994</v>
      </c>
      <c r="Y2" s="1">
        <v>1</v>
      </c>
      <c r="Z2" s="4">
        <f>V2*Y2</f>
        <v>291.60000000000002</v>
      </c>
      <c r="AA2" s="4">
        <f>V2*Y2^2</f>
        <v>291.60000000000002</v>
      </c>
      <c r="AB2" s="5">
        <f>Z14/AA14</f>
        <v>1.3095652618935416</v>
      </c>
      <c r="AC2" s="8">
        <f>X14*V14</f>
        <v>132.96959999999999</v>
      </c>
    </row>
    <row r="3" spans="1:29" x14ac:dyDescent="0.25">
      <c r="A3" s="9" t="s">
        <v>17</v>
      </c>
      <c r="B3" s="2">
        <v>291.60000000000002</v>
      </c>
      <c r="C3" s="2">
        <v>76.722999999999999</v>
      </c>
      <c r="E3" s="1">
        <f>C3/C$2</f>
        <v>0.97147234602917343</v>
      </c>
      <c r="F3" s="4">
        <f t="shared" ref="F3:F5" si="0">B3*E3</f>
        <v>283.28133610210699</v>
      </c>
      <c r="G3" s="4">
        <f t="shared" ref="G3:G5" si="1">B3*E3^2</f>
        <v>275.19998416939268</v>
      </c>
      <c r="K3" s="9" t="s">
        <v>17</v>
      </c>
      <c r="L3" s="2">
        <v>291.60000000000002</v>
      </c>
      <c r="M3" s="2">
        <v>59.988</v>
      </c>
      <c r="O3" s="1">
        <f>M3/M$2</f>
        <v>0.80249357876712335</v>
      </c>
      <c r="P3" s="4">
        <f t="shared" ref="P3:P13" si="2">L3*O3</f>
        <v>234.00712756849319</v>
      </c>
      <c r="Q3" s="4">
        <f t="shared" ref="Q3:Q13" si="3">L3*O3^2</f>
        <v>187.78921725945486</v>
      </c>
      <c r="U3" s="9" t="s">
        <v>17</v>
      </c>
      <c r="V3" s="2">
        <v>291.60000000000002</v>
      </c>
      <c r="W3" s="2">
        <v>37.470999999999997</v>
      </c>
      <c r="Y3" s="1">
        <f>W3/W$2</f>
        <v>0.49486918739021907</v>
      </c>
      <c r="Z3" s="4">
        <f t="shared" ref="Z3:Z13" si="4">V3*Y3</f>
        <v>144.30385504298789</v>
      </c>
      <c r="AA3" s="4">
        <f t="shared" ref="AA3:AA13" si="5">V3*Y3^2</f>
        <v>71.411531482399383</v>
      </c>
    </row>
    <row r="4" spans="1:29" x14ac:dyDescent="0.25">
      <c r="A4" s="9" t="s">
        <v>18</v>
      </c>
      <c r="B4" s="2">
        <v>291.59999999999991</v>
      </c>
      <c r="C4" s="2">
        <v>73.096000000000004</v>
      </c>
      <c r="E4" s="1">
        <f t="shared" ref="E4:E13" si="6">C4/C$2</f>
        <v>0.92554700162074555</v>
      </c>
      <c r="F4" s="4">
        <f t="shared" si="0"/>
        <v>269.88950567260929</v>
      </c>
      <c r="G4" s="4">
        <f t="shared" si="1"/>
        <v>249.79542274418873</v>
      </c>
      <c r="K4" s="9" t="s">
        <v>18</v>
      </c>
      <c r="L4" s="2">
        <v>291.59999999999991</v>
      </c>
      <c r="M4" s="2">
        <v>36.545000000000002</v>
      </c>
      <c r="O4" s="1">
        <f t="shared" ref="O4:O13" si="7">M4/M$2</f>
        <v>0.48888324058219185</v>
      </c>
      <c r="P4" s="4">
        <f t="shared" si="2"/>
        <v>142.5583529537671</v>
      </c>
      <c r="Q4" s="4">
        <f t="shared" si="3"/>
        <v>69.694389564097548</v>
      </c>
      <c r="U4" s="9" t="s">
        <v>18</v>
      </c>
      <c r="V4" s="2">
        <v>291.59999999999991</v>
      </c>
      <c r="W4" s="2">
        <v>14.583</v>
      </c>
      <c r="Y4" s="1">
        <f t="shared" ref="Y4:Y13" si="8">W4/W$2</f>
        <v>0.19259366869610006</v>
      </c>
      <c r="Z4" s="4">
        <f t="shared" si="4"/>
        <v>56.160313791782762</v>
      </c>
      <c r="AA4" s="4">
        <f t="shared" si="5"/>
        <v>10.816120868283628</v>
      </c>
    </row>
    <row r="5" spans="1:29" x14ac:dyDescent="0.25">
      <c r="A5" s="9" t="s">
        <v>19</v>
      </c>
      <c r="B5" s="2">
        <v>291.60000000000014</v>
      </c>
      <c r="C5" s="2">
        <v>68.034000000000006</v>
      </c>
      <c r="E5" s="1">
        <f t="shared" si="6"/>
        <v>0.86145158022690449</v>
      </c>
      <c r="F5" s="4">
        <f t="shared" si="0"/>
        <v>251.19928079416547</v>
      </c>
      <c r="G5" s="4">
        <f t="shared" si="1"/>
        <v>216.39601739199574</v>
      </c>
      <c r="K5" s="9" t="s">
        <v>19</v>
      </c>
      <c r="L5" s="2">
        <v>291.60000000000014</v>
      </c>
      <c r="M5" s="2">
        <v>7.2649999999999997</v>
      </c>
      <c r="O5" s="1">
        <f t="shared" si="7"/>
        <v>9.7188035102739725E-2</v>
      </c>
      <c r="P5" s="4">
        <f t="shared" si="2"/>
        <v>28.340031035958916</v>
      </c>
      <c r="Q5" s="4">
        <f t="shared" si="3"/>
        <v>2.7543119311355087</v>
      </c>
      <c r="U5" s="9" t="s">
        <v>19</v>
      </c>
      <c r="V5" s="2">
        <v>291.60000000000014</v>
      </c>
      <c r="W5" s="2">
        <v>59.716000000000001</v>
      </c>
      <c r="Y5" s="1">
        <f t="shared" si="8"/>
        <v>0.78865278199659272</v>
      </c>
      <c r="Z5" s="4">
        <f t="shared" si="4"/>
        <v>229.97115123020654</v>
      </c>
      <c r="AA5" s="4">
        <f t="shared" si="5"/>
        <v>181.36738819666155</v>
      </c>
    </row>
    <row r="6" spans="1:29" x14ac:dyDescent="0.25">
      <c r="A6" s="9" t="s">
        <v>20</v>
      </c>
      <c r="B6" s="2">
        <v>291.59999999999991</v>
      </c>
      <c r="C6" s="2">
        <v>61.616</v>
      </c>
      <c r="E6" s="1">
        <f t="shared" si="6"/>
        <v>0.78018638573743926</v>
      </c>
      <c r="F6" s="4">
        <f t="shared" ref="F6:F13" si="9">B6*E6</f>
        <v>227.50235008103721</v>
      </c>
      <c r="G6" s="4">
        <f t="shared" ref="G6:G13" si="10">B6*E6^2</f>
        <v>177.49423625649803</v>
      </c>
      <c r="K6" s="9" t="s">
        <v>20</v>
      </c>
      <c r="L6" s="2">
        <v>291.59999999999991</v>
      </c>
      <c r="M6" s="2">
        <v>23.19</v>
      </c>
      <c r="O6" s="1">
        <f t="shared" si="7"/>
        <v>0.31022581335616439</v>
      </c>
      <c r="P6" s="4">
        <f t="shared" si="2"/>
        <v>90.461847174657507</v>
      </c>
      <c r="Q6" s="4">
        <f t="shared" si="3"/>
        <v>28.063600117459167</v>
      </c>
      <c r="U6" s="9" t="s">
        <v>20</v>
      </c>
      <c r="V6" s="2">
        <v>291.59999999999991</v>
      </c>
      <c r="W6" s="2">
        <v>77.881</v>
      </c>
      <c r="Y6" s="1">
        <f t="shared" si="8"/>
        <v>1.0285529391566186</v>
      </c>
      <c r="Z6" s="4">
        <f t="shared" si="4"/>
        <v>299.92603705806988</v>
      </c>
      <c r="AA6" s="4">
        <f t="shared" si="5"/>
        <v>308.48980694567467</v>
      </c>
    </row>
    <row r="7" spans="1:29" x14ac:dyDescent="0.25">
      <c r="A7" s="9" t="s">
        <v>21</v>
      </c>
      <c r="B7" s="2">
        <v>291.59999999999991</v>
      </c>
      <c r="C7" s="2">
        <v>53.976999999999997</v>
      </c>
      <c r="E7" s="1">
        <f t="shared" si="6"/>
        <v>0.68346079821717987</v>
      </c>
      <c r="F7" s="4">
        <f t="shared" si="9"/>
        <v>199.29716876012958</v>
      </c>
      <c r="G7" s="4">
        <f t="shared" si="10"/>
        <v>136.21180204322218</v>
      </c>
      <c r="K7" s="9" t="s">
        <v>21</v>
      </c>
      <c r="L7" s="2">
        <v>291.59999999999991</v>
      </c>
      <c r="M7" s="2">
        <v>49.786999999999999</v>
      </c>
      <c r="O7" s="1">
        <f>M7/M$2</f>
        <v>0.66602900256849318</v>
      </c>
      <c r="P7" s="4">
        <f>L7*O7</f>
        <v>194.21405714897256</v>
      </c>
      <c r="Q7" s="4">
        <f t="shared" si="3"/>
        <v>129.35219476771053</v>
      </c>
      <c r="U7" s="9" t="s">
        <v>21</v>
      </c>
      <c r="V7" s="2">
        <v>291.59999999999991</v>
      </c>
      <c r="W7" s="2">
        <v>60.807000000000002</v>
      </c>
      <c r="Y7" s="1">
        <f t="shared" si="8"/>
        <v>0.80306131882354503</v>
      </c>
      <c r="Z7" s="4">
        <f t="shared" si="4"/>
        <v>234.17268056894565</v>
      </c>
      <c r="AA7" s="4">
        <f t="shared" si="5"/>
        <v>188.05502169014224</v>
      </c>
    </row>
    <row r="8" spans="1:29" x14ac:dyDescent="0.25">
      <c r="A8" s="9" t="s">
        <v>22</v>
      </c>
      <c r="B8" s="2">
        <v>291.60000000000014</v>
      </c>
      <c r="C8" s="2">
        <v>45.345999999999997</v>
      </c>
      <c r="E8" s="1">
        <f t="shared" si="6"/>
        <v>0.57417443273905988</v>
      </c>
      <c r="F8" s="4">
        <f t="shared" si="9"/>
        <v>167.42926458670993</v>
      </c>
      <c r="G8" s="4">
        <f t="shared" si="10"/>
        <v>96.133603017992158</v>
      </c>
      <c r="K8" s="9" t="s">
        <v>22</v>
      </c>
      <c r="L8" s="2">
        <v>291.60000000000014</v>
      </c>
      <c r="M8" s="2">
        <v>67.998000000000005</v>
      </c>
      <c r="O8" s="1">
        <f>M8/M$2</f>
        <v>0.90964790239726034</v>
      </c>
      <c r="P8" s="4">
        <f t="shared" si="2"/>
        <v>265.25332833904122</v>
      </c>
      <c r="Q8" s="4">
        <f t="shared" si="3"/>
        <v>241.28713372750065</v>
      </c>
      <c r="U8" s="9" t="s">
        <v>22</v>
      </c>
      <c r="V8" s="2">
        <v>291.60000000000014</v>
      </c>
      <c r="W8" s="2">
        <v>16.436</v>
      </c>
      <c r="Y8" s="1">
        <f t="shared" si="8"/>
        <v>0.21706572986964964</v>
      </c>
      <c r="Z8" s="4">
        <f t="shared" si="4"/>
        <v>63.296366829989864</v>
      </c>
      <c r="AA8" s="4">
        <f t="shared" si="5"/>
        <v>13.739472064048831</v>
      </c>
    </row>
    <row r="9" spans="1:29" x14ac:dyDescent="0.25">
      <c r="A9" s="9" t="s">
        <v>23</v>
      </c>
      <c r="B9" s="2">
        <v>291.60000000000014</v>
      </c>
      <c r="C9" s="2">
        <v>36.374000000000002</v>
      </c>
      <c r="E9" s="1">
        <f t="shared" si="6"/>
        <v>0.46057029983792547</v>
      </c>
      <c r="F9" s="4">
        <f t="shared" si="9"/>
        <v>134.30229943273912</v>
      </c>
      <c r="G9" s="4">
        <f t="shared" si="10"/>
        <v>61.855650318659507</v>
      </c>
      <c r="K9" s="9" t="s">
        <v>23</v>
      </c>
      <c r="L9" s="2">
        <v>291.60000000000014</v>
      </c>
      <c r="M9" s="2">
        <v>74.349999999999994</v>
      </c>
      <c r="O9" s="1">
        <f t="shared" si="7"/>
        <v>0.99462221746575341</v>
      </c>
      <c r="P9" s="4">
        <f t="shared" si="2"/>
        <v>290.0318386130138</v>
      </c>
      <c r="Q9" s="4">
        <f t="shared" si="3"/>
        <v>288.4721104569453</v>
      </c>
      <c r="U9" s="9" t="s">
        <v>23</v>
      </c>
      <c r="V9" s="2">
        <v>291.60000000000014</v>
      </c>
      <c r="W9" s="2">
        <v>32.29</v>
      </c>
      <c r="Y9" s="1">
        <f t="shared" si="8"/>
        <v>0.42644514586827614</v>
      </c>
      <c r="Z9" s="4">
        <f t="shared" si="4"/>
        <v>124.35140453518939</v>
      </c>
      <c r="AA9" s="4">
        <f t="shared" si="5"/>
        <v>53.029052845933847</v>
      </c>
    </row>
    <row r="10" spans="1:29" x14ac:dyDescent="0.25">
      <c r="A10" s="9" t="s">
        <v>24</v>
      </c>
      <c r="B10" s="2">
        <v>291.59999999999991</v>
      </c>
      <c r="C10" s="2">
        <v>28.678000000000001</v>
      </c>
      <c r="E10" s="1">
        <f t="shared" si="6"/>
        <v>0.36312297406807131</v>
      </c>
      <c r="F10" s="4">
        <f t="shared" si="9"/>
        <v>105.88665923824956</v>
      </c>
      <c r="G10" s="4">
        <f t="shared" si="10"/>
        <v>38.449878616725599</v>
      </c>
      <c r="K10" s="9" t="s">
        <v>24</v>
      </c>
      <c r="L10" s="2">
        <v>291.59999999999991</v>
      </c>
      <c r="M10" s="2">
        <v>69.649000000000001</v>
      </c>
      <c r="O10" s="1">
        <f t="shared" si="7"/>
        <v>0.93173426797945214</v>
      </c>
      <c r="P10" s="4">
        <f t="shared" si="2"/>
        <v>271.69371254280816</v>
      </c>
      <c r="Q10" s="4">
        <f t="shared" si="3"/>
        <v>253.14634237069305</v>
      </c>
      <c r="U10" s="9" t="s">
        <v>24</v>
      </c>
      <c r="V10" s="2">
        <v>291.59999999999991</v>
      </c>
      <c r="W10" s="2">
        <v>59.194000000000003</v>
      </c>
      <c r="Y10" s="1">
        <f t="shared" si="8"/>
        <v>0.78175887161742774</v>
      </c>
      <c r="Z10" s="4">
        <f t="shared" si="4"/>
        <v>227.96088696364185</v>
      </c>
      <c r="AA10" s="4">
        <f t="shared" si="5"/>
        <v>178.21044576560465</v>
      </c>
    </row>
    <row r="11" spans="1:29" x14ac:dyDescent="0.25">
      <c r="A11" s="9" t="s">
        <v>25</v>
      </c>
      <c r="B11" s="2">
        <v>291.59999999999991</v>
      </c>
      <c r="C11" s="2">
        <v>20.773</v>
      </c>
      <c r="E11" s="1">
        <f t="shared" si="6"/>
        <v>0.26302927471636955</v>
      </c>
      <c r="F11" s="4">
        <f t="shared" si="9"/>
        <v>76.699336507293339</v>
      </c>
      <c r="G11" s="4">
        <f t="shared" si="10"/>
        <v>20.174170852740133</v>
      </c>
      <c r="K11" s="9" t="s">
        <v>25</v>
      </c>
      <c r="L11" s="2">
        <v>291.59999999999991</v>
      </c>
      <c r="M11" s="2">
        <v>57.228000000000002</v>
      </c>
      <c r="O11" s="1">
        <f t="shared" si="7"/>
        <v>0.76557148972602751</v>
      </c>
      <c r="P11" s="4">
        <f t="shared" si="2"/>
        <v>223.24064640410955</v>
      </c>
      <c r="Q11" s="4">
        <f>L11*O11^2</f>
        <v>170.90667423499551</v>
      </c>
      <c r="U11" s="9" t="s">
        <v>25</v>
      </c>
      <c r="V11" s="2">
        <v>291.59999999999991</v>
      </c>
      <c r="W11" s="2">
        <v>67.197999999999993</v>
      </c>
      <c r="Y11" s="1">
        <f t="shared" si="8"/>
        <v>0.88746549743129199</v>
      </c>
      <c r="Z11" s="4">
        <f t="shared" si="4"/>
        <v>258.78493905096468</v>
      </c>
      <c r="AA11" s="4">
        <f t="shared" si="5"/>
        <v>229.66270466259095</v>
      </c>
    </row>
    <row r="12" spans="1:29" x14ac:dyDescent="0.25">
      <c r="A12" s="9" t="s">
        <v>26</v>
      </c>
      <c r="B12" s="2">
        <v>291.59999999999991</v>
      </c>
      <c r="C12" s="2">
        <v>12.797000000000001</v>
      </c>
      <c r="E12" s="1">
        <f t="shared" si="6"/>
        <v>0.16203656807131281</v>
      </c>
      <c r="F12" s="4">
        <f t="shared" si="9"/>
        <v>47.249863249594803</v>
      </c>
      <c r="G12" s="4">
        <f t="shared" si="10"/>
        <v>7.6562056828031899</v>
      </c>
      <c r="K12" s="9" t="s">
        <v>26</v>
      </c>
      <c r="L12" s="2">
        <v>291.59999999999991</v>
      </c>
      <c r="M12" s="2">
        <v>38.451000000000001</v>
      </c>
      <c r="O12" s="1">
        <f t="shared" si="7"/>
        <v>0.51438088613013699</v>
      </c>
      <c r="P12" s="4">
        <f t="shared" si="2"/>
        <v>149.9934663955479</v>
      </c>
      <c r="Q12" s="4">
        <f t="shared" si="3"/>
        <v>77.153772158272844</v>
      </c>
      <c r="U12" s="9" t="s">
        <v>26</v>
      </c>
      <c r="V12" s="2">
        <v>291.59999999999991</v>
      </c>
      <c r="W12" s="2">
        <v>54.161999999999999</v>
      </c>
      <c r="Y12" s="1">
        <f t="shared" si="8"/>
        <v>0.71530263210026546</v>
      </c>
      <c r="Z12" s="4">
        <f t="shared" si="4"/>
        <v>208.58224752043733</v>
      </c>
      <c r="AA12" s="4">
        <f t="shared" si="5"/>
        <v>149.19943066075788</v>
      </c>
    </row>
    <row r="13" spans="1:29" x14ac:dyDescent="0.25">
      <c r="A13" s="9" t="s">
        <v>27</v>
      </c>
      <c r="B13" s="2">
        <v>291.59999999999991</v>
      </c>
      <c r="C13" s="2">
        <v>5.3049999999999997</v>
      </c>
      <c r="E13" s="1">
        <f t="shared" si="6"/>
        <v>6.7172305510534838E-2</v>
      </c>
      <c r="F13" s="4">
        <f t="shared" si="9"/>
        <v>19.587444286871953</v>
      </c>
      <c r="G13" s="4">
        <f t="shared" si="10"/>
        <v>1.3157337918083432</v>
      </c>
      <c r="K13" s="9" t="s">
        <v>27</v>
      </c>
      <c r="L13" s="2">
        <v>291.59999999999991</v>
      </c>
      <c r="M13" s="2">
        <v>16.826000000000001</v>
      </c>
      <c r="O13" s="1">
        <f t="shared" si="7"/>
        <v>0.22509096746575344</v>
      </c>
      <c r="P13" s="4">
        <f t="shared" si="2"/>
        <v>65.636526113013687</v>
      </c>
      <c r="Q13" s="4">
        <f t="shared" si="3"/>
        <v>14.774189163869439</v>
      </c>
      <c r="U13" s="9" t="s">
        <v>27</v>
      </c>
      <c r="V13" s="2">
        <v>291.59999999999991</v>
      </c>
      <c r="W13" s="2">
        <v>26.184999999999999</v>
      </c>
      <c r="Y13" s="1">
        <f t="shared" si="8"/>
        <v>0.34581809057171914</v>
      </c>
      <c r="Z13" s="4">
        <f t="shared" si="4"/>
        <v>100.84055521071328</v>
      </c>
      <c r="AA13" s="4">
        <f t="shared" si="5"/>
        <v>34.872488255160889</v>
      </c>
    </row>
    <row r="14" spans="1:29" x14ac:dyDescent="0.25">
      <c r="A14" s="9" t="s">
        <v>28</v>
      </c>
      <c r="B14" s="2">
        <f>SUM(B2:B13)</f>
        <v>3499.2</v>
      </c>
      <c r="D14" s="2">
        <v>0.78200000000000003</v>
      </c>
      <c r="F14" s="4">
        <f>SUM(F2:F13)</f>
        <v>2073.9245087115073</v>
      </c>
      <c r="G14" s="4">
        <f>SUM(G2:G13)</f>
        <v>1572.2827048860258</v>
      </c>
      <c r="K14" s="9" t="s">
        <v>28</v>
      </c>
      <c r="L14" s="2">
        <f>SUM(L2:L13)</f>
        <v>3499.2</v>
      </c>
      <c r="N14" s="2">
        <v>0.11899999999999999</v>
      </c>
      <c r="P14" s="4">
        <f>SUM(P2:P13)</f>
        <v>2247.0309342893834</v>
      </c>
      <c r="Q14" s="4">
        <f>SUM(Q2:Q13)</f>
        <v>1754.9939357521346</v>
      </c>
      <c r="U14" s="9" t="s">
        <v>28</v>
      </c>
      <c r="V14" s="2">
        <f>SUM(V2:V13)</f>
        <v>3499.2</v>
      </c>
      <c r="X14" s="2">
        <v>3.7999999999999999E-2</v>
      </c>
      <c r="Z14" s="4">
        <f>SUM(Z2:Z13)</f>
        <v>2239.9504378029292</v>
      </c>
      <c r="AA14" s="4">
        <f>SUM(AA2:AA13)</f>
        <v>1710.4534634372587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6.5" x14ac:dyDescent="0.25"/>
  <cols>
    <col min="2" max="2" width="16" bestFit="1" customWidth="1"/>
    <col min="3" max="3" width="10.5" bestFit="1" customWidth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D2" s="4">
        <f>B2/總表!H$2</f>
        <v>0</v>
      </c>
      <c r="E2" s="4">
        <f>C2/總表!I$2</f>
        <v>0</v>
      </c>
    </row>
    <row r="3" spans="2:5" x14ac:dyDescent="0.25">
      <c r="D3" s="4"/>
      <c r="E3" s="4"/>
    </row>
    <row r="4" spans="2:5" x14ac:dyDescent="0.25">
      <c r="D4" s="4"/>
      <c r="E4" s="4"/>
    </row>
    <row r="5" spans="2:5" x14ac:dyDescent="0.25">
      <c r="D5" s="4"/>
      <c r="E5" s="4"/>
    </row>
    <row r="6" spans="2:5" x14ac:dyDescent="0.25">
      <c r="D6" s="4"/>
      <c r="E6" s="4"/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7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16384" width="9" style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B2" s="7">
        <v>0</v>
      </c>
      <c r="C2" s="7">
        <v>0</v>
      </c>
      <c r="D2" s="4">
        <f>B2/總表!H$2</f>
        <v>0</v>
      </c>
      <c r="E2" s="4">
        <f>C2/總表!I$2</f>
        <v>0</v>
      </c>
    </row>
    <row r="3" spans="2:5" x14ac:dyDescent="0.25">
      <c r="B3" s="7">
        <v>39.511000000000003</v>
      </c>
      <c r="C3" s="7">
        <v>213.73699999999999</v>
      </c>
      <c r="D3" s="4">
        <f>B3/總表!H$2</f>
        <v>29.954061342062715</v>
      </c>
      <c r="E3" s="4">
        <f>C3/總表!I$2</f>
        <v>7.8109559861399072E-2</v>
      </c>
    </row>
    <row r="4" spans="2:5" x14ac:dyDescent="0.25">
      <c r="B4" s="7">
        <v>119.04900000000001</v>
      </c>
      <c r="C4" s="7">
        <v>413.07940000000002</v>
      </c>
      <c r="D4" s="4">
        <f>B4/總表!H$2</f>
        <v>90.253373711402503</v>
      </c>
      <c r="E4" s="4">
        <f>C4/總表!I$2</f>
        <v>0.15095865536528918</v>
      </c>
    </row>
    <row r="5" spans="2:5" x14ac:dyDescent="0.25">
      <c r="B5" s="7">
        <v>129.84</v>
      </c>
      <c r="C5" s="7">
        <v>423.89659999999998</v>
      </c>
      <c r="D5" s="4">
        <f>B5/總表!H$2</f>
        <v>98.434241721379436</v>
      </c>
      <c r="E5" s="4">
        <f>C5/總表!I$2</f>
        <v>0.15491176938360479</v>
      </c>
    </row>
    <row r="6" spans="2:5" x14ac:dyDescent="0.25">
      <c r="B6" s="7">
        <v>202.41</v>
      </c>
      <c r="C6" s="7">
        <v>452.38130000000001</v>
      </c>
      <c r="D6" s="4">
        <f>B6/總表!H$2</f>
        <v>153.45097710123545</v>
      </c>
      <c r="E6" s="4">
        <f>C6/總表!I$2</f>
        <v>0.16532141946657591</v>
      </c>
    </row>
    <row r="7" spans="2:5" x14ac:dyDescent="0.25">
      <c r="B7" s="7">
        <v>123.182</v>
      </c>
      <c r="C7" s="7">
        <v>4.4435000000000002</v>
      </c>
      <c r="D7" s="4">
        <f>B7/總表!H$2</f>
        <v>93.386681790842275</v>
      </c>
      <c r="E7" s="4">
        <f>C7/總表!I$2</f>
        <v>1.6238640443354535E-3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D2" sqref="D2:E5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B2" s="7">
        <v>39.284999999999997</v>
      </c>
      <c r="C2" s="7">
        <v>213.6182</v>
      </c>
      <c r="D2" s="4">
        <f>B2/總表!H$2</f>
        <v>29.782726324895183</v>
      </c>
      <c r="E2" s="4">
        <f>C2/總表!I$2</f>
        <v>7.8066144749782768E-2</v>
      </c>
    </row>
    <row r="3" spans="2:5" x14ac:dyDescent="0.25">
      <c r="B3" s="7">
        <v>117.66</v>
      </c>
      <c r="C3" s="7">
        <v>412.88130000000001</v>
      </c>
      <c r="D3" s="4">
        <f>B3/總表!H$2</f>
        <v>89.200345663412691</v>
      </c>
      <c r="E3" s="4">
        <f>C3/總表!I$2</f>
        <v>0.15088626030122193</v>
      </c>
    </row>
    <row r="4" spans="2:5" x14ac:dyDescent="0.25">
      <c r="B4" s="7">
        <v>128.46799999999999</v>
      </c>
      <c r="C4" s="7">
        <v>423.74610000000001</v>
      </c>
      <c r="D4" s="4">
        <f>B4/總表!H$2</f>
        <v>97.394101705654435</v>
      </c>
      <c r="E4" s="4">
        <f>C4/總表!I$2</f>
        <v>0.15485676959994948</v>
      </c>
    </row>
    <row r="5" spans="2:5" x14ac:dyDescent="0.25">
      <c r="B5" s="7">
        <v>200.071</v>
      </c>
      <c r="C5" s="7">
        <v>452.75240000000002</v>
      </c>
      <c r="D5" s="4">
        <f>B5/總表!H$2</f>
        <v>151.67773548550605</v>
      </c>
      <c r="E5" s="4">
        <f>C5/總表!I$2</f>
        <v>0.16545703687331675</v>
      </c>
    </row>
    <row r="6" spans="2:5" x14ac:dyDescent="0.25">
      <c r="B6" s="7">
        <v>121.36799999999999</v>
      </c>
      <c r="C6" s="7">
        <v>6.1017999999999999</v>
      </c>
      <c r="D6" s="4">
        <f>B6/總表!H$2</f>
        <v>92.011452936232118</v>
      </c>
      <c r="E6" s="4">
        <f>C6/總表!I$2</f>
        <v>2.2298849163330864E-3</v>
      </c>
    </row>
    <row r="7" spans="2:5" x14ac:dyDescent="0.25">
      <c r="D7" s="4"/>
      <c r="E7" s="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B2" s="7">
        <v>0</v>
      </c>
      <c r="C2" s="7">
        <v>0</v>
      </c>
      <c r="D2" s="4">
        <f>B2/總表!R$2</f>
        <v>0</v>
      </c>
      <c r="E2" s="4">
        <f>C2/總表!S$2</f>
        <v>0</v>
      </c>
    </row>
    <row r="3" spans="2:5" x14ac:dyDescent="0.25">
      <c r="B3" s="7">
        <v>8.7080000000000002</v>
      </c>
      <c r="C3" s="7">
        <v>224.50409999999999</v>
      </c>
      <c r="D3" s="4">
        <f>B3/總表!R$2</f>
        <v>6.8011912783758035</v>
      </c>
      <c r="E3" s="4">
        <f>C3/總表!S$2</f>
        <v>0.53914868416502404</v>
      </c>
    </row>
    <row r="4" spans="2:5" x14ac:dyDescent="0.25">
      <c r="B4" s="7">
        <v>9.1449999999999996</v>
      </c>
      <c r="C4" s="7">
        <v>234.00239999999999</v>
      </c>
      <c r="D4" s="4">
        <f>B4/總表!R$2</f>
        <v>7.1425004869943409</v>
      </c>
      <c r="E4" s="4">
        <f>C4/總表!S$2</f>
        <v>0.56195893995458268</v>
      </c>
    </row>
    <row r="5" spans="2:5" x14ac:dyDescent="0.25">
      <c r="B5" s="7">
        <v>10.205</v>
      </c>
      <c r="C5" s="7">
        <v>249.1635</v>
      </c>
      <c r="D5" s="4">
        <f>B5/總表!R$2</f>
        <v>7.9703901005770641</v>
      </c>
      <c r="E5" s="4">
        <f>C5/總表!S$2</f>
        <v>0.5983684626113821</v>
      </c>
    </row>
    <row r="6" spans="2:5" x14ac:dyDescent="0.25">
      <c r="B6" s="7">
        <v>42.113</v>
      </c>
      <c r="C6" s="7">
        <v>459.44060000000002</v>
      </c>
      <c r="D6" s="4">
        <f>B6/總表!R$2</f>
        <v>32.891429525291713</v>
      </c>
      <c r="E6" s="4">
        <f>C6/總表!S$2</f>
        <v>1.1033508739572648</v>
      </c>
    </row>
    <row r="7" spans="2:5" x14ac:dyDescent="0.25">
      <c r="B7" s="7">
        <v>45.411999999999999</v>
      </c>
      <c r="C7" s="7">
        <v>472.59109999999998</v>
      </c>
      <c r="D7" s="4">
        <f>B7/總表!R$2</f>
        <v>35.468040690583599</v>
      </c>
      <c r="E7" s="4">
        <f>C7/總表!S$2</f>
        <v>1.1349319220143477</v>
      </c>
    </row>
    <row r="8" spans="2:5" x14ac:dyDescent="0.25">
      <c r="B8" s="7">
        <v>59.570999999999998</v>
      </c>
      <c r="C8" s="7">
        <v>505.56709999999998</v>
      </c>
      <c r="D8" s="4">
        <f>B8/總表!R$2</f>
        <v>46.526615255411684</v>
      </c>
      <c r="E8" s="4">
        <f>C8/總表!S$2</f>
        <v>1.2141240927097863</v>
      </c>
    </row>
    <row r="9" spans="2:5" x14ac:dyDescent="0.25">
      <c r="B9" s="7">
        <v>77.646000000000001</v>
      </c>
      <c r="C9" s="7">
        <v>522.47</v>
      </c>
      <c r="D9" s="4">
        <f>B9/總表!R$2</f>
        <v>60.643695222871798</v>
      </c>
      <c r="E9" s="4">
        <f>C9/總表!S$2</f>
        <v>1.2547165642663103</v>
      </c>
    </row>
    <row r="10" spans="2:5" x14ac:dyDescent="0.25">
      <c r="B10" s="7">
        <v>112.557</v>
      </c>
      <c r="C10" s="7">
        <v>535.9502</v>
      </c>
      <c r="D10" s="4">
        <f>B10/總表!R$2</f>
        <v>87.910161543425048</v>
      </c>
      <c r="E10" s="4">
        <f>C10/總表!S$2</f>
        <v>1.2870893899397895</v>
      </c>
    </row>
    <row r="11" spans="2:5" x14ac:dyDescent="0.25">
      <c r="B11" s="7">
        <v>112.565</v>
      </c>
      <c r="C11" s="7">
        <v>420.61540000000002</v>
      </c>
      <c r="D11" s="4">
        <f>B11/總表!R$2</f>
        <v>87.916409766923778</v>
      </c>
      <c r="E11" s="4">
        <f>C11/總表!S$2</f>
        <v>1.0101117950609599</v>
      </c>
    </row>
    <row r="12" spans="2:5" x14ac:dyDescent="0.25">
      <c r="B12" s="7">
        <v>112.57299999999999</v>
      </c>
      <c r="C12" s="7">
        <v>293.5729</v>
      </c>
      <c r="D12" s="4">
        <f>B12/總表!R$2</f>
        <v>87.922657990422522</v>
      </c>
      <c r="E12" s="4">
        <f>C12/總表!S$2</f>
        <v>0.70501804974390314</v>
      </c>
    </row>
    <row r="13" spans="2:5" x14ac:dyDescent="0.25">
      <c r="B13" s="7">
        <v>114.729</v>
      </c>
      <c r="C13" s="7">
        <v>320.87670000000003</v>
      </c>
      <c r="D13" s="4">
        <f>B13/總表!R$2</f>
        <v>89.606554223332282</v>
      </c>
      <c r="E13" s="4">
        <f>C13/總表!S$2</f>
        <v>0.77058837938467584</v>
      </c>
    </row>
    <row r="14" spans="2:5" x14ac:dyDescent="0.25">
      <c r="B14" s="7">
        <v>117.38500000000001</v>
      </c>
      <c r="C14" s="7">
        <v>340.01170000000002</v>
      </c>
      <c r="D14" s="4">
        <f>B14/總表!R$2</f>
        <v>91.680964424913157</v>
      </c>
      <c r="E14" s="4">
        <f>C14/總表!S$2</f>
        <v>0.81654125985099124</v>
      </c>
    </row>
    <row r="15" spans="2:5" x14ac:dyDescent="0.25">
      <c r="B15" s="7">
        <v>116.014</v>
      </c>
      <c r="C15" s="7">
        <v>148.9237</v>
      </c>
      <c r="D15" s="4">
        <f>B15/總表!R$2</f>
        <v>90.610175122816997</v>
      </c>
      <c r="E15" s="4">
        <f>C15/總表!S$2</f>
        <v>0.35764165062458458</v>
      </c>
    </row>
    <row r="16" spans="2:5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workbookViewId="0">
      <selection activeCell="D2" sqref="D2:E14"/>
    </sheetView>
  </sheetViews>
  <sheetFormatPr defaultRowHeight="15.75" x14ac:dyDescent="0.25"/>
  <cols>
    <col min="1" max="1" width="9" style="1"/>
    <col min="2" max="2" width="16" style="1" bestFit="1" customWidth="1"/>
    <col min="3" max="3" width="10.5" style="1" bestFit="1" customWidth="1"/>
    <col min="4" max="5" width="9.125" style="1" bestFit="1" customWidth="1"/>
    <col min="6" max="16384" width="9" style="1"/>
  </cols>
  <sheetData>
    <row r="1" spans="2:5" x14ac:dyDescent="0.25">
      <c r="B1" s="6" t="s">
        <v>5</v>
      </c>
      <c r="C1" s="6" t="s">
        <v>6</v>
      </c>
      <c r="D1" s="1" t="s">
        <v>7</v>
      </c>
      <c r="E1" s="1" t="s">
        <v>8</v>
      </c>
    </row>
    <row r="2" spans="2:5" x14ac:dyDescent="0.25">
      <c r="B2" s="7">
        <v>0</v>
      </c>
      <c r="C2" s="7">
        <v>0</v>
      </c>
      <c r="D2" s="1">
        <f>B2/總表!AB$2</f>
        <v>0</v>
      </c>
      <c r="E2" s="1">
        <f>C2/總表!AC$2</f>
        <v>0</v>
      </c>
    </row>
    <row r="3" spans="2:5" x14ac:dyDescent="0.25">
      <c r="B3" s="7">
        <v>-3.0750000000000002</v>
      </c>
      <c r="C3" s="7">
        <v>268.02890000000002</v>
      </c>
      <c r="D3" s="4">
        <f>B3/總表!AB$2</f>
        <v>-2.3481074899266652</v>
      </c>
      <c r="E3" s="4">
        <f>C3/總表!AC$2</f>
        <v>2.0157156222174093</v>
      </c>
    </row>
    <row r="4" spans="2:5" x14ac:dyDescent="0.25">
      <c r="B4" s="7">
        <v>-3.2170000000000001</v>
      </c>
      <c r="C4" s="7">
        <v>276.1225</v>
      </c>
      <c r="D4" s="4">
        <f>B4/總表!AB$2</f>
        <v>-2.4565404211688073</v>
      </c>
      <c r="E4" s="4">
        <f>C4/總表!AC$2</f>
        <v>2.0765836702524489</v>
      </c>
    </row>
    <row r="5" spans="2:5" x14ac:dyDescent="0.25">
      <c r="B5" s="7">
        <v>-3.74</v>
      </c>
      <c r="C5" s="7">
        <v>295.51600000000002</v>
      </c>
      <c r="D5" s="4">
        <f>B5/總表!AB$2</f>
        <v>-2.8559095975043021</v>
      </c>
      <c r="E5" s="4">
        <f>C5/總表!AC$2</f>
        <v>2.2224327966693145</v>
      </c>
    </row>
    <row r="6" spans="2:5" x14ac:dyDescent="0.25">
      <c r="B6" s="7">
        <v>-9.9540000000000006</v>
      </c>
      <c r="C6" s="7">
        <v>436.19470000000001</v>
      </c>
      <c r="D6" s="4">
        <f>B6/總表!AB$2</f>
        <v>-7.6009957576357809</v>
      </c>
      <c r="E6" s="4">
        <f>C6/總表!AC$2</f>
        <v>3.2804092063148271</v>
      </c>
    </row>
    <row r="7" spans="2:5" x14ac:dyDescent="0.25">
      <c r="B7" s="7">
        <v>-10.234999999999999</v>
      </c>
      <c r="C7" s="7">
        <v>453.85700000000003</v>
      </c>
      <c r="D7" s="4">
        <f>B7/總表!AB$2</f>
        <v>-7.8155707835445263</v>
      </c>
      <c r="E7" s="4">
        <f>C7/總表!AC$2</f>
        <v>3.4132388154886537</v>
      </c>
    </row>
    <row r="8" spans="2:5" x14ac:dyDescent="0.25">
      <c r="B8" s="7">
        <v>-10.285</v>
      </c>
      <c r="C8" s="7">
        <v>459.02929999999998</v>
      </c>
      <c r="D8" s="4">
        <f>B8/總表!AB$2</f>
        <v>-7.8537513931368297</v>
      </c>
      <c r="E8" s="4">
        <f>C8/總表!AC$2</f>
        <v>3.4521371802276613</v>
      </c>
    </row>
    <row r="9" spans="2:5" x14ac:dyDescent="0.25">
      <c r="B9" s="7">
        <v>-10.542</v>
      </c>
      <c r="C9" s="7">
        <v>467.31049999999999</v>
      </c>
      <c r="D9" s="4">
        <f>B9/總表!AB$2</f>
        <v>-8.0499997264412695</v>
      </c>
      <c r="E9" s="4">
        <f>C9/總表!AC$2</f>
        <v>3.5144160770582151</v>
      </c>
    </row>
    <row r="10" spans="2:5" x14ac:dyDescent="0.25">
      <c r="B10" s="7">
        <v>-15.118</v>
      </c>
      <c r="C10" s="7">
        <v>527.02689999999996</v>
      </c>
      <c r="D10" s="4">
        <f>B10/總表!AB$2</f>
        <v>-11.544289116328887</v>
      </c>
      <c r="E10" s="4">
        <f>C10/總表!AC$2</f>
        <v>3.963514216783385</v>
      </c>
    </row>
    <row r="11" spans="2:5" x14ac:dyDescent="0.25">
      <c r="B11" s="7">
        <v>-16.190999999999999</v>
      </c>
      <c r="C11" s="7">
        <v>531.77359999999999</v>
      </c>
      <c r="D11" s="4">
        <f>B11/總表!AB$2</f>
        <v>-12.363644998179719</v>
      </c>
      <c r="E11" s="4">
        <f>C11/總表!AC$2</f>
        <v>3.9992118499266001</v>
      </c>
    </row>
    <row r="12" spans="2:5" x14ac:dyDescent="0.25">
      <c r="B12" s="7">
        <v>-18.271000000000001</v>
      </c>
      <c r="C12" s="7">
        <v>536.96339999999998</v>
      </c>
      <c r="D12" s="4">
        <f>B12/總表!AB$2</f>
        <v>-13.951958357219546</v>
      </c>
      <c r="E12" s="4">
        <f>C12/總表!AC$2</f>
        <v>4.0382418236950404</v>
      </c>
    </row>
    <row r="13" spans="2:5" x14ac:dyDescent="0.25">
      <c r="B13" s="7">
        <v>-29.486000000000001</v>
      </c>
      <c r="C13" s="7">
        <v>548.13869999999997</v>
      </c>
      <c r="D13" s="4">
        <f>B13/總表!AB$2</f>
        <v>-22.515869088773222</v>
      </c>
      <c r="E13" s="4">
        <f>C13/總表!AC$2</f>
        <v>4.1222858457873084</v>
      </c>
    </row>
    <row r="14" spans="2:5" x14ac:dyDescent="0.25">
      <c r="B14" s="7">
        <v>-30.414999999999999</v>
      </c>
      <c r="C14" s="7">
        <v>552.08309999999994</v>
      </c>
      <c r="D14" s="4">
        <f>B14/總表!AB$2</f>
        <v>-23.225264814998219</v>
      </c>
      <c r="E14" s="4">
        <f>C14/總表!AC$2</f>
        <v>4.1519497689697493</v>
      </c>
    </row>
    <row r="15" spans="2:5" x14ac:dyDescent="0.25">
      <c r="B15" s="7">
        <v>-30.414999999999999</v>
      </c>
      <c r="C15" s="7">
        <v>552.08309999999994</v>
      </c>
      <c r="D15" s="4">
        <f>B15/總表!AB$2</f>
        <v>-23.225264814998219</v>
      </c>
      <c r="E15" s="4">
        <f>C15/總表!AC$2</f>
        <v>4.1519497689697493</v>
      </c>
    </row>
    <row r="16" spans="2:5" x14ac:dyDescent="0.25">
      <c r="B16" s="7">
        <v>-30.414999999999999</v>
      </c>
      <c r="C16" s="7">
        <v>552.08309999999994</v>
      </c>
      <c r="D16" s="4">
        <f>B16/總表!AB$2</f>
        <v>-23.225264814998219</v>
      </c>
      <c r="E16" s="4">
        <f>C16/總表!AC$2</f>
        <v>4.1519497689697493</v>
      </c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總表</vt:lpstr>
      <vt:lpstr>MMC</vt:lpstr>
      <vt:lpstr>Pushover</vt:lpstr>
      <vt:lpstr>Mode1</vt:lpstr>
      <vt:lpstr>Mode2</vt:lpstr>
      <vt:lpstr>Mode3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2019-05-11T10:05:47Z</dcterms:created>
  <dcterms:modified xsi:type="dcterms:W3CDTF">2019-05-31T08:34:19Z</dcterms:modified>
</cp:coreProperties>
</file>