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xr:revisionPtr revIDLastSave="0" documentId="13_ncr:1_{A4DC9ADB-7BEE-4D1F-98B6-5D00184AA091}" xr6:coauthVersionLast="43" xr6:coauthVersionMax="43" xr10:uidLastSave="{00000000-0000-0000-0000-000000000000}"/>
  <bookViews>
    <workbookView xWindow="-19320" yWindow="-120" windowWidth="19440" windowHeight="15000" xr2:uid="{00000000-000D-0000-FFFF-FFFF00000000}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1" l="1"/>
  <c r="Z2" i="1"/>
  <c r="C2" i="1" l="1"/>
  <c r="T5" i="1" l="1"/>
  <c r="T6" i="1"/>
  <c r="T4" i="1"/>
  <c r="L5" i="1"/>
  <c r="L6" i="1"/>
  <c r="L4" i="1"/>
  <c r="E3" i="1"/>
  <c r="S6" i="1" l="1"/>
  <c r="S5" i="1"/>
  <c r="S4" i="1"/>
  <c r="S3" i="1"/>
  <c r="K4" i="1"/>
  <c r="K5" i="1"/>
  <c r="K6" i="1"/>
  <c r="K3" i="1"/>
  <c r="D6" i="1" l="1"/>
  <c r="F6" i="1" s="1"/>
  <c r="D5" i="1"/>
  <c r="F5" i="1" s="1"/>
  <c r="D4" i="1"/>
  <c r="F4" i="1" s="1"/>
  <c r="F3" i="1"/>
  <c r="V6" i="1"/>
  <c r="V5" i="1"/>
  <c r="V4" i="1"/>
  <c r="V3" i="1"/>
  <c r="U3" i="1"/>
  <c r="N6" i="1"/>
  <c r="N5" i="1"/>
  <c r="N4" i="1"/>
  <c r="N3" i="1"/>
  <c r="M3" i="1"/>
  <c r="F2" i="1" l="1"/>
  <c r="V2" i="1"/>
  <c r="N2" i="1"/>
  <c r="E6" i="1"/>
  <c r="E5" i="1"/>
  <c r="E4" i="1"/>
  <c r="U4" i="1"/>
  <c r="U6" i="1"/>
  <c r="U5" i="1"/>
  <c r="M6" i="1"/>
  <c r="M4" i="1"/>
  <c r="M5" i="1"/>
  <c r="E2" i="1" l="1"/>
  <c r="M2" i="1"/>
  <c r="U2" i="1"/>
  <c r="S2" i="1"/>
  <c r="K2" i="1"/>
  <c r="H2" i="1" l="1"/>
  <c r="D3" i="3" s="1"/>
  <c r="X2" i="1"/>
  <c r="P2" i="1"/>
  <c r="D5" i="3" l="1"/>
  <c r="D2" i="4"/>
  <c r="D4" i="3"/>
  <c r="D4" i="4"/>
  <c r="D5" i="4"/>
  <c r="D2" i="3"/>
  <c r="D3" i="4"/>
  <c r="D6" i="4"/>
  <c r="D7" i="3"/>
  <c r="D6" i="3"/>
  <c r="D13" i="6"/>
  <c r="W2" i="1"/>
  <c r="Y2" i="1" s="1"/>
  <c r="D4" i="5"/>
  <c r="O2" i="1"/>
  <c r="Q2" i="1" s="1"/>
  <c r="D2" i="2"/>
  <c r="G2" i="1"/>
  <c r="I2" i="1" s="1"/>
  <c r="D8" i="6"/>
  <c r="D15" i="6"/>
  <c r="D11" i="6"/>
  <c r="D4" i="6"/>
  <c r="D3" i="6"/>
  <c r="D12" i="6"/>
  <c r="D10" i="6"/>
  <c r="D5" i="6"/>
  <c r="D6" i="6"/>
  <c r="D7" i="6"/>
  <c r="D14" i="6"/>
  <c r="D2" i="6"/>
  <c r="D9" i="6"/>
  <c r="D16" i="6"/>
  <c r="D3" i="5"/>
  <c r="D6" i="5"/>
  <c r="D15" i="5"/>
  <c r="D14" i="5"/>
  <c r="D5" i="5"/>
  <c r="D8" i="5"/>
  <c r="D7" i="5"/>
  <c r="D11" i="5"/>
  <c r="D12" i="5"/>
  <c r="D10" i="5"/>
  <c r="D9" i="5"/>
  <c r="D13" i="5"/>
  <c r="D2" i="5"/>
  <c r="E10" i="6" l="1"/>
  <c r="E6" i="6"/>
  <c r="E15" i="6"/>
  <c r="E5" i="6"/>
  <c r="E4" i="6"/>
  <c r="E12" i="6"/>
  <c r="E11" i="6"/>
  <c r="E8" i="6"/>
  <c r="E13" i="6"/>
  <c r="E14" i="6"/>
  <c r="E7" i="6"/>
  <c r="E16" i="6"/>
  <c r="E2" i="6"/>
  <c r="E9" i="6"/>
  <c r="E3" i="6"/>
  <c r="E6" i="5"/>
  <c r="E14" i="5"/>
  <c r="E2" i="5"/>
  <c r="E3" i="5"/>
  <c r="E11" i="5"/>
  <c r="E12" i="5"/>
  <c r="E4" i="5"/>
  <c r="E13" i="5"/>
  <c r="E9" i="5"/>
  <c r="E5" i="5"/>
  <c r="E8" i="5"/>
  <c r="E10" i="5"/>
  <c r="E7" i="5"/>
  <c r="E15" i="5"/>
  <c r="E5" i="4"/>
  <c r="E4" i="3"/>
  <c r="E3" i="4"/>
  <c r="E2" i="4"/>
  <c r="E6" i="3"/>
  <c r="E5" i="3"/>
  <c r="E7" i="3"/>
  <c r="E6" i="4"/>
  <c r="E4" i="4"/>
  <c r="E2" i="2"/>
  <c r="E2" i="3"/>
  <c r="E3" i="3"/>
</calcChain>
</file>

<file path=xl/sharedStrings.xml><?xml version="1.0" encoding="utf-8"?>
<sst xmlns="http://schemas.openxmlformats.org/spreadsheetml/2006/main" count="45" uniqueCount="16">
  <si>
    <t>Weight</t>
    <phoneticPr fontId="1" type="noConversion"/>
  </si>
  <si>
    <t>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</si>
  <si>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</si>
  <si>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</si>
  <si>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</si>
  <si>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</si>
  <si>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</si>
  <si>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</si>
  <si>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</si>
  <si>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</si>
  <si>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</si>
  <si>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PF</t>
    <phoneticPr fontId="1" type="noConversion"/>
  </si>
  <si>
    <t>Alpha</t>
    <phoneticPr fontId="1" type="noConversion"/>
  </si>
  <si>
    <t>Normalized</t>
    <phoneticPr fontId="1" type="noConversion"/>
  </si>
  <si>
    <t>Totals</t>
  </si>
  <si>
    <t>AlphaM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</si>
</sst>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rgb="FF9C5700"/>
      <name val="新細明體"/>
      <family val="2"/>
      <charset val="136"/>
      <scheme val="minor"/>
    </font>
    <font>
      <sz val="12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8" fillId="3" borderId="0" xfId="1" applyNumberFormat="1" applyFont="1" applyAlignment="1">
      <alignment horizontal="center" vertical="center"/>
    </xf>
    <xf numFmtId="1" fontId="8" fillId="3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topLeftCell="J1" workbookViewId="0">
      <selection activeCell="Z3" sqref="Z3"/>
    </sheetView>
  </sheetViews>
  <sheetFormatPr defaultRowHeight="15.75" x14ac:dyDescent="0.25"/>
  <cols>
    <col min="1" max="1" width="6.5" style="5" bestFit="1" customWidth="1"/>
    <col min="2" max="2" width="11.625" style="8" bestFit="1" customWidth="1"/>
    <col min="3" max="3" width="7.5" style="8" bestFit="1" customWidth="1"/>
    <col min="4" max="4" width="10.625" style="5" bestFit="1" customWidth="1"/>
    <col min="5" max="6" width="8" style="5" customWidth="1"/>
    <col min="7" max="7" width="6.125" style="5" bestFit="1" customWidth="1"/>
    <col min="8" max="8" width="6" style="5" bestFit="1" customWidth="1"/>
    <col min="9" max="9" width="7.75" style="5" bestFit="1" customWidth="1"/>
    <col min="10" max="10" width="11.625" style="5" bestFit="1" customWidth="1"/>
    <col min="11" max="11" width="7.5" style="6" bestFit="1" customWidth="1"/>
    <col min="12" max="12" width="10.625" style="5" bestFit="1" customWidth="1"/>
    <col min="13" max="13" width="7.875" style="5" bestFit="1" customWidth="1"/>
    <col min="14" max="14" width="8" style="5" customWidth="1"/>
    <col min="15" max="15" width="6.125" style="5" bestFit="1" customWidth="1"/>
    <col min="16" max="16" width="6" style="5" bestFit="1" customWidth="1"/>
    <col min="17" max="17" width="7.75" style="5" bestFit="1" customWidth="1"/>
    <col min="18" max="18" width="11.625" style="5" bestFit="1" customWidth="1"/>
    <col min="19" max="19" width="7.5" style="6" bestFit="1" customWidth="1"/>
    <col min="20" max="20" width="10.625" style="5" bestFit="1" customWidth="1"/>
    <col min="21" max="21" width="7.875" style="5" bestFit="1" customWidth="1"/>
    <col min="22" max="22" width="8" style="5" customWidth="1"/>
    <col min="23" max="23" width="6.125" style="5" bestFit="1" customWidth="1"/>
    <col min="24" max="24" width="6" style="5" bestFit="1" customWidth="1"/>
    <col min="25" max="25" width="7.75" style="5" bestFit="1" customWidth="1"/>
    <col min="26" max="16384" width="9" style="5"/>
  </cols>
  <sheetData>
    <row r="1" spans="1:26" x14ac:dyDescent="0.25">
      <c r="B1" s="8" t="s">
        <v>10</v>
      </c>
      <c r="C1" s="6" t="s">
        <v>9</v>
      </c>
      <c r="D1" s="5" t="s">
        <v>13</v>
      </c>
      <c r="E1" s="5" t="s">
        <v>2</v>
      </c>
      <c r="F1" s="5" t="s">
        <v>3</v>
      </c>
      <c r="G1" s="5" t="s">
        <v>12</v>
      </c>
      <c r="H1" s="7" t="s">
        <v>11</v>
      </c>
      <c r="I1" s="7" t="s">
        <v>15</v>
      </c>
      <c r="J1" s="8" t="s">
        <v>1</v>
      </c>
      <c r="K1" s="6" t="s">
        <v>0</v>
      </c>
      <c r="L1" s="5" t="s">
        <v>13</v>
      </c>
      <c r="M1" s="5" t="s">
        <v>2</v>
      </c>
      <c r="N1" s="5" t="s">
        <v>3</v>
      </c>
      <c r="O1" s="5" t="s">
        <v>12</v>
      </c>
      <c r="P1" s="7" t="s">
        <v>4</v>
      </c>
      <c r="Q1" s="7" t="s">
        <v>15</v>
      </c>
      <c r="R1" s="8" t="s">
        <v>1</v>
      </c>
      <c r="S1" s="6" t="s">
        <v>0</v>
      </c>
      <c r="T1" s="5" t="s">
        <v>13</v>
      </c>
      <c r="U1" s="5" t="s">
        <v>2</v>
      </c>
      <c r="V1" s="5" t="s">
        <v>3</v>
      </c>
      <c r="W1" s="5" t="s">
        <v>12</v>
      </c>
      <c r="X1" s="7" t="s">
        <v>4</v>
      </c>
      <c r="Y1" s="7" t="s">
        <v>15</v>
      </c>
    </row>
    <row r="2" spans="1:26" x14ac:dyDescent="0.25">
      <c r="A2" s="5" t="s">
        <v>14</v>
      </c>
      <c r="C2" s="6">
        <f>SUM(C3:C100)</f>
        <v>2073.6</v>
      </c>
      <c r="E2" s="9">
        <f>ABS(SUM(E3:E6))</f>
        <v>1390.5506335529653</v>
      </c>
      <c r="F2" s="9">
        <f>SUM(F3:F6)</f>
        <v>1093.4189202035386</v>
      </c>
      <c r="G2" s="10">
        <f>E2/C2*H2</f>
        <v>0.85282916877493053</v>
      </c>
      <c r="H2" s="11">
        <f>E2/F2</f>
        <v>1.2717455385664225</v>
      </c>
      <c r="I2" s="12">
        <f>G2*C2</f>
        <v>1768.4265643716958</v>
      </c>
      <c r="J2" s="8"/>
      <c r="K2" s="6">
        <f>$C2</f>
        <v>2073.6</v>
      </c>
      <c r="M2" s="9">
        <f>ABS(SUM(M3:M6))</f>
        <v>576.10078927773657</v>
      </c>
      <c r="N2" s="9">
        <f>SUM(N3:N6)</f>
        <v>1510.3180840972939</v>
      </c>
      <c r="O2" s="10">
        <f>M2/K2*P2</f>
        <v>0.10597502647120119</v>
      </c>
      <c r="P2" s="11">
        <f>M2/N2</f>
        <v>0.38144334981069089</v>
      </c>
      <c r="Q2" s="12">
        <f>O2*K2</f>
        <v>219.74981489068279</v>
      </c>
      <c r="R2" s="8"/>
      <c r="S2" s="6">
        <f>$C2</f>
        <v>2073.6</v>
      </c>
      <c r="U2" s="9">
        <f>ABS(SUM(U3:U6))</f>
        <v>490.60908270676697</v>
      </c>
      <c r="V2" s="9">
        <f>SUM(V3:V6)</f>
        <v>3464.9627597309054</v>
      </c>
      <c r="W2" s="10">
        <f>U2/S2*X2</f>
        <v>3.3500216418027862E-2</v>
      </c>
      <c r="X2" s="11">
        <f>U2/V2</f>
        <v>0.14159144462056741</v>
      </c>
      <c r="Y2" s="12">
        <f>W2*S2</f>
        <v>69.466048764422567</v>
      </c>
      <c r="Z2" s="13" t="str">
        <f>CONCATENATE(ROUND(H2,3),", ",ROUND(P2,3),", ",ROUND(X2,3))</f>
        <v>1.272, 0.381, 0.142</v>
      </c>
    </row>
    <row r="3" spans="1:26" x14ac:dyDescent="0.25">
      <c r="B3" s="8">
        <v>94.703999999999994</v>
      </c>
      <c r="C3" s="8">
        <v>518.4</v>
      </c>
      <c r="D3" s="10">
        <v>1</v>
      </c>
      <c r="E3" s="9">
        <f>C3*D3</f>
        <v>518.4</v>
      </c>
      <c r="F3" s="9">
        <f>C3*D3^2</f>
        <v>518.4</v>
      </c>
      <c r="J3" s="8">
        <v>80.58</v>
      </c>
      <c r="K3" s="6">
        <f>$C3</f>
        <v>518.4</v>
      </c>
      <c r="L3" s="10">
        <v>1</v>
      </c>
      <c r="M3" s="9">
        <f>K3*L3</f>
        <v>518.4</v>
      </c>
      <c r="N3" s="9">
        <f>K3*L3^2</f>
        <v>518.4</v>
      </c>
      <c r="R3" s="8">
        <v>-53.2</v>
      </c>
      <c r="S3" s="6">
        <f>$C3</f>
        <v>518.4</v>
      </c>
      <c r="T3" s="10">
        <v>1</v>
      </c>
      <c r="U3" s="9">
        <f>S3*T3</f>
        <v>518.4</v>
      </c>
      <c r="V3" s="9">
        <f>S3*T3^2</f>
        <v>518.4</v>
      </c>
      <c r="Z3" s="13" t="str">
        <f>CONCATENATE(ROUND(I2, 0),", ",ROUND(Q2,0),", ",ROUND(Y2,0))</f>
        <v>1768, 220, 69</v>
      </c>
    </row>
    <row r="4" spans="1:26" x14ac:dyDescent="0.25">
      <c r="B4" s="8">
        <v>79.400000000000006</v>
      </c>
      <c r="C4" s="8">
        <v>518.4</v>
      </c>
      <c r="D4" s="10">
        <f>B4/$B$3</f>
        <v>0.83840175705355646</v>
      </c>
      <c r="E4" s="9">
        <f>C4*D4</f>
        <v>434.62747085656366</v>
      </c>
      <c r="F4" s="9">
        <f>C4*D4^2</f>
        <v>364.39243522988642</v>
      </c>
      <c r="J4" s="8">
        <v>-14.775</v>
      </c>
      <c r="K4" s="6">
        <f>$C4</f>
        <v>518.4</v>
      </c>
      <c r="L4" s="10">
        <f>J4/$J$3</f>
        <v>-0.18335815338793746</v>
      </c>
      <c r="M4" s="9">
        <f>K4*L4</f>
        <v>-95.052866716306767</v>
      </c>
      <c r="N4" s="9">
        <f>K4*L4^2</f>
        <v>17.428718115331751</v>
      </c>
      <c r="R4" s="8">
        <v>85.397999999999996</v>
      </c>
      <c r="S4" s="6">
        <f>$C4</f>
        <v>518.4</v>
      </c>
      <c r="T4" s="10">
        <f>R4/$R$3</f>
        <v>-1.6052255639097743</v>
      </c>
      <c r="U4" s="9">
        <f>S4*T4</f>
        <v>-832.14893233082694</v>
      </c>
      <c r="V4" s="9">
        <f>S4*T4^2</f>
        <v>1335.7867391576685</v>
      </c>
    </row>
    <row r="5" spans="1:26" x14ac:dyDescent="0.25">
      <c r="B5" s="8">
        <v>54.96</v>
      </c>
      <c r="C5" s="8">
        <v>518.4</v>
      </c>
      <c r="D5" s="10">
        <f>B5/$B$3</f>
        <v>0.58033451596553476</v>
      </c>
      <c r="E5" s="9">
        <f>C5*D5</f>
        <v>300.84541307653319</v>
      </c>
      <c r="F5" s="9">
        <f>C5*D5^2</f>
        <v>174.59097717822127</v>
      </c>
      <c r="J5" s="8">
        <v>-85.995000000000005</v>
      </c>
      <c r="K5" s="6">
        <f>$C5</f>
        <v>518.4</v>
      </c>
      <c r="L5" s="10">
        <f>J5/$J$3</f>
        <v>-1.0672002978406554</v>
      </c>
      <c r="M5" s="9">
        <f>K5*L5</f>
        <v>-553.23663440059579</v>
      </c>
      <c r="N5" s="9">
        <f>K5*L5^2</f>
        <v>590.41430100867751</v>
      </c>
      <c r="R5" s="8">
        <v>10.627000000000001</v>
      </c>
      <c r="S5" s="6">
        <f>$C5</f>
        <v>518.4</v>
      </c>
      <c r="T5" s="10">
        <f t="shared" ref="T5:T6" si="0">R5/$R$3</f>
        <v>-0.19975563909774435</v>
      </c>
      <c r="U5" s="9">
        <f>S5*T5</f>
        <v>-103.55332330827066</v>
      </c>
      <c r="V5" s="9">
        <f>S5*T5^2</f>
        <v>20.685360278138955</v>
      </c>
    </row>
    <row r="6" spans="1:26" x14ac:dyDescent="0.25">
      <c r="B6" s="8">
        <v>24.969000000000001</v>
      </c>
      <c r="C6" s="8">
        <v>518.4</v>
      </c>
      <c r="D6" s="10">
        <f>B6/$B$3</f>
        <v>0.26365306639635078</v>
      </c>
      <c r="E6" s="9">
        <f>C6*D6</f>
        <v>136.67774961986822</v>
      </c>
      <c r="F6" s="9">
        <f>C6*D6^2</f>
        <v>36.035507795430931</v>
      </c>
      <c r="J6" s="8">
        <v>-69.358999999999995</v>
      </c>
      <c r="K6" s="6">
        <f>$C6</f>
        <v>518.4</v>
      </c>
      <c r="L6" s="10">
        <f>J6/$J$3</f>
        <v>-0.86074708364358399</v>
      </c>
      <c r="M6" s="9">
        <f>K6*L6</f>
        <v>-446.21128816083393</v>
      </c>
      <c r="N6" s="9">
        <f>K6*L6^2</f>
        <v>384.07506497328467</v>
      </c>
      <c r="R6" s="8">
        <v>-93.173000000000002</v>
      </c>
      <c r="S6" s="6">
        <f>$C6</f>
        <v>518.4</v>
      </c>
      <c r="T6" s="10">
        <f t="shared" si="0"/>
        <v>1.7513721804511277</v>
      </c>
      <c r="U6" s="9">
        <f>S6*T6</f>
        <v>907.91133834586458</v>
      </c>
      <c r="V6" s="9">
        <f>S6*T6^2</f>
        <v>1590.0906602950984</v>
      </c>
    </row>
    <row r="7" spans="1:26" x14ac:dyDescent="0.25">
      <c r="C7" s="5"/>
      <c r="J7" s="8"/>
      <c r="K7" s="5"/>
      <c r="R7" s="8"/>
      <c r="S7" s="5"/>
    </row>
    <row r="8" spans="1:26" x14ac:dyDescent="0.25">
      <c r="O8" s="8"/>
      <c r="W8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D2" s="2">
        <f>B2/總表!H$2</f>
        <v>0</v>
      </c>
      <c r="E2" s="2">
        <f>C2/總表!I$2</f>
        <v>0</v>
      </c>
    </row>
    <row r="3" spans="2:5" x14ac:dyDescent="0.25">
      <c r="D3" s="2"/>
      <c r="E3" s="2"/>
    </row>
    <row r="4" spans="2:5" x14ac:dyDescent="0.25">
      <c r="D4" s="2"/>
      <c r="E4" s="2"/>
    </row>
    <row r="5" spans="2:5" x14ac:dyDescent="0.25">
      <c r="D5" s="2"/>
      <c r="E5" s="2"/>
    </row>
    <row r="6" spans="2:5" x14ac:dyDescent="0.25">
      <c r="D6" s="2"/>
      <c r="E6" s="2"/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B2/總表!H$2</f>
        <v>0</v>
      </c>
      <c r="E2" s="2">
        <f>C2/總表!I$2</f>
        <v>0</v>
      </c>
    </row>
    <row r="3" spans="2:5" x14ac:dyDescent="0.25">
      <c r="B3" s="4">
        <v>39.511000000000003</v>
      </c>
      <c r="C3" s="4">
        <v>213.73699999999999</v>
      </c>
      <c r="D3" s="2">
        <f>B3/總表!H$2</f>
        <v>31.068322083157337</v>
      </c>
      <c r="E3" s="2">
        <f>C3/總表!I$2</f>
        <v>0.12086280782371001</v>
      </c>
    </row>
    <row r="4" spans="2:5" x14ac:dyDescent="0.25">
      <c r="B4" s="4">
        <v>119.04900000000001</v>
      </c>
      <c r="C4" s="4">
        <v>413.07940000000002</v>
      </c>
      <c r="D4" s="2">
        <f>B4/總表!H$2</f>
        <v>93.610707794735589</v>
      </c>
      <c r="E4" s="2">
        <f>C4/總表!I$2</f>
        <v>0.23358583744570868</v>
      </c>
    </row>
    <row r="5" spans="2:5" x14ac:dyDescent="0.25">
      <c r="B5" s="4">
        <v>129.84</v>
      </c>
      <c r="C5" s="4">
        <v>423.89659999999998</v>
      </c>
      <c r="D5" s="2">
        <f>B5/總表!H$2</f>
        <v>102.09589580818376</v>
      </c>
      <c r="E5" s="2">
        <f>C5/總表!I$2</f>
        <v>0.23970268742858777</v>
      </c>
    </row>
    <row r="6" spans="2:5" x14ac:dyDescent="0.25">
      <c r="B6" s="4">
        <v>202.41</v>
      </c>
      <c r="C6" s="4">
        <v>452.38130000000001</v>
      </c>
      <c r="D6" s="2">
        <f>B6/總表!H$2</f>
        <v>159.15919801705539</v>
      </c>
      <c r="E6" s="2">
        <f>C6/總表!I$2</f>
        <v>0.25581005686867553</v>
      </c>
    </row>
    <row r="7" spans="2:5" x14ac:dyDescent="0.25">
      <c r="B7" s="4">
        <v>123.182</v>
      </c>
      <c r="C7" s="4">
        <v>4.4435000000000002</v>
      </c>
      <c r="D7" s="2">
        <f>B7/總表!H$2</f>
        <v>96.860571760964959</v>
      </c>
      <c r="E7" s="2">
        <f>C7/總表!I$2</f>
        <v>2.5126856209484339E-3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39.284999999999997</v>
      </c>
      <c r="C2" s="4">
        <v>213.6182</v>
      </c>
      <c r="D2" s="2">
        <f>B2/總表!H$2</f>
        <v>30.890613576898478</v>
      </c>
      <c r="E2" s="2">
        <f>C2/總表!I$2</f>
        <v>0.12079562946166011</v>
      </c>
    </row>
    <row r="3" spans="2:5" x14ac:dyDescent="0.25">
      <c r="B3" s="4">
        <v>117.66</v>
      </c>
      <c r="C3" s="4">
        <v>412.88130000000001</v>
      </c>
      <c r="D3" s="2">
        <f>B3/總表!H$2</f>
        <v>92.518508169985367</v>
      </c>
      <c r="E3" s="2">
        <f>C3/總表!I$2</f>
        <v>0.23347381696151606</v>
      </c>
    </row>
    <row r="4" spans="2:5" x14ac:dyDescent="0.25">
      <c r="B4" s="4">
        <v>128.46799999999999</v>
      </c>
      <c r="C4" s="4">
        <v>423.74610000000001</v>
      </c>
      <c r="D4" s="2">
        <f>B4/總表!H$2</f>
        <v>101.01706363744415</v>
      </c>
      <c r="E4" s="2">
        <f>C4/總表!I$2</f>
        <v>0.23961758352716939</v>
      </c>
    </row>
    <row r="5" spans="2:5" x14ac:dyDescent="0.25">
      <c r="B5" s="4">
        <v>200.071</v>
      </c>
      <c r="C5" s="4">
        <v>452.75240000000002</v>
      </c>
      <c r="D5" s="2">
        <f>B5/總表!H$2</f>
        <v>157.31999360935868</v>
      </c>
      <c r="E5" s="2">
        <f>C5/總表!I$2</f>
        <v>0.25601990442891726</v>
      </c>
    </row>
    <row r="6" spans="2:5" x14ac:dyDescent="0.25">
      <c r="B6" s="4">
        <v>121.36799999999999</v>
      </c>
      <c r="C6" s="4">
        <v>6.1017999999999999</v>
      </c>
      <c r="D6" s="2">
        <f>B6/總表!H$2</f>
        <v>95.434185785949211</v>
      </c>
      <c r="E6" s="2">
        <f>C6/總表!I$2</f>
        <v>3.4504118649495113E-3</v>
      </c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B2/總表!P$2</f>
        <v>0</v>
      </c>
      <c r="E2" s="2">
        <f>C2/總表!Q$2</f>
        <v>0</v>
      </c>
    </row>
    <row r="3" spans="2:5" x14ac:dyDescent="0.25">
      <c r="B3" s="4">
        <v>8.7080000000000002</v>
      </c>
      <c r="C3" s="4">
        <v>224.50409999999999</v>
      </c>
      <c r="D3" s="2">
        <f>B3/總表!P$2</f>
        <v>22.829078038250643</v>
      </c>
      <c r="E3" s="2">
        <f>C3/總表!Q$2</f>
        <v>1.021634990280571</v>
      </c>
    </row>
    <row r="4" spans="2:5" x14ac:dyDescent="0.25">
      <c r="B4" s="4">
        <v>9.1449999999999996</v>
      </c>
      <c r="C4" s="4">
        <v>234.00239999999999</v>
      </c>
      <c r="D4" s="2">
        <f>B4/總表!P$2</f>
        <v>23.97472653419868</v>
      </c>
      <c r="E4" s="2">
        <f>C4/總表!Q$2</f>
        <v>1.0648582348813687</v>
      </c>
    </row>
    <row r="5" spans="2:5" x14ac:dyDescent="0.25">
      <c r="B5" s="4">
        <v>10.205</v>
      </c>
      <c r="C5" s="4">
        <v>249.1635</v>
      </c>
      <c r="D5" s="2">
        <f>B5/總表!P$2</f>
        <v>26.753645082722528</v>
      </c>
      <c r="E5" s="2">
        <f>C5/總表!Q$2</f>
        <v>1.1338507844657317</v>
      </c>
    </row>
    <row r="6" spans="2:5" x14ac:dyDescent="0.25">
      <c r="B6" s="4">
        <v>42.113</v>
      </c>
      <c r="C6" s="4">
        <v>459.44060000000002</v>
      </c>
      <c r="D6" s="2">
        <f>B6/總表!P$2</f>
        <v>110.40433663583477</v>
      </c>
      <c r="E6" s="2">
        <f>C6/總表!Q$2</f>
        <v>2.0907439682192877</v>
      </c>
    </row>
    <row r="7" spans="2:5" x14ac:dyDescent="0.25">
      <c r="B7" s="4">
        <v>45.411999999999999</v>
      </c>
      <c r="C7" s="4">
        <v>472.59109999999998</v>
      </c>
      <c r="D7" s="2">
        <f>B7/總表!P$2</f>
        <v>119.05306521279721</v>
      </c>
      <c r="E7" s="2">
        <f>C7/總表!Q$2</f>
        <v>2.1505870220418442</v>
      </c>
    </row>
    <row r="8" spans="2:5" x14ac:dyDescent="0.25">
      <c r="B8" s="4">
        <v>59.570999999999998</v>
      </c>
      <c r="C8" s="4">
        <v>505.56709999999998</v>
      </c>
      <c r="D8" s="2">
        <f>B8/總表!P$2</f>
        <v>156.17260080576813</v>
      </c>
      <c r="E8" s="2">
        <f>C8/總表!Q$2</f>
        <v>2.3006485818952815</v>
      </c>
    </row>
    <row r="9" spans="2:5" x14ac:dyDescent="0.25">
      <c r="B9" s="4">
        <v>77.646000000000001</v>
      </c>
      <c r="C9" s="4">
        <v>522.47</v>
      </c>
      <c r="D9" s="2">
        <f>B9/總表!P$2</f>
        <v>203.55840530064415</v>
      </c>
      <c r="E9" s="2">
        <f>C9/總表!Q$2</f>
        <v>2.3775674180199382</v>
      </c>
    </row>
    <row r="10" spans="2:5" x14ac:dyDescent="0.25">
      <c r="B10" s="4">
        <v>112.557</v>
      </c>
      <c r="C10" s="4">
        <v>535.9502</v>
      </c>
      <c r="D10" s="2">
        <f>B10/總表!P$2</f>
        <v>295.08182553414991</v>
      </c>
      <c r="E10" s="2">
        <f>C10/總表!Q$2</f>
        <v>2.4389108144032563</v>
      </c>
    </row>
    <row r="11" spans="2:5" x14ac:dyDescent="0.25">
      <c r="B11" s="4">
        <v>112.565</v>
      </c>
      <c r="C11" s="4">
        <v>420.61540000000002</v>
      </c>
      <c r="D11" s="2">
        <f>B11/總表!P$2</f>
        <v>295.10279850432744</v>
      </c>
      <c r="E11" s="2">
        <f>C11/總表!Q$2</f>
        <v>1.914064866035224</v>
      </c>
    </row>
    <row r="12" spans="2:5" x14ac:dyDescent="0.25">
      <c r="B12" s="4">
        <v>112.57299999999999</v>
      </c>
      <c r="C12" s="4">
        <v>293.5729</v>
      </c>
      <c r="D12" s="2">
        <f>B12/總表!P$2</f>
        <v>295.12377147450496</v>
      </c>
      <c r="E12" s="2">
        <f>C12/總表!Q$2</f>
        <v>1.3359415121511771</v>
      </c>
    </row>
    <row r="13" spans="2:5" x14ac:dyDescent="0.25">
      <c r="B13" s="4">
        <v>114.729</v>
      </c>
      <c r="C13" s="4">
        <v>320.87670000000003</v>
      </c>
      <c r="D13" s="2">
        <f>B13/總表!P$2</f>
        <v>300.7759869373516</v>
      </c>
      <c r="E13" s="2">
        <f>C13/總表!Q$2</f>
        <v>1.4601909911033328</v>
      </c>
    </row>
    <row r="14" spans="2:5" x14ac:dyDescent="0.25">
      <c r="B14" s="4">
        <v>117.38500000000001</v>
      </c>
      <c r="C14" s="4">
        <v>340.01170000000002</v>
      </c>
      <c r="D14" s="2">
        <f>B14/總表!P$2</f>
        <v>307.73901303629441</v>
      </c>
      <c r="E14" s="2">
        <f>C14/總表!Q$2</f>
        <v>1.5472672874338618</v>
      </c>
    </row>
    <row r="15" spans="2:5" x14ac:dyDescent="0.25">
      <c r="B15" s="4">
        <v>116.014</v>
      </c>
      <c r="C15" s="4">
        <v>148.9237</v>
      </c>
      <c r="D15" s="2">
        <f>B15/總表!P$2</f>
        <v>304.14477027211871</v>
      </c>
      <c r="E15" s="2">
        <f>C15/總表!Q$2</f>
        <v>0.67769658906918262</v>
      </c>
    </row>
    <row r="16" spans="2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1">
        <f>B2/總表!X$2</f>
        <v>0</v>
      </c>
      <c r="E2" s="1">
        <f>C2/總表!Y$2</f>
        <v>0</v>
      </c>
    </row>
    <row r="3" spans="2:5" x14ac:dyDescent="0.25">
      <c r="B3" s="4">
        <v>-3.0750000000000002</v>
      </c>
      <c r="C3" s="4">
        <v>268.02890000000002</v>
      </c>
      <c r="D3" s="2">
        <f>B3/總表!X$2</f>
        <v>-21.717413846862673</v>
      </c>
      <c r="E3" s="2">
        <f>C3/總表!Y$2</f>
        <v>3.8584157983269742</v>
      </c>
    </row>
    <row r="4" spans="2:5" x14ac:dyDescent="0.25">
      <c r="B4" s="4">
        <v>-3.2170000000000001</v>
      </c>
      <c r="C4" s="4">
        <v>276.1225</v>
      </c>
      <c r="D4" s="2">
        <f>B4/總表!X$2</f>
        <v>-22.720299299303161</v>
      </c>
      <c r="E4" s="2">
        <f>C4/總表!Y$2</f>
        <v>3.9749273913131753</v>
      </c>
    </row>
    <row r="5" spans="2:5" x14ac:dyDescent="0.25">
      <c r="B5" s="4">
        <v>-3.74</v>
      </c>
      <c r="C5" s="4">
        <v>295.51600000000002</v>
      </c>
      <c r="D5" s="2">
        <f>B5/總表!X$2</f>
        <v>-26.414025296672001</v>
      </c>
      <c r="E5" s="2">
        <f>C5/總表!Y$2</f>
        <v>4.2541069379398797</v>
      </c>
    </row>
    <row r="6" spans="2:5" x14ac:dyDescent="0.25">
      <c r="B6" s="4">
        <v>-9.9540000000000006</v>
      </c>
      <c r="C6" s="4">
        <v>436.19470000000001</v>
      </c>
      <c r="D6" s="2">
        <f>B6/總表!X$2</f>
        <v>-70.300857701356435</v>
      </c>
      <c r="E6" s="2">
        <f>C6/總表!Y$2</f>
        <v>6.2792501914028485</v>
      </c>
    </row>
    <row r="7" spans="2:5" x14ac:dyDescent="0.25">
      <c r="B7" s="4">
        <v>-10.234999999999999</v>
      </c>
      <c r="C7" s="4">
        <v>453.85700000000003</v>
      </c>
      <c r="D7" s="2">
        <f>B7/總表!X$2</f>
        <v>-72.285440885411205</v>
      </c>
      <c r="E7" s="2">
        <f>C7/總表!Y$2</f>
        <v>6.5335082111715774</v>
      </c>
    </row>
    <row r="8" spans="2:5" x14ac:dyDescent="0.25">
      <c r="B8" s="4">
        <v>-10.285</v>
      </c>
      <c r="C8" s="4">
        <v>459.02929999999998</v>
      </c>
      <c r="D8" s="2">
        <f>B8/總表!X$2</f>
        <v>-72.638569565848002</v>
      </c>
      <c r="E8" s="2">
        <f>C8/總表!Y$2</f>
        <v>6.6079661671370955</v>
      </c>
    </row>
    <row r="9" spans="2:5" x14ac:dyDescent="0.25">
      <c r="B9" s="4">
        <v>-10.542</v>
      </c>
      <c r="C9" s="4">
        <v>467.31049999999999</v>
      </c>
      <c r="D9" s="2">
        <f>B9/總表!X$2</f>
        <v>-74.453650983293102</v>
      </c>
      <c r="E9" s="2">
        <f>C9/總表!Y$2</f>
        <v>6.7271783599607256</v>
      </c>
    </row>
    <row r="10" spans="2:5" x14ac:dyDescent="0.25">
      <c r="B10" s="4">
        <v>-15.118</v>
      </c>
      <c r="C10" s="4">
        <v>527.02689999999996</v>
      </c>
      <c r="D10" s="2">
        <f>B10/總表!X$2</f>
        <v>-106.77198781686826</v>
      </c>
      <c r="E10" s="2">
        <f>C10/總表!Y$2</f>
        <v>7.5868270813456684</v>
      </c>
    </row>
    <row r="11" spans="2:5" x14ac:dyDescent="0.25">
      <c r="B11" s="4">
        <v>-16.190999999999999</v>
      </c>
      <c r="C11" s="4">
        <v>531.77359999999999</v>
      </c>
      <c r="D11" s="2">
        <f>B11/總表!X$2</f>
        <v>-114.3501292990418</v>
      </c>
      <c r="E11" s="2">
        <f>C11/總表!Y$2</f>
        <v>7.6551583033516488</v>
      </c>
    </row>
    <row r="12" spans="2:5" x14ac:dyDescent="0.25">
      <c r="B12" s="4">
        <v>-18.271000000000001</v>
      </c>
      <c r="C12" s="4">
        <v>536.96339999999998</v>
      </c>
      <c r="D12" s="2">
        <f>B12/總表!X$2</f>
        <v>-129.04028240521234</v>
      </c>
      <c r="E12" s="2">
        <f>C12/總表!Y$2</f>
        <v>7.7298681809437939</v>
      </c>
    </row>
    <row r="13" spans="2:5" x14ac:dyDescent="0.25">
      <c r="B13" s="4">
        <v>-29.486000000000001</v>
      </c>
      <c r="C13" s="4">
        <v>548.13869999999997</v>
      </c>
      <c r="D13" s="2">
        <f>B13/總表!X$2</f>
        <v>-208.24704542718464</v>
      </c>
      <c r="E13" s="2">
        <f>C13/總表!Y$2</f>
        <v>7.890742452602721</v>
      </c>
    </row>
    <row r="14" spans="2:5" x14ac:dyDescent="0.25">
      <c r="B14" s="4">
        <v>-30.414999999999999</v>
      </c>
      <c r="C14" s="4">
        <v>552.08309999999994</v>
      </c>
      <c r="D14" s="2">
        <f>B14/總表!X$2</f>
        <v>-214.80817630970023</v>
      </c>
      <c r="E14" s="2">
        <f>C14/總表!Y$2</f>
        <v>7.9475241476920226</v>
      </c>
    </row>
    <row r="15" spans="2:5" x14ac:dyDescent="0.25">
      <c r="B15" s="4">
        <v>-30.414999999999999</v>
      </c>
      <c r="C15" s="4">
        <v>552.08309999999994</v>
      </c>
      <c r="D15" s="2">
        <f>B15/總表!X$2</f>
        <v>-214.80817630970023</v>
      </c>
      <c r="E15" s="2">
        <f>C15/總表!Y$2</f>
        <v>7.9475241476920226</v>
      </c>
    </row>
    <row r="16" spans="2:5" x14ac:dyDescent="0.25">
      <c r="B16" s="4">
        <v>-30.414999999999999</v>
      </c>
      <c r="C16" s="4">
        <v>552.08309999999994</v>
      </c>
      <c r="D16" s="2">
        <f>B16/總表!X$2</f>
        <v>-214.80817630970023</v>
      </c>
      <c r="E16" s="2">
        <f>C16/總表!Y$2</f>
        <v>7.9475241476920226</v>
      </c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bohao6</cp:lastModifiedBy>
  <dcterms:created xsi:type="dcterms:W3CDTF">2019-05-11T10:05:47Z</dcterms:created>
  <dcterms:modified xsi:type="dcterms:W3CDTF">2019-06-10T03:51:45Z</dcterms:modified>
</cp:coreProperties>
</file>