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0" yWindow="0" windowWidth="28800" windowHeight="12285" firstSheet="1" activeTab="8"/>
  </bookViews>
  <sheets>
    <sheet name="PPT 總則" sheetId="1" r:id="rId1"/>
    <sheet name="Word 變數" sheetId="4" r:id="rId2"/>
    <sheet name="Word 假設" sheetId="7" r:id="rId3"/>
    <sheet name="地震力" sheetId="2" r:id="rId4"/>
    <sheet name="Word 撓曲統計" sheetId="5" r:id="rId5"/>
    <sheet name="Word 載重組合" sheetId="10" r:id="rId6"/>
    <sheet name="Word 剪力統計" sheetId="8" r:id="rId7"/>
    <sheet name="Word 整理統計" sheetId="6" r:id="rId8"/>
    <sheet name="Word 整理統計 新方法" sheetId="12" r:id="rId9"/>
    <sheet name="Word 非線性容量" sheetId="11" r:id="rId10"/>
    <sheet name="上下層鋼筋用量統計" sheetId="9" r:id="rId11"/>
    <sheet name="PPT 統計" sheetId="3" r:id="rId12"/>
  </sheets>
  <externalReferences>
    <externalReference r:id="rId13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12" l="1"/>
  <c r="C29" i="12"/>
  <c r="B29" i="12"/>
  <c r="D28" i="12"/>
  <c r="C28" i="12"/>
  <c r="B28" i="12"/>
  <c r="D27" i="12"/>
  <c r="C27" i="12"/>
  <c r="B27" i="12"/>
  <c r="N11" i="12"/>
  <c r="M11" i="12"/>
  <c r="L11" i="12"/>
  <c r="N10" i="12"/>
  <c r="M10" i="12"/>
  <c r="L10" i="12"/>
  <c r="N9" i="12"/>
  <c r="M9" i="12"/>
  <c r="L9" i="12"/>
  <c r="B27" i="6" l="1"/>
  <c r="C27" i="6"/>
  <c r="D27" i="6"/>
  <c r="C28" i="6"/>
  <c r="D28" i="6"/>
  <c r="C29" i="6"/>
  <c r="D29" i="6"/>
  <c r="B28" i="6"/>
  <c r="B29" i="6"/>
  <c r="T2" i="9"/>
  <c r="K2" i="9"/>
  <c r="L2" i="9"/>
  <c r="M2" i="9"/>
  <c r="N2" i="9"/>
  <c r="O2" i="9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J3" i="9"/>
  <c r="J4" i="9"/>
  <c r="J5" i="9"/>
  <c r="J2" i="9"/>
  <c r="R3" i="9" l="1"/>
  <c r="S3" i="9"/>
  <c r="T3" i="9"/>
  <c r="S2" i="9"/>
  <c r="R2" i="9"/>
  <c r="N11" i="6"/>
  <c r="M11" i="6"/>
  <c r="L11" i="6"/>
  <c r="N10" i="6"/>
  <c r="M10" i="6"/>
  <c r="L10" i="6"/>
  <c r="N9" i="6"/>
  <c r="M9" i="6"/>
  <c r="L9" i="6"/>
</calcChain>
</file>

<file path=xl/sharedStrings.xml><?xml version="1.0" encoding="utf-8"?>
<sst xmlns="http://schemas.openxmlformats.org/spreadsheetml/2006/main" count="493" uniqueCount="237">
  <si>
    <t>6m</t>
    <phoneticPr fontId="1" type="noConversion"/>
  </si>
  <si>
    <t>9m</t>
    <phoneticPr fontId="1" type="noConversion"/>
  </si>
  <si>
    <t>12m</t>
    <phoneticPr fontId="1" type="noConversion"/>
  </si>
  <si>
    <r>
      <rPr>
        <sz val="12"/>
        <color theme="1"/>
        <rFont val="微軟正黑體"/>
        <family val="2"/>
        <charset val="136"/>
      </rPr>
      <t>縣市</t>
    </r>
  </si>
  <si>
    <r>
      <rPr>
        <sz val="12"/>
        <color theme="1"/>
        <rFont val="微軟正黑體"/>
        <family val="2"/>
        <charset val="136"/>
      </rPr>
      <t>鄉鎮市區</t>
    </r>
  </si>
  <si>
    <r>
      <rPr>
        <sz val="12"/>
        <color theme="1"/>
        <rFont val="微軟正黑體"/>
        <family val="2"/>
        <charset val="136"/>
      </rPr>
      <t>地盤類別</t>
    </r>
  </si>
  <si>
    <r>
      <rPr>
        <sz val="12"/>
        <color theme="1"/>
        <rFont val="微軟正黑體"/>
        <family val="2"/>
        <charset val="136"/>
      </rPr>
      <t>地震力小</t>
    </r>
    <phoneticPr fontId="1" type="noConversion"/>
  </si>
  <si>
    <r>
      <rPr>
        <sz val="12"/>
        <color theme="1"/>
        <rFont val="微軟正黑體"/>
        <family val="2"/>
        <charset val="136"/>
      </rPr>
      <t>桃園縣</t>
    </r>
  </si>
  <si>
    <r>
      <rPr>
        <sz val="12"/>
        <color theme="1"/>
        <rFont val="微軟正黑體"/>
        <family val="2"/>
        <charset val="136"/>
      </rPr>
      <t>蘆竹鄉</t>
    </r>
  </si>
  <si>
    <r>
      <rPr>
        <sz val="12"/>
        <color theme="1"/>
        <rFont val="微軟正黑體"/>
        <family val="2"/>
        <charset val="136"/>
      </rPr>
      <t>地震力中</t>
    </r>
    <phoneticPr fontId="1" type="noConversion"/>
  </si>
  <si>
    <r>
      <rPr>
        <sz val="12"/>
        <color theme="1"/>
        <rFont val="微軟正黑體"/>
        <family val="2"/>
        <charset val="136"/>
      </rPr>
      <t>平鎮市</t>
    </r>
  </si>
  <si>
    <r>
      <rPr>
        <sz val="12"/>
        <color theme="1"/>
        <rFont val="微軟正黑體"/>
        <family val="2"/>
        <charset val="136"/>
      </rPr>
      <t>地震力大</t>
    </r>
    <phoneticPr fontId="1" type="noConversion"/>
  </si>
  <si>
    <r>
      <rPr>
        <sz val="12"/>
        <color theme="1"/>
        <rFont val="微軟正黑體"/>
        <family val="2"/>
        <charset val="136"/>
      </rPr>
      <t>宜蘭縣</t>
    </r>
  </si>
  <si>
    <r>
      <rPr>
        <sz val="12"/>
        <color theme="1"/>
        <rFont val="微軟正黑體"/>
        <family val="2"/>
        <charset val="136"/>
      </rPr>
      <t>蘇澳鎮</t>
    </r>
  </si>
  <si>
    <r>
      <rPr>
        <sz val="12"/>
        <color theme="1"/>
        <rFont val="微軟正黑體"/>
        <family val="2"/>
        <charset val="136"/>
      </rPr>
      <t>選擇標準</t>
    </r>
    <phoneticPr fontId="1" type="noConversion"/>
  </si>
  <si>
    <r>
      <rPr>
        <sz val="12"/>
        <color theme="1"/>
        <rFont val="微軟正黑體"/>
        <family val="2"/>
        <charset val="136"/>
      </rPr>
      <t>不選近斷層，因為沒有做近斷層地震。</t>
    </r>
    <phoneticPr fontId="1" type="noConversion"/>
  </si>
  <si>
    <r>
      <rPr>
        <sz val="12"/>
        <color theme="1"/>
        <rFont val="微軟正黑體"/>
        <family val="2"/>
        <charset val="136"/>
      </rPr>
      <t>地盤類別不同是為了放大地震力的差異。</t>
    </r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</si>
  <si>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</si>
  <si>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</si>
  <si>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</si>
  <si>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</si>
  <si>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</si>
  <si>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</si>
  <si>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</si>
  <si>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</si>
  <si>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</si>
  <si>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</si>
  <si>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</si>
  <si>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</si>
  <si>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</si>
  <si>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</si>
  <si>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t>R</t>
    <phoneticPr fontId="1" type="noConversion"/>
  </si>
  <si>
    <t>Ra</t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</si>
  <si>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</si>
  <si>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</si>
  <si>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</si>
  <si>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</si>
  <si>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t>#7</t>
    <phoneticPr fontId="1" type="noConversion"/>
  </si>
  <si>
    <t>#10</t>
    <phoneticPr fontId="1" type="noConversion"/>
  </si>
  <si>
    <r>
      <rPr>
        <sz val="14"/>
        <color theme="1"/>
        <rFont val="微軟正黑體"/>
        <family val="2"/>
        <charset val="136"/>
      </rPr>
      <t>考慮高模態</t>
    </r>
    <phoneticPr fontId="1" type="noConversion"/>
  </si>
  <si>
    <t>#8</t>
    <phoneticPr fontId="1" type="noConversion"/>
  </si>
  <si>
    <t>#8, #10</t>
    <phoneticPr fontId="1" type="noConversion"/>
  </si>
  <si>
    <r>
      <rPr>
        <sz val="12"/>
        <color theme="1"/>
        <rFont val="標楷體"/>
        <family val="4"/>
        <charset val="136"/>
      </rPr>
      <t>縣市</t>
    </r>
  </si>
  <si>
    <r>
      <rPr>
        <sz val="12"/>
        <color theme="1"/>
        <rFont val="標楷體"/>
        <family val="4"/>
        <charset val="136"/>
      </rPr>
      <t>鄉鎮市區</t>
    </r>
  </si>
  <si>
    <r>
      <rPr>
        <sz val="12"/>
        <color theme="1"/>
        <rFont val="標楷體"/>
        <family val="4"/>
        <charset val="136"/>
      </rPr>
      <t>地盤類別</t>
    </r>
  </si>
  <si>
    <r>
      <rPr>
        <sz val="12"/>
        <color theme="1"/>
        <rFont val="標楷體"/>
        <family val="4"/>
        <charset val="136"/>
      </rPr>
      <t>宜蘭縣</t>
    </r>
  </si>
  <si>
    <r>
      <rPr>
        <sz val="12"/>
        <color theme="1"/>
        <rFont val="標楷體"/>
        <family val="4"/>
        <charset val="136"/>
      </rPr>
      <t>蘇澳鎮</t>
    </r>
  </si>
  <si>
    <r>
      <rPr>
        <sz val="12"/>
        <color theme="1"/>
        <rFont val="標楷體"/>
        <family val="4"/>
        <charset val="136"/>
      </rPr>
      <t>桃園縣</t>
    </r>
  </si>
  <si>
    <r>
      <rPr>
        <sz val="12"/>
        <color theme="1"/>
        <rFont val="標楷體"/>
        <family val="4"/>
        <charset val="136"/>
      </rPr>
      <t>平鎮市</t>
    </r>
  </si>
  <si>
    <r>
      <rPr>
        <sz val="12"/>
        <color theme="1"/>
        <rFont val="標楷體"/>
        <family val="4"/>
        <charset val="136"/>
      </rPr>
      <t>蘆竹鄉</t>
    </r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</si>
  <si>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</si>
  <si>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DL  kgf/m2</t>
    <phoneticPr fontId="1" type="noConversion"/>
  </si>
  <si>
    <t>LL kgf/m2</t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</si>
  <si>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</si>
  <si>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t>0.2028W</t>
    <phoneticPr fontId="1" type="noConversion"/>
  </si>
  <si>
    <t>0.1966W</t>
    <phoneticPr fontId="1" type="noConversion"/>
  </si>
  <si>
    <t>0.1968W</t>
    <phoneticPr fontId="1" type="noConversion"/>
  </si>
  <si>
    <t>0.1454W</t>
    <phoneticPr fontId="1" type="noConversion"/>
  </si>
  <si>
    <t>0.1454W</t>
    <phoneticPr fontId="1" type="noConversion"/>
  </si>
  <si>
    <t>0.1454W</t>
    <phoneticPr fontId="1" type="noConversion"/>
  </si>
  <si>
    <t>0.0890W</t>
    <phoneticPr fontId="1" type="noConversion"/>
  </si>
  <si>
    <t>0.0648W</t>
    <phoneticPr fontId="1" type="noConversion"/>
  </si>
  <si>
    <t>0.0629W</t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</si>
  <si>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</si>
  <si>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</si>
  <si>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</si>
  <si>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</si>
  <si>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</si>
  <si>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</si>
  <si>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</si>
  <si>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</si>
  <si>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</si>
  <si>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</si>
  <si>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</si>
  <si>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</si>
  <si>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假設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</si>
  <si>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</si>
  <si>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</si>
  <si>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</si>
  <si>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</si>
  <si>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主筋強度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</si>
  <si>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箍筋強度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</si>
  <si>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柱底</t>
    </r>
    <phoneticPr fontId="1" type="noConversion"/>
  </si>
  <si>
    <r>
      <rPr>
        <sz val="14"/>
        <color theme="1"/>
        <rFont val="微軟正黑體"/>
        <family val="2"/>
        <charset val="136"/>
      </rPr>
      <t>強柱弱梁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</si>
  <si>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</si>
  <si>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</si>
  <si>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地震力小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</si>
  <si>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</si>
  <si>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</si>
  <si>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</si>
  <si>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</si>
  <si>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地震力大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</si>
  <si>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</si>
  <si>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</si>
  <si>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</si>
  <si>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</si>
  <si>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</si>
  <si>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</si>
  <si>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</si>
  <si>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</si>
  <si>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</si>
  <si>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主筋直徑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</si>
  <si>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</si>
  <si>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</si>
  <si>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地震力高</t>
    </r>
    <phoneticPr fontId="1" type="noConversion"/>
  </si>
  <si>
    <t>箍筋效益</t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</si>
  <si>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</si>
  <si>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</si>
  <si>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</si>
  <si>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</si>
  <si>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鋼筋號數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</si>
  <si>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</si>
  <si>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</si>
  <si>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</si>
  <si>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</si>
  <si>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</si>
  <si>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</si>
  <si>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</si>
  <si>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</si>
  <si>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Top</t>
    <phoneticPr fontId="1" type="noConversion"/>
  </si>
  <si>
    <t>Bottom</t>
    <phoneticPr fontId="1" type="noConversion"/>
  </si>
  <si>
    <t>0.7EI</t>
    <phoneticPr fontId="1" type="noConversion"/>
  </si>
  <si>
    <t>4.5 m</t>
    <phoneticPr fontId="1" type="noConversion"/>
  </si>
  <si>
    <t>4 m</t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</si>
  <si>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</si>
  <si>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</si>
  <si>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</si>
  <si>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</si>
  <si>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</si>
  <si>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</si>
  <si>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</si>
  <si>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</si>
  <si>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</si>
  <si>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</si>
  <si>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</si>
  <si>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</si>
  <si>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</si>
  <si>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</si>
  <si>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</si>
  <si>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</si>
  <si>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</si>
  <si>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</si>
  <si>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t>Comb</t>
    <phoneticPr fontId="1" type="noConversion"/>
  </si>
  <si>
    <t>USS02</t>
  </si>
  <si>
    <t>USS03</t>
  </si>
  <si>
    <t>USS04</t>
  </si>
  <si>
    <t>USS05</t>
  </si>
  <si>
    <t>USS06</t>
  </si>
  <si>
    <t>USS07</t>
  </si>
  <si>
    <t>USS08</t>
  </si>
  <si>
    <t>USS09</t>
  </si>
  <si>
    <t>USS10</t>
  </si>
  <si>
    <t>USS11</t>
  </si>
  <si>
    <t>USS12</t>
  </si>
  <si>
    <t>USS13</t>
  </si>
  <si>
    <t>USS14</t>
  </si>
  <si>
    <t>USS15</t>
  </si>
  <si>
    <t>USS16</t>
  </si>
  <si>
    <t>USS17</t>
  </si>
  <si>
    <t>USS18</t>
  </si>
  <si>
    <t>USS01S</t>
    <phoneticPr fontId="1" type="noConversion"/>
  </si>
  <si>
    <t>USS02S</t>
  </si>
  <si>
    <t>USS03S</t>
  </si>
  <si>
    <t>USS04S</t>
  </si>
  <si>
    <t>USS05S</t>
  </si>
  <si>
    <t>USS06S</t>
  </si>
  <si>
    <t>USS07S</t>
  </si>
  <si>
    <t>USS08S</t>
  </si>
  <si>
    <r>
      <rPr>
        <sz val="12"/>
        <rFont val="標楷體"/>
        <family val="4"/>
        <charset val="136"/>
      </rPr>
      <t>靜載重</t>
    </r>
  </si>
  <si>
    <r>
      <rPr>
        <sz val="12"/>
        <rFont val="標楷體"/>
        <family val="4"/>
        <charset val="136"/>
      </rPr>
      <t>活載重</t>
    </r>
  </si>
  <si>
    <r>
      <rPr>
        <sz val="12"/>
        <rFont val="標楷體"/>
        <family val="4"/>
        <charset val="136"/>
      </rPr>
      <t>垂直地震力</t>
    </r>
  </si>
  <si>
    <r>
      <rPr>
        <sz val="12"/>
        <rFont val="標楷體"/>
        <family val="4"/>
        <charset val="136"/>
      </rPr>
      <t>動態地震力</t>
    </r>
    <phoneticPr fontId="1" type="noConversion"/>
  </si>
  <si>
    <t>USS01</t>
    <phoneticPr fontId="1" type="noConversion"/>
  </si>
  <si>
    <r>
      <rPr>
        <sz val="12"/>
        <rFont val="標楷體"/>
        <family val="4"/>
        <charset val="136"/>
      </rPr>
      <t>靜力分析</t>
    </r>
    <phoneticPr fontId="1" type="noConversion"/>
  </si>
  <si>
    <r>
      <rPr>
        <sz val="12"/>
        <rFont val="標楷體"/>
        <family val="4"/>
        <charset val="136"/>
      </rPr>
      <t>動力反應譜分析</t>
    </r>
    <phoneticPr fontId="1" type="noConversion"/>
  </si>
  <si>
    <r>
      <rPr>
        <sz val="12"/>
        <rFont val="標楷體"/>
        <family val="4"/>
        <charset val="136"/>
      </rPr>
      <t>靜態地震力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</si>
  <si>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</si>
  <si>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</si>
  <si>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梁之主筋號數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</si>
  <si>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</si>
  <si>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</si>
  <si>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</si>
  <si>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</si>
  <si>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</si>
  <si>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</si>
  <si>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</si>
  <si>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</si>
  <si>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</si>
  <si>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</si>
  <si>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</si>
  <si>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</si>
  <si>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假設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</si>
  <si>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</si>
  <si>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</si>
  <si>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</si>
  <si>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</si>
  <si>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</si>
  <si>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柱底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</si>
  <si>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</si>
  <si>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數值分析模型之假設</t>
    </r>
    <phoneticPr fontId="1" type="noConversion"/>
  </si>
  <si>
    <r>
      <rPr>
        <sz val="12"/>
        <color theme="1"/>
        <rFont val="標楷體"/>
        <family val="4"/>
        <charset val="136"/>
      </rPr>
      <t>梁、柱</t>
    </r>
    <phoneticPr fontId="1" type="noConversion"/>
  </si>
  <si>
    <r>
      <rPr>
        <sz val="12"/>
        <color theme="1"/>
        <rFont val="標楷體"/>
        <family val="4"/>
        <charset val="136"/>
      </rPr>
      <t>版、牆</t>
    </r>
    <phoneticPr fontId="1" type="noConversion"/>
  </si>
  <si>
    <r>
      <rPr>
        <sz val="12"/>
        <color theme="1"/>
        <rFont val="標楷體"/>
        <family val="4"/>
        <charset val="136"/>
      </rPr>
      <t>不考慮勁度與強度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</si>
  <si>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phoneticPr fontId="1" type="noConversion"/>
  </si>
  <si>
    <r>
      <t>280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</si>
  <si>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</si>
  <si>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</si>
  <si>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</si>
  <si>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</si>
  <si>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靜載重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</si>
  <si>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1200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</si>
  <si>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活載重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</si>
  <si>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300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</si>
  <si>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接頭之剛性區域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</si>
  <si>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</si>
  <si>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韌性容量</t>
    </r>
    <r>
      <rPr>
        <sz val="12"/>
        <color theme="1"/>
        <rFont val="Times New Roman"/>
        <family val="1"/>
      </rPr>
      <t xml:space="preserve"> R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</si>
  <si>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</si>
  <si>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phoneticPr fontId="1" type="noConversion"/>
  </si>
  <si>
    <r>
      <rPr>
        <sz val="12"/>
        <color theme="1"/>
        <rFont val="標楷體"/>
        <family val="4"/>
        <charset val="136"/>
      </rPr>
      <t>梁承受重力之帶寬</t>
    </r>
    <phoneticPr fontId="1" type="noConversion"/>
  </si>
  <si>
    <r>
      <rPr>
        <sz val="12"/>
        <color theme="1"/>
        <rFont val="標楷體"/>
        <family val="4"/>
        <charset val="136"/>
      </rPr>
      <t>與梁長相同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</si>
  <si>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20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</si>
  <si>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t>R</t>
    <phoneticPr fontId="1" type="noConversion"/>
  </si>
  <si>
    <r>
      <t>R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</si>
  <si>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</si>
  <si>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t>ATC-40</t>
    <phoneticPr fontId="1" type="noConversion"/>
  </si>
  <si>
    <t>Modal Pushover Analysis</t>
    <phoneticPr fontId="1" type="noConversion"/>
  </si>
  <si>
    <t>Multi-Modes Combination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</si>
  <si>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</si>
  <si>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</si>
  <si>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</si>
  <si>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r>
      <rPr>
        <sz val="12"/>
        <color theme="1"/>
        <rFont val="標楷體"/>
        <family val="4"/>
        <charset val="136"/>
      </rPr>
      <t>傳統配筋</t>
    </r>
    <phoneticPr fontId="1" type="noConversion"/>
  </si>
  <si>
    <r>
      <rPr>
        <sz val="12"/>
        <color theme="1"/>
        <rFont val="標楷體"/>
        <family val="4"/>
        <charset val="136"/>
      </rPr>
      <t>最佳化配筋</t>
    </r>
    <phoneticPr fontId="1" type="noConversion"/>
  </si>
  <si>
    <r>
      <rPr>
        <sz val="12"/>
        <color theme="1"/>
        <rFont val="標楷體"/>
        <family val="4"/>
        <charset val="136"/>
      </rPr>
      <t>最佳化配筋</t>
    </r>
    <phoneticPr fontId="1" type="noConversion"/>
  </si>
  <si>
    <r>
      <t>R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</si>
  <si>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</si>
  <si>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12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</si>
  <si>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12</t>
    </r>
    <r>
      <rPr>
        <sz val="12"/>
        <color theme="1"/>
        <rFont val="標楷體"/>
        <family val="4"/>
        <charset val="136"/>
      </rPr>
      <t>層樓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</si>
</sst>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10" fillId="0" borderId="0" xfId="1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/>
    </xf>
    <xf numFmtId="176" fontId="10" fillId="0" borderId="0" xfId="1" applyNumberFormat="1" applyFont="1" applyAlignment="1">
      <alignment horizontal="center"/>
    </xf>
    <xf numFmtId="17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Fill="1" applyBorder="1" applyAlignment="1">
      <alignment vertical="center"/>
    </xf>
    <xf numFmtId="176" fontId="10" fillId="0" borderId="2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5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O30"/>
  <sheetViews>
    <sheetView workbookViewId="0"/>
  </sheetViews>
  <sheetFormatPr defaultRowHeight="18.75" x14ac:dyDescent="0.25"/>
  <cols>
    <col min="1" max="1" width="9" style="9"/>
    <col min="2" max="2" width="21.875" style="9" bestFit="1" customWidth="1"/>
    <col min="3" max="3" width="14.125" style="9" bestFit="1" customWidth="1"/>
    <col min="4" max="4" width="19.25" style="9" bestFit="1" customWidth="1"/>
    <col min="5" max="5" width="14.125" style="9" bestFit="1" customWidth="1"/>
    <col min="6" max="6" width="9" style="9"/>
    <col min="7" max="7" width="23.375" style="9" bestFit="1" customWidth="1"/>
    <col min="8" max="9" width="20.75" style="9" bestFit="1" customWidth="1"/>
    <col min="10" max="10" width="12.5" style="9" bestFit="1" customWidth="1"/>
    <col min="11" max="11" width="11.375" style="9" bestFit="1" customWidth="1"/>
    <col min="12" max="12" width="11.75" style="9" bestFit="1" customWidth="1"/>
    <col min="13" max="13" width="6.5" style="9" bestFit="1" customWidth="1"/>
    <col min="14" max="14" width="11.375" style="9" bestFit="1" customWidth="1"/>
    <col min="15" max="15" width="3" style="9" bestFit="1" customWidth="1"/>
    <col min="16" max="16384" width="9" style="9"/>
  </cols>
  <sheetData>
    <row r="1" spans="2:15" ht="16.5" customHeight="1" thickBot="1" x14ac:dyDescent="0.3">
      <c r="B1" s="36" t="s">
        <v>74</v>
      </c>
      <c r="C1" s="36"/>
      <c r="D1" s="36"/>
      <c r="G1" s="36" t="s">
        <v>75</v>
      </c>
      <c r="H1" s="36"/>
      <c r="I1" s="36"/>
      <c r="J1" s="36"/>
      <c r="K1" s="36"/>
      <c r="L1" s="36"/>
      <c r="M1" s="36"/>
      <c r="N1" s="36"/>
      <c r="O1" s="36"/>
    </row>
    <row r="2" spans="2:15" ht="19.5" thickTop="1" x14ac:dyDescent="0.25">
      <c r="B2" s="9" t="s">
        <v>76</v>
      </c>
      <c r="C2" s="9" t="s">
        <v>77</v>
      </c>
      <c r="D2" s="9" t="s">
        <v>78</v>
      </c>
      <c r="G2" s="11" t="s">
        <v>79</v>
      </c>
      <c r="H2" s="11" t="s">
        <v>80</v>
      </c>
      <c r="I2" s="11" t="s">
        <v>81</v>
      </c>
      <c r="J2" s="11" t="s">
        <v>51</v>
      </c>
      <c r="K2" s="11" t="s">
        <v>52</v>
      </c>
      <c r="L2" s="11" t="s">
        <v>18</v>
      </c>
      <c r="M2" s="11" t="s">
        <v>82</v>
      </c>
      <c r="N2" s="11" t="s">
        <v>83</v>
      </c>
      <c r="O2" s="11" t="s">
        <v>31</v>
      </c>
    </row>
    <row r="3" spans="2:15" x14ac:dyDescent="0.25">
      <c r="B3" s="10" t="s">
        <v>84</v>
      </c>
      <c r="C3" s="10"/>
      <c r="D3" s="10" t="s">
        <v>85</v>
      </c>
      <c r="G3" s="15">
        <v>280</v>
      </c>
      <c r="H3" s="15">
        <v>4200</v>
      </c>
      <c r="I3" s="15">
        <v>4200</v>
      </c>
      <c r="J3" s="15">
        <v>1200</v>
      </c>
      <c r="K3" s="15">
        <v>300</v>
      </c>
      <c r="L3" s="15">
        <v>0.75</v>
      </c>
      <c r="M3" s="15" t="s">
        <v>17</v>
      </c>
      <c r="N3" s="15">
        <v>1.2</v>
      </c>
      <c r="O3" s="15">
        <v>4</v>
      </c>
    </row>
    <row r="4" spans="2:15" x14ac:dyDescent="0.25">
      <c r="B4" s="14" t="s">
        <v>86</v>
      </c>
      <c r="C4" s="39">
        <v>4</v>
      </c>
      <c r="D4" s="14" t="s">
        <v>0</v>
      </c>
      <c r="J4" s="15" t="s">
        <v>87</v>
      </c>
      <c r="K4" s="15" t="s">
        <v>88</v>
      </c>
    </row>
    <row r="5" spans="2:15" x14ac:dyDescent="0.25">
      <c r="B5" s="15" t="s">
        <v>35</v>
      </c>
      <c r="C5" s="37"/>
      <c r="D5" s="15" t="s">
        <v>1</v>
      </c>
      <c r="J5" s="15" t="s">
        <v>89</v>
      </c>
      <c r="K5" s="15" t="s">
        <v>90</v>
      </c>
    </row>
    <row r="6" spans="2:15" x14ac:dyDescent="0.25">
      <c r="B6" s="15" t="s">
        <v>91</v>
      </c>
      <c r="C6" s="37"/>
      <c r="D6" s="15" t="s">
        <v>2</v>
      </c>
      <c r="J6" s="15"/>
      <c r="K6" s="15" t="s">
        <v>92</v>
      </c>
    </row>
    <row r="9" spans="2:15" ht="19.5" thickBot="1" x14ac:dyDescent="0.3">
      <c r="B9" s="36" t="s">
        <v>93</v>
      </c>
      <c r="C9" s="36"/>
      <c r="D9" s="36"/>
    </row>
    <row r="10" spans="2:15" ht="19.5" thickTop="1" x14ac:dyDescent="0.25">
      <c r="B10" s="9" t="s">
        <v>36</v>
      </c>
      <c r="C10" s="9" t="s">
        <v>33</v>
      </c>
      <c r="D10" s="9" t="s">
        <v>94</v>
      </c>
    </row>
    <row r="11" spans="2:15" x14ac:dyDescent="0.25">
      <c r="B11" s="10" t="s">
        <v>95</v>
      </c>
      <c r="C11" s="10" t="s">
        <v>39</v>
      </c>
      <c r="D11" s="10" t="s">
        <v>96</v>
      </c>
    </row>
    <row r="12" spans="2:15" ht="16.5" customHeight="1" x14ac:dyDescent="0.25">
      <c r="B12" s="39" t="s">
        <v>35</v>
      </c>
      <c r="C12" s="14"/>
      <c r="D12" s="39" t="s">
        <v>1</v>
      </c>
    </row>
    <row r="13" spans="2:15" x14ac:dyDescent="0.25">
      <c r="B13" s="38"/>
      <c r="C13" s="15">
        <v>12</v>
      </c>
      <c r="D13" s="38"/>
    </row>
    <row r="14" spans="2:15" x14ac:dyDescent="0.25">
      <c r="B14" s="38"/>
      <c r="C14" s="15">
        <v>20</v>
      </c>
      <c r="D14" s="38"/>
    </row>
    <row r="17" spans="2:5" ht="19.5" thickBot="1" x14ac:dyDescent="0.3">
      <c r="B17" s="36" t="s">
        <v>30</v>
      </c>
      <c r="C17" s="36"/>
      <c r="D17" s="36"/>
      <c r="E17" s="36"/>
    </row>
    <row r="18" spans="2:5" ht="19.5" thickTop="1" x14ac:dyDescent="0.25">
      <c r="B18" s="9" t="s">
        <v>36</v>
      </c>
      <c r="C18" s="9" t="s">
        <v>97</v>
      </c>
      <c r="D18" s="9" t="s">
        <v>94</v>
      </c>
      <c r="E18" s="9" t="s">
        <v>98</v>
      </c>
    </row>
    <row r="19" spans="2:5" x14ac:dyDescent="0.25">
      <c r="B19" s="10" t="s">
        <v>84</v>
      </c>
      <c r="C19" s="10"/>
      <c r="D19" s="10" t="s">
        <v>34</v>
      </c>
      <c r="E19" s="10"/>
    </row>
    <row r="20" spans="2:5" x14ac:dyDescent="0.25">
      <c r="B20" s="37" t="s">
        <v>99</v>
      </c>
      <c r="C20" s="37">
        <v>4</v>
      </c>
      <c r="D20" s="37" t="s">
        <v>1</v>
      </c>
      <c r="E20" s="15"/>
    </row>
    <row r="21" spans="2:5" x14ac:dyDescent="0.25">
      <c r="B21" s="38"/>
      <c r="C21" s="37"/>
      <c r="D21" s="38"/>
      <c r="E21" s="15">
        <v>350</v>
      </c>
    </row>
    <row r="22" spans="2:5" x14ac:dyDescent="0.25">
      <c r="B22" s="38"/>
      <c r="C22" s="37"/>
      <c r="D22" s="38"/>
      <c r="E22" s="15">
        <v>420</v>
      </c>
    </row>
    <row r="25" spans="2:5" ht="19.5" thickBot="1" x14ac:dyDescent="0.3">
      <c r="B25" s="36" t="s">
        <v>30</v>
      </c>
      <c r="C25" s="36"/>
      <c r="D25" s="36"/>
      <c r="E25" s="36"/>
    </row>
    <row r="26" spans="2:5" ht="19.5" thickTop="1" x14ac:dyDescent="0.25">
      <c r="B26" s="9" t="s">
        <v>36</v>
      </c>
      <c r="C26" s="9" t="s">
        <v>33</v>
      </c>
      <c r="D26" s="9" t="s">
        <v>100</v>
      </c>
      <c r="E26" s="9" t="s">
        <v>101</v>
      </c>
    </row>
    <row r="27" spans="2:5" x14ac:dyDescent="0.25">
      <c r="B27" s="10" t="s">
        <v>102</v>
      </c>
      <c r="C27" s="10"/>
      <c r="D27" s="10" t="s">
        <v>103</v>
      </c>
      <c r="E27" s="10"/>
    </row>
    <row r="28" spans="2:5" x14ac:dyDescent="0.25">
      <c r="B28" s="37" t="s">
        <v>104</v>
      </c>
      <c r="C28" s="37">
        <v>4</v>
      </c>
      <c r="D28" s="37" t="s">
        <v>0</v>
      </c>
      <c r="E28" s="15" t="s">
        <v>37</v>
      </c>
    </row>
    <row r="29" spans="2:5" x14ac:dyDescent="0.25">
      <c r="B29" s="38"/>
      <c r="C29" s="37"/>
      <c r="D29" s="38"/>
      <c r="E29" s="15"/>
    </row>
    <row r="30" spans="2:5" x14ac:dyDescent="0.25">
      <c r="B30" s="38"/>
      <c r="C30" s="37"/>
      <c r="D30" s="38"/>
      <c r="E30" s="15" t="s">
        <v>38</v>
      </c>
    </row>
  </sheetData>
  <mergeCells count="14">
    <mergeCell ref="G1:O1"/>
    <mergeCell ref="B17:E17"/>
    <mergeCell ref="B1:D1"/>
    <mergeCell ref="B9:D9"/>
    <mergeCell ref="C4:C6"/>
    <mergeCell ref="B12:B14"/>
    <mergeCell ref="D12:D14"/>
    <mergeCell ref="B25:E25"/>
    <mergeCell ref="B28:B30"/>
    <mergeCell ref="C28:C30"/>
    <mergeCell ref="D28:D30"/>
    <mergeCell ref="B20:B22"/>
    <mergeCell ref="D20:D22"/>
    <mergeCell ref="C20:C2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M8"/>
  <sheetViews>
    <sheetView workbookViewId="0">
      <selection activeCell="A2" sqref="A2:E8"/>
    </sheetView>
  </sheetViews>
  <sheetFormatPr defaultRowHeight="15.75" x14ac:dyDescent="0.25"/>
  <cols>
    <col min="1" max="1" width="56.25" style="16" bestFit="1" customWidth="1"/>
    <col min="2" max="16384" width="9" style="16"/>
  </cols>
  <sheetData>
    <row r="1" spans="1:13" x14ac:dyDescent="0.25">
      <c r="B1" s="43" t="s">
        <v>224</v>
      </c>
      <c r="C1" s="43"/>
      <c r="D1" s="43"/>
      <c r="E1" s="43"/>
      <c r="F1" s="43" t="s">
        <v>225</v>
      </c>
      <c r="G1" s="43"/>
      <c r="H1" s="43"/>
      <c r="I1" s="43"/>
      <c r="J1" s="43" t="s">
        <v>226</v>
      </c>
      <c r="K1" s="43"/>
      <c r="L1" s="43"/>
      <c r="M1" s="43"/>
    </row>
    <row r="2" spans="1:13" ht="16.5" x14ac:dyDescent="0.25">
      <c r="B2" s="43" t="s">
        <v>230</v>
      </c>
      <c r="C2" s="43"/>
      <c r="D2" s="43" t="s">
        <v>231</v>
      </c>
      <c r="E2" s="43"/>
      <c r="F2" s="43" t="s">
        <v>230</v>
      </c>
      <c r="G2" s="43"/>
      <c r="H2" s="43" t="s">
        <v>232</v>
      </c>
      <c r="I2" s="43"/>
      <c r="J2" s="43" t="s">
        <v>230</v>
      </c>
      <c r="K2" s="43"/>
      <c r="L2" s="43" t="s">
        <v>232</v>
      </c>
      <c r="M2" s="43"/>
    </row>
    <row r="3" spans="1:13" ht="18.75" x14ac:dyDescent="0.25">
      <c r="B3" s="16" t="s">
        <v>233</v>
      </c>
      <c r="C3" s="16" t="s">
        <v>221</v>
      </c>
      <c r="D3" s="16" t="s">
        <v>233</v>
      </c>
      <c r="E3" s="16" t="s">
        <v>31</v>
      </c>
      <c r="F3" s="16" t="s">
        <v>233</v>
      </c>
      <c r="G3" s="16" t="s">
        <v>221</v>
      </c>
      <c r="H3" s="16" t="s">
        <v>222</v>
      </c>
      <c r="I3" s="16" t="s">
        <v>31</v>
      </c>
      <c r="J3" s="16" t="s">
        <v>233</v>
      </c>
      <c r="K3" s="16" t="s">
        <v>221</v>
      </c>
      <c r="L3" s="16" t="s">
        <v>233</v>
      </c>
      <c r="M3" s="16" t="s">
        <v>31</v>
      </c>
    </row>
    <row r="4" spans="1:13" ht="16.5" x14ac:dyDescent="0.25">
      <c r="A4" s="26" t="s">
        <v>234</v>
      </c>
      <c r="B4" s="16">
        <v>2.73</v>
      </c>
      <c r="C4" s="16">
        <v>3.42</v>
      </c>
      <c r="D4" s="16">
        <v>2.85</v>
      </c>
      <c r="E4" s="16">
        <v>3.57</v>
      </c>
      <c r="F4" s="16">
        <v>2.74</v>
      </c>
      <c r="G4" s="16">
        <v>3.44</v>
      </c>
      <c r="H4" s="16">
        <v>2.86</v>
      </c>
      <c r="I4" s="16">
        <v>3.58</v>
      </c>
      <c r="J4" s="16">
        <v>2.71</v>
      </c>
      <c r="K4" s="16" t="s">
        <v>227</v>
      </c>
      <c r="L4" s="16">
        <v>2.77</v>
      </c>
      <c r="M4" s="16" t="s">
        <v>227</v>
      </c>
    </row>
    <row r="5" spans="1:13" ht="16.5" x14ac:dyDescent="0.25">
      <c r="A5" s="26" t="s">
        <v>223</v>
      </c>
      <c r="B5" s="16">
        <v>1.35</v>
      </c>
      <c r="C5" s="16">
        <v>1.52</v>
      </c>
      <c r="D5" s="16">
        <v>1.34</v>
      </c>
      <c r="E5" s="16">
        <v>1.51</v>
      </c>
      <c r="F5" s="16">
        <v>1.41</v>
      </c>
      <c r="G5" s="16">
        <v>1.59</v>
      </c>
      <c r="H5" s="16">
        <v>1.4</v>
      </c>
      <c r="I5" s="16">
        <v>1.58</v>
      </c>
      <c r="J5" s="16" t="s">
        <v>228</v>
      </c>
      <c r="K5" s="16" t="s">
        <v>229</v>
      </c>
      <c r="L5" s="16" t="s">
        <v>228</v>
      </c>
      <c r="M5" s="16" t="s">
        <v>229</v>
      </c>
    </row>
    <row r="6" spans="1:13" ht="16.5" x14ac:dyDescent="0.25">
      <c r="A6" s="26" t="s">
        <v>235</v>
      </c>
      <c r="B6" s="16">
        <v>1.25</v>
      </c>
      <c r="C6" s="16">
        <v>1.65</v>
      </c>
      <c r="D6" s="16">
        <v>1.24</v>
      </c>
      <c r="E6" s="16">
        <v>1.64</v>
      </c>
      <c r="F6" s="16">
        <v>1.28</v>
      </c>
      <c r="G6" s="16">
        <v>1.7</v>
      </c>
      <c r="H6" s="16">
        <v>1.28</v>
      </c>
      <c r="I6" s="16">
        <v>1.69</v>
      </c>
      <c r="J6" s="16" t="s">
        <v>228</v>
      </c>
      <c r="K6" s="16" t="s">
        <v>229</v>
      </c>
      <c r="L6" s="16">
        <v>1.62</v>
      </c>
      <c r="M6" s="16">
        <v>2.36</v>
      </c>
    </row>
    <row r="7" spans="1:13" ht="16.5" x14ac:dyDescent="0.25">
      <c r="A7" s="26" t="s">
        <v>236</v>
      </c>
      <c r="B7" s="16">
        <v>1.95</v>
      </c>
      <c r="C7" s="16">
        <v>2.2799999999999998</v>
      </c>
      <c r="D7" s="16">
        <v>2.1</v>
      </c>
      <c r="E7" s="16">
        <v>2.48</v>
      </c>
      <c r="F7" s="16">
        <v>2.2000000000000002</v>
      </c>
      <c r="G7" s="16">
        <v>2.58</v>
      </c>
      <c r="H7" s="16">
        <v>2.34</v>
      </c>
      <c r="I7" s="16">
        <v>2.76</v>
      </c>
      <c r="J7" s="16" t="s">
        <v>228</v>
      </c>
      <c r="K7" s="16" t="s">
        <v>229</v>
      </c>
      <c r="L7" s="16" t="s">
        <v>228</v>
      </c>
      <c r="M7" s="16" t="s">
        <v>229</v>
      </c>
    </row>
    <row r="8" spans="1:13" ht="16.5" x14ac:dyDescent="0.25">
      <c r="A8" s="26" t="s">
        <v>220</v>
      </c>
      <c r="B8" s="16">
        <v>1.44</v>
      </c>
      <c r="C8" s="16">
        <v>1.63</v>
      </c>
      <c r="D8" s="16">
        <v>1.5</v>
      </c>
      <c r="E8" s="16">
        <v>1.71</v>
      </c>
      <c r="F8" s="16">
        <v>1.88</v>
      </c>
      <c r="G8" s="16">
        <v>2.11</v>
      </c>
      <c r="H8" s="16">
        <v>1.87</v>
      </c>
      <c r="I8" s="16">
        <v>2.1</v>
      </c>
      <c r="J8" s="16">
        <v>2</v>
      </c>
      <c r="K8" s="16">
        <v>2.33</v>
      </c>
      <c r="L8" s="16">
        <v>2.0299999999999998</v>
      </c>
      <c r="M8" s="16">
        <v>2.37</v>
      </c>
    </row>
  </sheetData>
  <mergeCells count="9">
    <mergeCell ref="J1:M1"/>
    <mergeCell ref="J2:K2"/>
    <mergeCell ref="L2:M2"/>
    <mergeCell ref="B2:C2"/>
    <mergeCell ref="D2:E2"/>
    <mergeCell ref="B1:E1"/>
    <mergeCell ref="F1:I1"/>
    <mergeCell ref="F2:G2"/>
    <mergeCell ref="H2:I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T13"/>
  <sheetViews>
    <sheetView workbookViewId="0">
      <selection activeCell="S8" sqref="S8"/>
    </sheetView>
  </sheetViews>
  <sheetFormatPr defaultRowHeight="16.5" x14ac:dyDescent="0.25"/>
  <cols>
    <col min="9" max="9" width="12.875" bestFit="1" customWidth="1"/>
  </cols>
  <sheetData>
    <row r="1" spans="1:20" x14ac:dyDescent="0.25">
      <c r="B1">
        <v>6</v>
      </c>
      <c r="D1">
        <v>9</v>
      </c>
      <c r="F1">
        <v>12</v>
      </c>
      <c r="J1">
        <v>6</v>
      </c>
      <c r="L1">
        <v>9</v>
      </c>
      <c r="N1">
        <v>12</v>
      </c>
      <c r="R1">
        <v>6</v>
      </c>
      <c r="S1">
        <v>9</v>
      </c>
      <c r="T1">
        <v>12</v>
      </c>
    </row>
    <row r="2" spans="1:20" x14ac:dyDescent="0.25">
      <c r="A2" t="s">
        <v>111</v>
      </c>
      <c r="B2">
        <v>48440</v>
      </c>
      <c r="C2">
        <v>50163</v>
      </c>
      <c r="D2">
        <v>153428</v>
      </c>
      <c r="E2">
        <v>165643</v>
      </c>
      <c r="F2">
        <v>338577</v>
      </c>
      <c r="G2">
        <v>380518</v>
      </c>
      <c r="I2" t="s">
        <v>115</v>
      </c>
      <c r="J2" s="22">
        <f t="shared" ref="J2:O5" si="0">(B2+B6+B10)</f>
        <v>160065</v>
      </c>
      <c r="K2" s="22">
        <f t="shared" si="0"/>
        <v>166822</v>
      </c>
      <c r="L2" s="22">
        <f t="shared" si="0"/>
        <v>481414</v>
      </c>
      <c r="M2" s="22">
        <f t="shared" si="0"/>
        <v>523521</v>
      </c>
      <c r="N2" s="22">
        <f t="shared" si="0"/>
        <v>1007985</v>
      </c>
      <c r="O2" s="22">
        <f t="shared" si="0"/>
        <v>1145830</v>
      </c>
      <c r="P2" s="22"/>
      <c r="Q2" t="s">
        <v>119</v>
      </c>
      <c r="R2" s="21">
        <f>(J2+J3)/(K2+K3)</f>
        <v>0.97754327369409855</v>
      </c>
      <c r="S2" s="21">
        <f>(L2+L3)/(M2+M3)</f>
        <v>0.93714191857466811</v>
      </c>
      <c r="T2" s="21">
        <f>(N2+N3)/(O2+O3)</f>
        <v>0.89782841703876393</v>
      </c>
    </row>
    <row r="3" spans="1:20" x14ac:dyDescent="0.25">
      <c r="A3" t="s">
        <v>112</v>
      </c>
      <c r="B3">
        <v>60195</v>
      </c>
      <c r="C3">
        <v>59283</v>
      </c>
      <c r="D3">
        <v>198866</v>
      </c>
      <c r="E3">
        <v>206949</v>
      </c>
      <c r="F3">
        <v>408185</v>
      </c>
      <c r="G3">
        <v>437923</v>
      </c>
      <c r="I3" t="s">
        <v>116</v>
      </c>
      <c r="J3" s="22">
        <f t="shared" si="0"/>
        <v>195837</v>
      </c>
      <c r="K3" s="22">
        <f t="shared" si="0"/>
        <v>197256</v>
      </c>
      <c r="L3" s="22">
        <f t="shared" si="0"/>
        <v>579828</v>
      </c>
      <c r="M3" s="22">
        <f t="shared" si="0"/>
        <v>608903</v>
      </c>
      <c r="N3" s="22">
        <f t="shared" si="0"/>
        <v>1173264</v>
      </c>
      <c r="O3" s="22">
        <f t="shared" si="0"/>
        <v>1283642</v>
      </c>
      <c r="P3" s="22"/>
      <c r="Q3" t="s">
        <v>120</v>
      </c>
      <c r="R3" s="21">
        <f>(J4+J5)/(K4+K5)</f>
        <v>1.0017494633288822</v>
      </c>
      <c r="S3" s="21">
        <f>(L4+L5)/(M4+M5)</f>
        <v>0.95535509551992304</v>
      </c>
      <c r="T3" s="21">
        <f>(N4+N5)/(O4+O5)</f>
        <v>0.9231367626082253</v>
      </c>
    </row>
    <row r="4" spans="1:20" x14ac:dyDescent="0.25">
      <c r="A4" t="s">
        <v>113</v>
      </c>
      <c r="B4">
        <v>73978</v>
      </c>
      <c r="C4">
        <v>74788</v>
      </c>
      <c r="D4">
        <v>228478</v>
      </c>
      <c r="E4">
        <v>243600</v>
      </c>
      <c r="F4">
        <v>475495</v>
      </c>
      <c r="G4">
        <v>513520</v>
      </c>
      <c r="I4" t="s">
        <v>117</v>
      </c>
      <c r="J4" s="22">
        <f t="shared" si="0"/>
        <v>228672</v>
      </c>
      <c r="K4" s="22">
        <f t="shared" si="0"/>
        <v>227456</v>
      </c>
      <c r="L4" s="22">
        <f t="shared" si="0"/>
        <v>642182</v>
      </c>
      <c r="M4" s="22">
        <f t="shared" si="0"/>
        <v>673029</v>
      </c>
      <c r="N4" s="22">
        <f t="shared" si="0"/>
        <v>1317974</v>
      </c>
      <c r="O4" s="22">
        <f t="shared" si="0"/>
        <v>1426129</v>
      </c>
      <c r="P4" s="22"/>
    </row>
    <row r="5" spans="1:20" x14ac:dyDescent="0.25">
      <c r="A5" t="s">
        <v>114</v>
      </c>
      <c r="B5">
        <v>84416</v>
      </c>
      <c r="C5">
        <v>83909</v>
      </c>
      <c r="D5">
        <v>229455</v>
      </c>
      <c r="E5">
        <v>243600</v>
      </c>
      <c r="F5">
        <v>482622</v>
      </c>
      <c r="G5">
        <v>519518</v>
      </c>
      <c r="I5" t="s">
        <v>118</v>
      </c>
      <c r="J5" s="22">
        <f t="shared" si="0"/>
        <v>245444</v>
      </c>
      <c r="K5" s="22">
        <f t="shared" si="0"/>
        <v>245832</v>
      </c>
      <c r="L5" s="22">
        <f t="shared" si="0"/>
        <v>632726</v>
      </c>
      <c r="M5" s="22">
        <f t="shared" si="0"/>
        <v>661457</v>
      </c>
      <c r="N5" s="22">
        <f t="shared" si="0"/>
        <v>1342568</v>
      </c>
      <c r="O5" s="22">
        <f t="shared" si="0"/>
        <v>1455938</v>
      </c>
      <c r="P5" s="22"/>
    </row>
    <row r="6" spans="1:20" x14ac:dyDescent="0.25">
      <c r="A6" t="s">
        <v>111</v>
      </c>
      <c r="B6">
        <v>59689</v>
      </c>
      <c r="C6">
        <v>61108</v>
      </c>
      <c r="D6">
        <v>173240</v>
      </c>
      <c r="E6">
        <v>187526</v>
      </c>
      <c r="F6">
        <v>314204</v>
      </c>
      <c r="G6">
        <v>359584</v>
      </c>
    </row>
    <row r="7" spans="1:20" x14ac:dyDescent="0.25">
      <c r="A7" t="s">
        <v>112</v>
      </c>
      <c r="B7">
        <v>72356</v>
      </c>
      <c r="C7">
        <v>73876</v>
      </c>
      <c r="D7">
        <v>207975</v>
      </c>
      <c r="E7">
        <v>216644</v>
      </c>
      <c r="F7">
        <v>365381</v>
      </c>
      <c r="G7">
        <v>403829</v>
      </c>
    </row>
    <row r="8" spans="1:20" x14ac:dyDescent="0.25">
      <c r="A8" t="s">
        <v>113</v>
      </c>
      <c r="B8">
        <v>84010</v>
      </c>
      <c r="C8">
        <v>82997</v>
      </c>
      <c r="D8">
        <v>225076</v>
      </c>
      <c r="E8">
        <v>234450</v>
      </c>
      <c r="F8">
        <v>415696</v>
      </c>
      <c r="G8">
        <v>448074</v>
      </c>
    </row>
    <row r="9" spans="1:20" x14ac:dyDescent="0.25">
      <c r="A9" t="s">
        <v>114</v>
      </c>
      <c r="B9">
        <v>85530</v>
      </c>
      <c r="C9">
        <v>84821</v>
      </c>
      <c r="D9">
        <v>217584</v>
      </c>
      <c r="E9">
        <v>225547</v>
      </c>
      <c r="F9">
        <v>431754</v>
      </c>
      <c r="G9">
        <v>466947</v>
      </c>
    </row>
    <row r="10" spans="1:20" x14ac:dyDescent="0.25">
      <c r="A10" t="s">
        <v>111</v>
      </c>
      <c r="B10">
        <v>51936</v>
      </c>
      <c r="C10">
        <v>55551</v>
      </c>
      <c r="D10">
        <v>154746</v>
      </c>
      <c r="E10">
        <v>170352</v>
      </c>
      <c r="F10">
        <v>355204</v>
      </c>
      <c r="G10">
        <v>405728</v>
      </c>
    </row>
    <row r="11" spans="1:20" x14ac:dyDescent="0.25">
      <c r="A11" t="s">
        <v>112</v>
      </c>
      <c r="B11">
        <v>63286</v>
      </c>
      <c r="C11">
        <v>64097</v>
      </c>
      <c r="D11">
        <v>172987</v>
      </c>
      <c r="E11">
        <v>185310</v>
      </c>
      <c r="F11">
        <v>399698</v>
      </c>
      <c r="G11">
        <v>441890</v>
      </c>
    </row>
    <row r="12" spans="1:20" x14ac:dyDescent="0.25">
      <c r="A12" t="s">
        <v>113</v>
      </c>
      <c r="B12">
        <v>70684</v>
      </c>
      <c r="C12">
        <v>69671</v>
      </c>
      <c r="D12">
        <v>188628</v>
      </c>
      <c r="E12">
        <v>194979</v>
      </c>
      <c r="F12">
        <v>426783</v>
      </c>
      <c r="G12">
        <v>464535</v>
      </c>
    </row>
    <row r="13" spans="1:20" x14ac:dyDescent="0.25">
      <c r="A13" t="s">
        <v>114</v>
      </c>
      <c r="B13">
        <v>75498</v>
      </c>
      <c r="C13">
        <v>77102</v>
      </c>
      <c r="D13">
        <v>185687</v>
      </c>
      <c r="E13">
        <v>192310</v>
      </c>
      <c r="F13">
        <v>428192</v>
      </c>
      <c r="G13">
        <v>469473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D19"/>
  <sheetViews>
    <sheetView workbookViewId="0"/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8" t="s">
        <v>29</v>
      </c>
      <c r="B1" s="1">
        <v>6</v>
      </c>
      <c r="C1" s="1">
        <v>9</v>
      </c>
      <c r="D1" s="1">
        <v>12</v>
      </c>
    </row>
    <row r="2" spans="1:4" x14ac:dyDescent="0.25">
      <c r="A2" s="1" t="s">
        <v>23</v>
      </c>
      <c r="B2" s="7">
        <v>0.98117154875196999</v>
      </c>
      <c r="C2" s="7">
        <v>0.94494408086120152</v>
      </c>
      <c r="D2" s="7">
        <v>0.90359829906310252</v>
      </c>
    </row>
    <row r="3" spans="1:4" x14ac:dyDescent="0.25">
      <c r="A3" s="1" t="s">
        <v>24</v>
      </c>
      <c r="B3" s="7">
        <v>0.99598392642281919</v>
      </c>
      <c r="C3" s="7">
        <v>0.95337746088014153</v>
      </c>
      <c r="D3" s="7">
        <v>0.91</v>
      </c>
    </row>
    <row r="4" spans="1:4" x14ac:dyDescent="0.25">
      <c r="A4" s="1" t="s">
        <v>25</v>
      </c>
      <c r="B4" s="7">
        <v>1.0061767298243838</v>
      </c>
      <c r="C4" s="7">
        <v>0.94235169554311193</v>
      </c>
      <c r="D4" s="7">
        <v>0.92100000000000004</v>
      </c>
    </row>
    <row r="6" spans="1:4" x14ac:dyDescent="0.25">
      <c r="A6" s="6" t="s">
        <v>26</v>
      </c>
      <c r="B6" s="1">
        <v>6</v>
      </c>
      <c r="C6" s="1">
        <v>9</v>
      </c>
      <c r="D6" s="1">
        <v>12</v>
      </c>
    </row>
    <row r="7" spans="1:4" x14ac:dyDescent="0.25">
      <c r="A7" s="1" t="s">
        <v>23</v>
      </c>
      <c r="B7" s="7">
        <v>0.99467084587180876</v>
      </c>
      <c r="C7" s="7">
        <v>0.91240717823153894</v>
      </c>
      <c r="D7" s="7">
        <v>0.85955102613220613</v>
      </c>
    </row>
    <row r="8" spans="1:4" x14ac:dyDescent="0.25">
      <c r="A8" s="1" t="s">
        <v>24</v>
      </c>
      <c r="B8" s="7">
        <v>1.0441176371571805</v>
      </c>
      <c r="C8" s="7">
        <v>0.95992351770881768</v>
      </c>
      <c r="D8" s="7">
        <v>0.86899999999999999</v>
      </c>
    </row>
    <row r="9" spans="1:4" x14ac:dyDescent="0.25">
      <c r="A9" s="1" t="s">
        <v>25</v>
      </c>
      <c r="B9" s="7">
        <v>1.0338409349771489</v>
      </c>
      <c r="C9" s="7">
        <v>0.97350979414442429</v>
      </c>
      <c r="D9" s="7">
        <v>0.90200000000000002</v>
      </c>
    </row>
    <row r="11" spans="1:4" x14ac:dyDescent="0.25">
      <c r="A11" s="6" t="s">
        <v>27</v>
      </c>
      <c r="B11" s="1">
        <v>6</v>
      </c>
      <c r="C11" s="1">
        <v>9</v>
      </c>
      <c r="D11" s="1">
        <v>12</v>
      </c>
    </row>
    <row r="12" spans="1:4" x14ac:dyDescent="0.25">
      <c r="A12" s="1" t="s">
        <v>23</v>
      </c>
      <c r="B12" s="7">
        <v>0.96034816489690034</v>
      </c>
      <c r="C12" s="7">
        <v>0.99366398441956927</v>
      </c>
      <c r="D12" s="7">
        <v>0.96525299905055362</v>
      </c>
    </row>
    <row r="13" spans="1:4" x14ac:dyDescent="0.25">
      <c r="A13" s="1" t="s">
        <v>24</v>
      </c>
      <c r="B13" s="7">
        <v>0.91927082493993217</v>
      </c>
      <c r="C13" s="7">
        <v>0.94264578934699639</v>
      </c>
      <c r="D13" s="7">
        <v>0.97195217303784809</v>
      </c>
    </row>
    <row r="14" spans="1:4" x14ac:dyDescent="0.25">
      <c r="A14" s="1" t="s">
        <v>25</v>
      </c>
      <c r="B14" s="7">
        <v>0.96060943538379284</v>
      </c>
      <c r="C14" s="7">
        <v>0.88999116544880397</v>
      </c>
      <c r="D14" s="7">
        <v>0.95099999999999996</v>
      </c>
    </row>
    <row r="16" spans="1:4" x14ac:dyDescent="0.25">
      <c r="A16" s="6" t="s">
        <v>28</v>
      </c>
      <c r="B16" s="1">
        <v>6</v>
      </c>
      <c r="C16" s="1">
        <v>9</v>
      </c>
      <c r="D16" s="1">
        <v>12</v>
      </c>
    </row>
    <row r="17" spans="1:4" x14ac:dyDescent="0.25">
      <c r="A17" s="1" t="s">
        <v>23</v>
      </c>
      <c r="B17" s="7">
        <v>0.9325048570767529</v>
      </c>
      <c r="C17" s="7">
        <v>0.94067682504457073</v>
      </c>
      <c r="D17" s="7">
        <v>0.94484837694979296</v>
      </c>
    </row>
    <row r="18" spans="1:4" x14ac:dyDescent="0.25">
      <c r="A18" s="1" t="s">
        <v>24</v>
      </c>
      <c r="B18" s="7">
        <v>0.96580407717300698</v>
      </c>
      <c r="C18" s="7">
        <v>0.94409103821715123</v>
      </c>
      <c r="D18" s="7">
        <v>0.87</v>
      </c>
    </row>
    <row r="19" spans="1:4" x14ac:dyDescent="0.25">
      <c r="A19" s="1" t="s">
        <v>25</v>
      </c>
      <c r="B19" s="7">
        <v>0.98474203195811549</v>
      </c>
      <c r="C19" s="7">
        <v>0.91995203321878605</v>
      </c>
      <c r="D19" s="7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14"/>
  <sheetViews>
    <sheetView workbookViewId="0"/>
  </sheetViews>
  <sheetFormatPr defaultRowHeight="15.75" x14ac:dyDescent="0.25"/>
  <cols>
    <col min="1" max="6" width="9" style="12"/>
    <col min="7" max="7" width="12.75" style="12" bestFit="1" customWidth="1"/>
    <col min="8" max="8" width="17.25" style="12" bestFit="1" customWidth="1"/>
    <col min="9" max="9" width="19.5" style="12" bestFit="1" customWidth="1"/>
    <col min="10" max="11" width="17.375" style="12" bestFit="1" customWidth="1"/>
    <col min="12" max="12" width="10.625" style="12" bestFit="1" customWidth="1"/>
    <col min="13" max="13" width="10.25" style="12" bestFit="1" customWidth="1"/>
    <col min="14" max="14" width="10.125" style="12" bestFit="1" customWidth="1"/>
    <col min="15" max="15" width="5.5" style="12" bestFit="1" customWidth="1"/>
    <col min="16" max="16" width="9.5" style="12" bestFit="1" customWidth="1"/>
    <col min="17" max="17" width="2.625" style="12" bestFit="1" customWidth="1"/>
    <col min="18" max="18" width="3.625" style="12" bestFit="1" customWidth="1"/>
    <col min="19" max="16384" width="9" style="12"/>
  </cols>
  <sheetData>
    <row r="1" spans="1:5" ht="16.5" x14ac:dyDescent="0.25">
      <c r="A1" s="12" t="s">
        <v>42</v>
      </c>
      <c r="B1" s="12" t="s">
        <v>43</v>
      </c>
      <c r="C1" s="12" t="s">
        <v>44</v>
      </c>
      <c r="D1" s="12" t="s">
        <v>50</v>
      </c>
      <c r="E1" s="12" t="s">
        <v>53</v>
      </c>
    </row>
    <row r="2" spans="1:5" ht="16.5" x14ac:dyDescent="0.25">
      <c r="A2" s="12" t="s">
        <v>45</v>
      </c>
      <c r="B2" s="12" t="s">
        <v>46</v>
      </c>
      <c r="C2" s="12">
        <v>3</v>
      </c>
      <c r="D2" s="12">
        <v>6</v>
      </c>
      <c r="E2" s="12">
        <v>4</v>
      </c>
    </row>
    <row r="3" spans="1:5" ht="16.5" x14ac:dyDescent="0.25">
      <c r="A3" s="12" t="s">
        <v>45</v>
      </c>
      <c r="B3" s="12" t="s">
        <v>46</v>
      </c>
      <c r="C3" s="12">
        <v>3</v>
      </c>
      <c r="D3" s="12">
        <v>9</v>
      </c>
      <c r="E3" s="12">
        <v>4</v>
      </c>
    </row>
    <row r="4" spans="1:5" ht="16.5" x14ac:dyDescent="0.25">
      <c r="A4" s="12" t="s">
        <v>45</v>
      </c>
      <c r="B4" s="12" t="s">
        <v>46</v>
      </c>
      <c r="C4" s="12">
        <v>3</v>
      </c>
      <c r="D4" s="12">
        <v>12</v>
      </c>
      <c r="E4" s="12">
        <v>4</v>
      </c>
    </row>
    <row r="5" spans="1:5" ht="16.5" x14ac:dyDescent="0.25">
      <c r="A5" s="12" t="s">
        <v>47</v>
      </c>
      <c r="B5" s="12" t="s">
        <v>48</v>
      </c>
      <c r="C5" s="12">
        <v>2</v>
      </c>
      <c r="D5" s="12">
        <v>6</v>
      </c>
      <c r="E5" s="12">
        <v>4</v>
      </c>
    </row>
    <row r="6" spans="1:5" ht="16.5" x14ac:dyDescent="0.25">
      <c r="A6" s="12" t="s">
        <v>47</v>
      </c>
      <c r="B6" s="12" t="s">
        <v>48</v>
      </c>
      <c r="C6" s="12">
        <v>2</v>
      </c>
      <c r="D6" s="12">
        <v>9</v>
      </c>
      <c r="E6" s="12">
        <v>4</v>
      </c>
    </row>
    <row r="7" spans="1:5" ht="16.5" x14ac:dyDescent="0.25">
      <c r="A7" s="12" t="s">
        <v>47</v>
      </c>
      <c r="B7" s="12" t="s">
        <v>48</v>
      </c>
      <c r="C7" s="12">
        <v>2</v>
      </c>
      <c r="D7" s="12">
        <v>12</v>
      </c>
      <c r="E7" s="12">
        <v>4</v>
      </c>
    </row>
    <row r="8" spans="1:5" ht="16.5" x14ac:dyDescent="0.25">
      <c r="A8" s="12" t="s">
        <v>47</v>
      </c>
      <c r="B8" s="12" t="s">
        <v>49</v>
      </c>
      <c r="C8" s="12">
        <v>1</v>
      </c>
      <c r="D8" s="12">
        <v>6</v>
      </c>
      <c r="E8" s="12">
        <v>4</v>
      </c>
    </row>
    <row r="9" spans="1:5" ht="16.5" x14ac:dyDescent="0.25">
      <c r="A9" s="12" t="s">
        <v>47</v>
      </c>
      <c r="B9" s="12" t="s">
        <v>49</v>
      </c>
      <c r="C9" s="12">
        <v>1</v>
      </c>
      <c r="D9" s="12">
        <v>9</v>
      </c>
      <c r="E9" s="12">
        <v>4</v>
      </c>
    </row>
    <row r="10" spans="1:5" ht="16.5" x14ac:dyDescent="0.25">
      <c r="A10" s="12" t="s">
        <v>47</v>
      </c>
      <c r="B10" s="12" t="s">
        <v>49</v>
      </c>
      <c r="C10" s="12">
        <v>1</v>
      </c>
      <c r="D10" s="12">
        <v>12</v>
      </c>
      <c r="E10" s="12">
        <v>4</v>
      </c>
    </row>
    <row r="11" spans="1:5" ht="16.5" x14ac:dyDescent="0.25">
      <c r="A11" s="12" t="s">
        <v>47</v>
      </c>
      <c r="B11" s="12" t="s">
        <v>48</v>
      </c>
      <c r="C11" s="12">
        <v>2</v>
      </c>
      <c r="D11" s="12">
        <v>9</v>
      </c>
      <c r="E11" s="12">
        <v>12</v>
      </c>
    </row>
    <row r="12" spans="1:5" ht="16.5" x14ac:dyDescent="0.25">
      <c r="A12" s="12" t="s">
        <v>47</v>
      </c>
      <c r="B12" s="12" t="s">
        <v>48</v>
      </c>
      <c r="C12" s="12">
        <v>2</v>
      </c>
      <c r="D12" s="12">
        <v>9</v>
      </c>
      <c r="E12" s="12">
        <v>20</v>
      </c>
    </row>
    <row r="14" spans="1:5" ht="17.25" customHeight="1" x14ac:dyDescent="0.25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B2:Q20"/>
  <sheetViews>
    <sheetView workbookViewId="0">
      <selection activeCell="B6" sqref="B6:C20"/>
    </sheetView>
  </sheetViews>
  <sheetFormatPr defaultRowHeight="15.75" x14ac:dyDescent="0.25"/>
  <cols>
    <col min="1" max="1" width="16.125" style="16" bestFit="1" customWidth="1"/>
    <col min="2" max="2" width="19" style="16" bestFit="1" customWidth="1"/>
    <col min="3" max="3" width="18.5" style="16" bestFit="1" customWidth="1"/>
    <col min="4" max="4" width="16.75" style="16" bestFit="1" customWidth="1"/>
    <col min="5" max="5" width="19" style="16" bestFit="1" customWidth="1"/>
    <col min="6" max="7" width="16.875" style="16" bestFit="1" customWidth="1"/>
    <col min="8" max="8" width="10.375" style="16" bestFit="1" customWidth="1"/>
    <col min="9" max="9" width="9.625" style="16" bestFit="1" customWidth="1"/>
    <col min="10" max="10" width="9.875" style="16" bestFit="1" customWidth="1"/>
    <col min="11" max="11" width="6.25" style="16" bestFit="1" customWidth="1"/>
    <col min="12" max="12" width="9.625" style="16" bestFit="1" customWidth="1"/>
    <col min="13" max="13" width="2.875" style="16" bestFit="1" customWidth="1"/>
    <col min="14" max="14" width="3.625" style="16" bestFit="1" customWidth="1"/>
    <col min="15" max="17" width="9.125" style="16" bestFit="1" customWidth="1"/>
    <col min="18" max="16384" width="9" style="16"/>
  </cols>
  <sheetData>
    <row r="2" spans="2:17" ht="17.25" thickBot="1" x14ac:dyDescent="0.3">
      <c r="F2" s="40" t="s">
        <v>191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2:17" ht="17.25" thickTop="1" x14ac:dyDescent="0.25">
      <c r="F3" s="13" t="s">
        <v>192</v>
      </c>
      <c r="G3" s="13" t="s">
        <v>193</v>
      </c>
      <c r="H3" s="13" t="s">
        <v>194</v>
      </c>
      <c r="I3" s="13" t="s">
        <v>195</v>
      </c>
      <c r="J3" s="13" t="s">
        <v>196</v>
      </c>
      <c r="K3" s="13" t="s">
        <v>51</v>
      </c>
      <c r="L3" s="13" t="s">
        <v>52</v>
      </c>
      <c r="M3" s="13" t="s">
        <v>18</v>
      </c>
      <c r="N3" s="13" t="s">
        <v>197</v>
      </c>
      <c r="O3" s="13" t="s">
        <v>198</v>
      </c>
      <c r="P3" s="13" t="s">
        <v>31</v>
      </c>
      <c r="Q3" s="13" t="s">
        <v>32</v>
      </c>
    </row>
    <row r="4" spans="2:17" x14ac:dyDescent="0.25">
      <c r="F4" s="12">
        <v>4.5</v>
      </c>
      <c r="G4" s="12">
        <v>4</v>
      </c>
      <c r="H4" s="12">
        <v>280</v>
      </c>
      <c r="I4" s="12">
        <v>4200</v>
      </c>
      <c r="J4" s="12">
        <v>4200</v>
      </c>
      <c r="K4" s="12">
        <v>1200</v>
      </c>
      <c r="L4" s="12">
        <v>300</v>
      </c>
      <c r="M4" s="12">
        <v>0.75</v>
      </c>
      <c r="N4" s="12" t="s">
        <v>17</v>
      </c>
      <c r="O4" s="12">
        <v>1.2</v>
      </c>
      <c r="P4" s="12">
        <v>4</v>
      </c>
      <c r="Q4" s="12">
        <v>3</v>
      </c>
    </row>
    <row r="5" spans="2:17" x14ac:dyDescent="0.25">
      <c r="B5" s="25"/>
      <c r="C5" s="25"/>
    </row>
    <row r="6" spans="2:17" ht="17.25" thickBot="1" x14ac:dyDescent="0.3">
      <c r="B6" s="40" t="s">
        <v>199</v>
      </c>
      <c r="C6" s="40"/>
    </row>
    <row r="7" spans="2:17" ht="17.25" thickTop="1" x14ac:dyDescent="0.25">
      <c r="B7" s="26" t="s">
        <v>200</v>
      </c>
      <c r="C7" s="26" t="s">
        <v>121</v>
      </c>
    </row>
    <row r="8" spans="2:17" ht="16.5" x14ac:dyDescent="0.25">
      <c r="B8" s="26" t="s">
        <v>201</v>
      </c>
      <c r="C8" s="26" t="s">
        <v>202</v>
      </c>
    </row>
    <row r="9" spans="2:17" ht="18.75" x14ac:dyDescent="0.25">
      <c r="B9" s="27" t="s">
        <v>203</v>
      </c>
      <c r="C9" s="27" t="s">
        <v>204</v>
      </c>
    </row>
    <row r="10" spans="2:17" ht="18.75" x14ac:dyDescent="0.25">
      <c r="B10" s="27" t="s">
        <v>205</v>
      </c>
      <c r="C10" s="27" t="s">
        <v>206</v>
      </c>
    </row>
    <row r="11" spans="2:17" ht="18.75" x14ac:dyDescent="0.25">
      <c r="B11" s="27" t="s">
        <v>207</v>
      </c>
      <c r="C11" s="27" t="s">
        <v>208</v>
      </c>
    </row>
    <row r="12" spans="2:17" ht="18.75" x14ac:dyDescent="0.25">
      <c r="B12" s="27" t="s">
        <v>209</v>
      </c>
      <c r="C12" s="27" t="s">
        <v>210</v>
      </c>
    </row>
    <row r="13" spans="2:17" ht="18.75" x14ac:dyDescent="0.25">
      <c r="B13" s="27" t="s">
        <v>211</v>
      </c>
      <c r="C13" s="27" t="s">
        <v>212</v>
      </c>
    </row>
    <row r="14" spans="2:17" ht="16.5" x14ac:dyDescent="0.25">
      <c r="B14" s="27" t="s">
        <v>213</v>
      </c>
      <c r="C14" s="27">
        <v>0.75</v>
      </c>
    </row>
    <row r="15" spans="2:17" ht="16.5" x14ac:dyDescent="0.25">
      <c r="B15" s="27" t="s">
        <v>197</v>
      </c>
      <c r="C15" s="27" t="s">
        <v>17</v>
      </c>
    </row>
    <row r="16" spans="2:17" ht="16.5" x14ac:dyDescent="0.25">
      <c r="B16" s="27" t="s">
        <v>214</v>
      </c>
      <c r="C16" s="27">
        <v>1.2</v>
      </c>
    </row>
    <row r="17" spans="2:3" ht="16.5" x14ac:dyDescent="0.25">
      <c r="B17" s="27" t="s">
        <v>215</v>
      </c>
      <c r="C17" s="27">
        <v>4</v>
      </c>
    </row>
    <row r="18" spans="2:3" ht="16.5" x14ac:dyDescent="0.25">
      <c r="B18" s="27" t="s">
        <v>216</v>
      </c>
      <c r="C18" s="27" t="s">
        <v>122</v>
      </c>
    </row>
    <row r="19" spans="2:3" ht="16.5" x14ac:dyDescent="0.25">
      <c r="B19" s="27" t="s">
        <v>217</v>
      </c>
      <c r="C19" s="27" t="s">
        <v>123</v>
      </c>
    </row>
    <row r="20" spans="2:3" ht="16.5" x14ac:dyDescent="0.25">
      <c r="B20" s="16" t="s">
        <v>218</v>
      </c>
      <c r="C20" s="16" t="s">
        <v>219</v>
      </c>
    </row>
  </sheetData>
  <mergeCells count="2">
    <mergeCell ref="F2:Q2"/>
    <mergeCell ref="B6: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4"/>
  <sheetViews>
    <sheetView workbookViewId="0"/>
  </sheetViews>
  <sheetFormatPr defaultRowHeight="15.75" x14ac:dyDescent="0.25"/>
  <cols>
    <col min="1" max="1" width="9" style="2"/>
    <col min="2" max="2" width="9.5" style="2" bestFit="1" customWidth="1"/>
    <col min="3" max="3" width="7.5" style="2" bestFit="1" customWidth="1"/>
    <col min="4" max="4" width="9.5" style="2" bestFit="1" customWidth="1"/>
    <col min="5" max="5" width="9.625" style="2" bestFit="1" customWidth="1"/>
    <col min="6" max="6" width="5.5" style="5" bestFit="1" customWidth="1"/>
    <col min="7" max="7" width="6.5" style="5" bestFit="1" customWidth="1"/>
    <col min="8" max="8" width="4.875" style="5" bestFit="1" customWidth="1"/>
    <col min="9" max="9" width="5.5" style="5" bestFit="1" customWidth="1"/>
    <col min="10" max="10" width="9" style="2"/>
    <col min="11" max="11" width="9.5" style="2" bestFit="1" customWidth="1"/>
    <col min="12" max="12" width="2.875" style="2" bestFit="1" customWidth="1"/>
    <col min="13" max="13" width="40.5" style="2" bestFit="1" customWidth="1"/>
    <col min="14" max="16384" width="9" style="2"/>
  </cols>
  <sheetData>
    <row r="1" spans="2:13" x14ac:dyDescent="0.25">
      <c r="C1" s="2" t="s">
        <v>3</v>
      </c>
      <c r="D1" s="2" t="s">
        <v>4</v>
      </c>
      <c r="E1" s="2" t="s">
        <v>5</v>
      </c>
      <c r="F1" s="5" t="s">
        <v>19</v>
      </c>
      <c r="G1" s="5" t="s">
        <v>20</v>
      </c>
      <c r="H1" s="5" t="s">
        <v>21</v>
      </c>
      <c r="I1" s="5" t="s">
        <v>22</v>
      </c>
      <c r="K1" s="2" t="s">
        <v>14</v>
      </c>
      <c r="L1" s="2">
        <v>1</v>
      </c>
      <c r="M1" s="4" t="s">
        <v>15</v>
      </c>
    </row>
    <row r="2" spans="2:13" x14ac:dyDescent="0.25">
      <c r="B2" s="3" t="s">
        <v>6</v>
      </c>
      <c r="C2" s="2" t="s">
        <v>7</v>
      </c>
      <c r="D2" s="2" t="s">
        <v>8</v>
      </c>
      <c r="E2" s="2">
        <v>1</v>
      </c>
      <c r="F2" s="5">
        <v>0.5</v>
      </c>
      <c r="G2" s="5">
        <v>0.3</v>
      </c>
      <c r="H2" s="5">
        <v>0.7</v>
      </c>
      <c r="I2" s="5">
        <v>0.4</v>
      </c>
      <c r="L2" s="2">
        <v>2</v>
      </c>
      <c r="M2" s="4" t="s">
        <v>16</v>
      </c>
    </row>
    <row r="3" spans="2:13" x14ac:dyDescent="0.25">
      <c r="B3" s="2" t="s">
        <v>9</v>
      </c>
      <c r="C3" s="2" t="s">
        <v>7</v>
      </c>
      <c r="D3" s="2" t="s">
        <v>10</v>
      </c>
      <c r="E3" s="2">
        <v>2</v>
      </c>
      <c r="F3" s="5">
        <v>0.66</v>
      </c>
      <c r="G3" s="5">
        <v>0.49</v>
      </c>
      <c r="H3" s="5">
        <v>0.8</v>
      </c>
      <c r="I3" s="5">
        <v>0.54</v>
      </c>
    </row>
    <row r="4" spans="2:13" x14ac:dyDescent="0.25">
      <c r="B4" s="2" t="s">
        <v>11</v>
      </c>
      <c r="C4" s="2" t="s">
        <v>12</v>
      </c>
      <c r="D4" s="2" t="s">
        <v>13</v>
      </c>
      <c r="E4" s="2">
        <v>3</v>
      </c>
      <c r="F4" s="5">
        <v>0.8</v>
      </c>
      <c r="G4" s="5">
        <v>0.67500000000000004</v>
      </c>
      <c r="H4" s="5">
        <v>1</v>
      </c>
      <c r="I4" s="5">
        <v>0.77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T23"/>
  <sheetViews>
    <sheetView workbookViewId="0">
      <selection activeCell="L1" sqref="L1:T6"/>
    </sheetView>
  </sheetViews>
  <sheetFormatPr defaultRowHeight="15.75" x14ac:dyDescent="0.25"/>
  <cols>
    <col min="1" max="3" width="9" style="12"/>
    <col min="4" max="4" width="11.625" style="12" bestFit="1" customWidth="1"/>
    <col min="5" max="6" width="9" style="12"/>
    <col min="7" max="7" width="13.875" style="12" bestFit="1" customWidth="1"/>
    <col min="8" max="9" width="11.625" style="12" bestFit="1" customWidth="1"/>
    <col min="10" max="11" width="9.5" style="12" bestFit="1" customWidth="1"/>
    <col min="12" max="12" width="7.5" style="12" bestFit="1" customWidth="1"/>
    <col min="13" max="14" width="9.5" style="12" bestFit="1" customWidth="1"/>
    <col min="15" max="15" width="11.625" style="12" bestFit="1" customWidth="1"/>
    <col min="16" max="16" width="8.125" style="12" bestFit="1" customWidth="1"/>
    <col min="17" max="17" width="7.5" style="12" bestFit="1" customWidth="1"/>
    <col min="18" max="19" width="11.625" style="12" bestFit="1" customWidth="1"/>
    <col min="20" max="20" width="9.5" style="12" bestFit="1" customWidth="1"/>
    <col min="21" max="21" width="11.625" style="12" bestFit="1" customWidth="1"/>
    <col min="22" max="22" width="9.5" style="12" bestFit="1" customWidth="1"/>
    <col min="23" max="16384" width="9" style="12"/>
  </cols>
  <sheetData>
    <row r="1" spans="1:20" ht="17.25" thickBot="1" x14ac:dyDescent="0.3">
      <c r="A1" s="23" t="s">
        <v>42</v>
      </c>
      <c r="B1" s="23" t="s">
        <v>43</v>
      </c>
      <c r="C1" s="23" t="s">
        <v>44</v>
      </c>
      <c r="D1" s="23" t="s">
        <v>176</v>
      </c>
      <c r="E1" s="23" t="s">
        <v>50</v>
      </c>
      <c r="F1" s="23" t="s">
        <v>177</v>
      </c>
      <c r="G1" s="23" t="s">
        <v>178</v>
      </c>
      <c r="H1" s="28" t="s">
        <v>67</v>
      </c>
      <c r="I1" s="28" t="s">
        <v>179</v>
      </c>
      <c r="J1" s="28" t="s">
        <v>180</v>
      </c>
      <c r="L1" s="28" t="s">
        <v>42</v>
      </c>
      <c r="M1" s="28" t="s">
        <v>43</v>
      </c>
      <c r="N1" s="28" t="s">
        <v>44</v>
      </c>
      <c r="O1" s="28" t="s">
        <v>64</v>
      </c>
      <c r="P1" s="28" t="s">
        <v>50</v>
      </c>
      <c r="Q1" s="28" t="s">
        <v>53</v>
      </c>
      <c r="R1" s="28" t="s">
        <v>67</v>
      </c>
      <c r="S1" s="28" t="s">
        <v>127</v>
      </c>
      <c r="T1" s="28" t="s">
        <v>180</v>
      </c>
    </row>
    <row r="2" spans="1:20" ht="17.25" thickTop="1" x14ac:dyDescent="0.25">
      <c r="A2" s="12" t="s">
        <v>181</v>
      </c>
      <c r="B2" s="12" t="s">
        <v>70</v>
      </c>
      <c r="C2" s="12">
        <v>3</v>
      </c>
      <c r="D2" s="12" t="s">
        <v>54</v>
      </c>
      <c r="E2" s="12">
        <v>6</v>
      </c>
      <c r="F2" s="12">
        <v>4</v>
      </c>
      <c r="G2" s="12" t="s">
        <v>40</v>
      </c>
      <c r="H2" s="18">
        <v>1.0129198894890106</v>
      </c>
      <c r="I2" s="18">
        <v>0.97176684744885755</v>
      </c>
      <c r="J2" s="18">
        <v>0.99584277680568178</v>
      </c>
      <c r="K2" s="18"/>
      <c r="L2" s="12" t="s">
        <v>69</v>
      </c>
      <c r="M2" s="12" t="s">
        <v>70</v>
      </c>
      <c r="N2" s="12">
        <v>3</v>
      </c>
      <c r="O2" s="12" t="s">
        <v>54</v>
      </c>
      <c r="P2" s="12">
        <v>6</v>
      </c>
      <c r="Q2" s="12">
        <v>4</v>
      </c>
      <c r="R2" s="18">
        <v>1.0129198894890106</v>
      </c>
      <c r="S2" s="18">
        <v>0.97176684744885755</v>
      </c>
      <c r="T2" s="18">
        <v>0.99584277680568178</v>
      </c>
    </row>
    <row r="3" spans="1:20" ht="16.5" x14ac:dyDescent="0.25">
      <c r="A3" s="12" t="s">
        <v>45</v>
      </c>
      <c r="B3" s="12" t="s">
        <v>46</v>
      </c>
      <c r="C3" s="12">
        <v>3</v>
      </c>
      <c r="D3" s="12" t="s">
        <v>55</v>
      </c>
      <c r="E3" s="12">
        <v>9</v>
      </c>
      <c r="F3" s="12">
        <v>4</v>
      </c>
      <c r="G3" s="12" t="s">
        <v>41</v>
      </c>
      <c r="H3" s="18">
        <v>0.97350979414442429</v>
      </c>
      <c r="I3" s="18">
        <v>0.88999116544880397</v>
      </c>
      <c r="J3" s="18">
        <v>0.94235169554311193</v>
      </c>
      <c r="K3" s="18"/>
      <c r="L3" s="12" t="s">
        <v>47</v>
      </c>
      <c r="M3" s="12" t="s">
        <v>48</v>
      </c>
      <c r="N3" s="12">
        <v>2</v>
      </c>
      <c r="O3" s="12" t="s">
        <v>57</v>
      </c>
      <c r="P3" s="12">
        <v>9</v>
      </c>
      <c r="Q3" s="12">
        <v>4</v>
      </c>
      <c r="R3" s="18">
        <v>0.95992351770881768</v>
      </c>
      <c r="S3" s="18">
        <v>0.94264578934699639</v>
      </c>
      <c r="T3" s="18">
        <v>0.95337746088014153</v>
      </c>
    </row>
    <row r="4" spans="1:20" ht="16.5" x14ac:dyDescent="0.25">
      <c r="A4" s="12" t="s">
        <v>45</v>
      </c>
      <c r="B4" s="12" t="s">
        <v>46</v>
      </c>
      <c r="C4" s="12">
        <v>3</v>
      </c>
      <c r="D4" s="12" t="s">
        <v>56</v>
      </c>
      <c r="E4" s="12">
        <v>12</v>
      </c>
      <c r="F4" s="12">
        <v>4</v>
      </c>
      <c r="G4" s="12" t="s">
        <v>41</v>
      </c>
      <c r="H4" s="18">
        <v>0.90222315151508559</v>
      </c>
      <c r="I4" s="18">
        <v>0.95095056774797182</v>
      </c>
      <c r="J4" s="18">
        <v>0.92082074738974806</v>
      </c>
      <c r="K4" s="18"/>
      <c r="L4" s="29" t="s">
        <v>47</v>
      </c>
      <c r="M4" s="29" t="s">
        <v>49</v>
      </c>
      <c r="N4" s="29">
        <v>1</v>
      </c>
      <c r="O4" s="29" t="s">
        <v>60</v>
      </c>
      <c r="P4" s="29">
        <v>12</v>
      </c>
      <c r="Q4" s="29">
        <v>4</v>
      </c>
      <c r="R4" s="34">
        <v>0.85955102613220613</v>
      </c>
      <c r="S4" s="34">
        <v>0.96525299905055362</v>
      </c>
      <c r="T4" s="34">
        <v>0.90359829906310252</v>
      </c>
    </row>
    <row r="5" spans="1:20" ht="16.5" x14ac:dyDescent="0.25">
      <c r="A5" s="12" t="s">
        <v>182</v>
      </c>
      <c r="B5" s="12" t="s">
        <v>183</v>
      </c>
      <c r="C5" s="12">
        <v>2</v>
      </c>
      <c r="D5" s="12" t="s">
        <v>57</v>
      </c>
      <c r="E5" s="12">
        <v>6</v>
      </c>
      <c r="F5" s="12">
        <v>4</v>
      </c>
      <c r="G5" s="12" t="s">
        <v>40</v>
      </c>
      <c r="H5" s="20">
        <v>1.0441176371571805</v>
      </c>
      <c r="I5" s="20">
        <v>0.91927082493993217</v>
      </c>
      <c r="J5" s="20">
        <v>0.99598392642281919</v>
      </c>
      <c r="K5" s="19"/>
      <c r="L5" s="12" t="s">
        <v>47</v>
      </c>
      <c r="M5" s="12" t="s">
        <v>48</v>
      </c>
      <c r="N5" s="12">
        <v>2</v>
      </c>
      <c r="O5" s="12" t="s">
        <v>61</v>
      </c>
      <c r="P5" s="12">
        <v>9</v>
      </c>
      <c r="Q5" s="12">
        <v>12</v>
      </c>
      <c r="R5" s="18">
        <v>0.9528993293071234</v>
      </c>
      <c r="S5" s="18">
        <v>0.91488753032343617</v>
      </c>
      <c r="T5" s="18">
        <v>0.93845389777708454</v>
      </c>
    </row>
    <row r="6" spans="1:20" ht="16.5" x14ac:dyDescent="0.25">
      <c r="A6" s="12" t="s">
        <v>47</v>
      </c>
      <c r="B6" s="12" t="s">
        <v>48</v>
      </c>
      <c r="C6" s="12">
        <v>2</v>
      </c>
      <c r="D6" s="12" t="s">
        <v>58</v>
      </c>
      <c r="E6" s="12">
        <v>9</v>
      </c>
      <c r="F6" s="12">
        <v>4</v>
      </c>
      <c r="G6" s="12" t="s">
        <v>41</v>
      </c>
      <c r="H6" s="18">
        <v>0.95992351770881768</v>
      </c>
      <c r="I6" s="18">
        <v>0.94264578934699639</v>
      </c>
      <c r="J6" s="18">
        <v>0.95337746088014153</v>
      </c>
      <c r="K6" s="18"/>
      <c r="L6" s="29" t="s">
        <v>47</v>
      </c>
      <c r="M6" s="29" t="s">
        <v>48</v>
      </c>
      <c r="N6" s="29">
        <v>2</v>
      </c>
      <c r="O6" s="29" t="s">
        <v>62</v>
      </c>
      <c r="P6" s="29">
        <v>9</v>
      </c>
      <c r="Q6" s="29">
        <v>20</v>
      </c>
      <c r="R6" s="34">
        <v>0.99226020155070471</v>
      </c>
      <c r="S6" s="34">
        <v>0.93593454952384891</v>
      </c>
      <c r="T6" s="34">
        <v>0.96975909457752896</v>
      </c>
    </row>
    <row r="7" spans="1:20" ht="16.5" x14ac:dyDescent="0.25">
      <c r="A7" s="12" t="s">
        <v>47</v>
      </c>
      <c r="B7" s="12" t="s">
        <v>48</v>
      </c>
      <c r="C7" s="12">
        <v>2</v>
      </c>
      <c r="D7" s="12" t="s">
        <v>59</v>
      </c>
      <c r="E7" s="12">
        <v>12</v>
      </c>
      <c r="F7" s="12">
        <v>4</v>
      </c>
      <c r="G7" s="12" t="s">
        <v>41</v>
      </c>
      <c r="H7" s="18">
        <v>0.86890739851651788</v>
      </c>
      <c r="I7" s="18">
        <v>0.97196858936483677</v>
      </c>
      <c r="J7" s="18">
        <v>0.90979728180831543</v>
      </c>
      <c r="K7" s="18"/>
    </row>
    <row r="8" spans="1:20" ht="16.5" x14ac:dyDescent="0.25">
      <c r="A8" s="12" t="s">
        <v>184</v>
      </c>
      <c r="B8" s="12" t="s">
        <v>185</v>
      </c>
      <c r="C8" s="12">
        <v>1</v>
      </c>
      <c r="D8" s="12" t="s">
        <v>60</v>
      </c>
      <c r="E8" s="12">
        <v>6</v>
      </c>
      <c r="F8" s="12">
        <v>4</v>
      </c>
      <c r="G8" s="12" t="s">
        <v>40</v>
      </c>
      <c r="H8" s="18">
        <v>0.99467084587180876</v>
      </c>
      <c r="I8" s="18">
        <v>0.96034816489690034</v>
      </c>
      <c r="J8" s="18">
        <v>0.98117154875196999</v>
      </c>
      <c r="K8" s="18"/>
    </row>
    <row r="9" spans="1:20" ht="16.5" x14ac:dyDescent="0.25">
      <c r="A9" s="12" t="s">
        <v>47</v>
      </c>
      <c r="B9" s="12" t="s">
        <v>49</v>
      </c>
      <c r="C9" s="12">
        <v>1</v>
      </c>
      <c r="D9" s="12" t="s">
        <v>60</v>
      </c>
      <c r="E9" s="12">
        <v>9</v>
      </c>
      <c r="F9" s="12">
        <v>4</v>
      </c>
      <c r="G9" s="12" t="s">
        <v>41</v>
      </c>
      <c r="H9" s="18">
        <v>0.91240717823153894</v>
      </c>
      <c r="I9" s="18">
        <v>0.99366398441956927</v>
      </c>
      <c r="J9" s="18">
        <v>0.94494408086120152</v>
      </c>
      <c r="K9" s="18"/>
    </row>
    <row r="10" spans="1:20" ht="16.5" x14ac:dyDescent="0.25">
      <c r="A10" s="24" t="s">
        <v>47</v>
      </c>
      <c r="B10" s="24" t="s">
        <v>49</v>
      </c>
      <c r="C10" s="24">
        <v>1</v>
      </c>
      <c r="D10" s="24" t="s">
        <v>60</v>
      </c>
      <c r="E10" s="24">
        <v>12</v>
      </c>
      <c r="F10" s="24">
        <v>4</v>
      </c>
      <c r="G10" s="24" t="s">
        <v>41</v>
      </c>
      <c r="H10" s="34">
        <v>0.85955102613220613</v>
      </c>
      <c r="I10" s="34">
        <v>0.96525299905055362</v>
      </c>
      <c r="J10" s="34">
        <v>0.90359829906310252</v>
      </c>
      <c r="K10" s="18"/>
    </row>
    <row r="11" spans="1:20" ht="16.5" x14ac:dyDescent="0.25">
      <c r="A11" s="12" t="s">
        <v>181</v>
      </c>
      <c r="B11" s="12" t="s">
        <v>186</v>
      </c>
      <c r="C11" s="12">
        <v>3</v>
      </c>
      <c r="D11" s="12" t="s">
        <v>54</v>
      </c>
      <c r="E11" s="12">
        <v>6</v>
      </c>
      <c r="F11" s="12">
        <v>4</v>
      </c>
      <c r="G11" s="12" t="s">
        <v>38</v>
      </c>
      <c r="H11" s="18">
        <v>0.97683621337292725</v>
      </c>
      <c r="I11" s="18">
        <v>0.99583333370126281</v>
      </c>
      <c r="J11" s="18">
        <v>0.98440485723765936</v>
      </c>
      <c r="K11" s="18"/>
    </row>
    <row r="12" spans="1:20" ht="16.5" x14ac:dyDescent="0.25">
      <c r="A12" s="12" t="s">
        <v>45</v>
      </c>
      <c r="B12" s="12" t="s">
        <v>46</v>
      </c>
      <c r="C12" s="12">
        <v>3</v>
      </c>
      <c r="D12" s="12" t="s">
        <v>55</v>
      </c>
      <c r="E12" s="12">
        <v>9</v>
      </c>
      <c r="F12" s="12">
        <v>4</v>
      </c>
      <c r="G12" s="12" t="s">
        <v>38</v>
      </c>
      <c r="H12" s="18">
        <v>0.97880850432860123</v>
      </c>
      <c r="I12" s="18">
        <v>0.93719992692330101</v>
      </c>
      <c r="J12" s="18">
        <v>0.96281166478125579</v>
      </c>
      <c r="K12" s="18"/>
    </row>
    <row r="13" spans="1:20" ht="16.5" x14ac:dyDescent="0.25">
      <c r="A13" s="12" t="s">
        <v>45</v>
      </c>
      <c r="B13" s="12" t="s">
        <v>46</v>
      </c>
      <c r="C13" s="12">
        <v>3</v>
      </c>
      <c r="D13" s="12" t="s">
        <v>56</v>
      </c>
      <c r="E13" s="12">
        <v>12</v>
      </c>
      <c r="F13" s="12">
        <v>4</v>
      </c>
      <c r="G13" s="12" t="s">
        <v>38</v>
      </c>
      <c r="H13" s="18">
        <v>0.90568348791952125</v>
      </c>
      <c r="I13" s="18">
        <v>0.93038123815291496</v>
      </c>
      <c r="J13" s="18">
        <v>0.91521741816882973</v>
      </c>
    </row>
    <row r="14" spans="1:20" ht="16.5" x14ac:dyDescent="0.25">
      <c r="A14" s="12" t="s">
        <v>187</v>
      </c>
      <c r="B14" s="12" t="s">
        <v>188</v>
      </c>
      <c r="C14" s="12">
        <v>2</v>
      </c>
      <c r="D14" s="12" t="s">
        <v>57</v>
      </c>
      <c r="E14" s="12">
        <v>6</v>
      </c>
      <c r="F14" s="12">
        <v>4</v>
      </c>
      <c r="G14" s="12" t="s">
        <v>38</v>
      </c>
      <c r="H14" s="18">
        <v>0.98982648139335327</v>
      </c>
      <c r="I14" s="18">
        <v>0.9365079371211531</v>
      </c>
      <c r="J14" s="18">
        <v>0.97065645875260842</v>
      </c>
    </row>
    <row r="15" spans="1:20" ht="16.5" x14ac:dyDescent="0.25">
      <c r="A15" s="12" t="s">
        <v>47</v>
      </c>
      <c r="B15" s="12" t="s">
        <v>48</v>
      </c>
      <c r="C15" s="12">
        <v>2</v>
      </c>
      <c r="D15" s="12" t="s">
        <v>58</v>
      </c>
      <c r="E15" s="12">
        <v>9</v>
      </c>
      <c r="F15" s="12">
        <v>4</v>
      </c>
      <c r="G15" s="12" t="s">
        <v>38</v>
      </c>
      <c r="H15" s="18">
        <v>0.93165903250304649</v>
      </c>
      <c r="I15" s="18">
        <v>0.99593495727743075</v>
      </c>
      <c r="J15" s="18">
        <v>0.95801516520843055</v>
      </c>
    </row>
    <row r="16" spans="1:20" ht="16.5" x14ac:dyDescent="0.25">
      <c r="A16" s="12" t="s">
        <v>47</v>
      </c>
      <c r="B16" s="12" t="s">
        <v>48</v>
      </c>
      <c r="C16" s="12">
        <v>2</v>
      </c>
      <c r="D16" s="12" t="s">
        <v>59</v>
      </c>
      <c r="E16" s="12">
        <v>12</v>
      </c>
      <c r="F16" s="12">
        <v>4</v>
      </c>
      <c r="G16" s="12" t="s">
        <v>38</v>
      </c>
      <c r="H16" s="18">
        <v>0.86196382675318783</v>
      </c>
      <c r="I16" s="18">
        <v>0.97357901239101086</v>
      </c>
      <c r="J16" s="18">
        <v>0.90954639299952644</v>
      </c>
    </row>
    <row r="17" spans="1:11" ht="16.5" x14ac:dyDescent="0.25">
      <c r="A17" s="12" t="s">
        <v>189</v>
      </c>
      <c r="B17" s="12" t="s">
        <v>190</v>
      </c>
      <c r="C17" s="12">
        <v>1</v>
      </c>
      <c r="D17" s="12" t="s">
        <v>60</v>
      </c>
      <c r="E17" s="12">
        <v>6</v>
      </c>
      <c r="F17" s="12">
        <v>4</v>
      </c>
      <c r="G17" s="12" t="s">
        <v>38</v>
      </c>
      <c r="H17" s="18">
        <v>0.9372073047629168</v>
      </c>
      <c r="I17" s="18">
        <v>1</v>
      </c>
      <c r="J17" s="18">
        <v>0.95974259319363719</v>
      </c>
    </row>
    <row r="18" spans="1:11" ht="16.5" x14ac:dyDescent="0.25">
      <c r="A18" s="12" t="s">
        <v>47</v>
      </c>
      <c r="B18" s="12" t="s">
        <v>49</v>
      </c>
      <c r="C18" s="12">
        <v>1</v>
      </c>
      <c r="D18" s="12" t="s">
        <v>60</v>
      </c>
      <c r="E18" s="12">
        <v>9</v>
      </c>
      <c r="F18" s="12">
        <v>4</v>
      </c>
      <c r="G18" s="12" t="s">
        <v>38</v>
      </c>
      <c r="H18" s="18">
        <v>0.96905867158805403</v>
      </c>
      <c r="I18" s="18">
        <v>0.94961240732685592</v>
      </c>
      <c r="J18" s="18">
        <v>0.96147227615551067</v>
      </c>
    </row>
    <row r="19" spans="1:11" ht="16.5" x14ac:dyDescent="0.25">
      <c r="A19" s="24" t="s">
        <v>47</v>
      </c>
      <c r="B19" s="24" t="s">
        <v>49</v>
      </c>
      <c r="C19" s="24">
        <v>1</v>
      </c>
      <c r="D19" s="24" t="s">
        <v>60</v>
      </c>
      <c r="E19" s="24">
        <v>12</v>
      </c>
      <c r="F19" s="24">
        <v>4</v>
      </c>
      <c r="G19" s="24" t="s">
        <v>38</v>
      </c>
      <c r="H19" s="34">
        <v>0.87802789344330667</v>
      </c>
      <c r="I19" s="34">
        <v>0.96850763718630439</v>
      </c>
      <c r="J19" s="34">
        <v>0.91409434242231791</v>
      </c>
    </row>
    <row r="20" spans="1:11" ht="16.5" x14ac:dyDescent="0.25">
      <c r="A20" s="12" t="s">
        <v>47</v>
      </c>
      <c r="B20" s="12" t="s">
        <v>48</v>
      </c>
      <c r="C20" s="12">
        <v>2</v>
      </c>
      <c r="D20" s="12" t="s">
        <v>61</v>
      </c>
      <c r="E20" s="12">
        <v>9</v>
      </c>
      <c r="F20" s="12">
        <v>12</v>
      </c>
      <c r="G20" s="12" t="s">
        <v>40</v>
      </c>
      <c r="H20" s="18">
        <v>0.9528993293071234</v>
      </c>
      <c r="I20" s="18">
        <v>0.91488753032343617</v>
      </c>
      <c r="J20" s="18">
        <v>0.93845389777708454</v>
      </c>
      <c r="K20" s="18"/>
    </row>
    <row r="21" spans="1:11" ht="16.5" x14ac:dyDescent="0.25">
      <c r="A21" s="29" t="s">
        <v>47</v>
      </c>
      <c r="B21" s="29" t="s">
        <v>48</v>
      </c>
      <c r="C21" s="29">
        <v>2</v>
      </c>
      <c r="D21" s="29" t="s">
        <v>62</v>
      </c>
      <c r="E21" s="29">
        <v>9</v>
      </c>
      <c r="F21" s="29">
        <v>20</v>
      </c>
      <c r="G21" s="29" t="s">
        <v>41</v>
      </c>
      <c r="H21" s="34">
        <v>0.99226020155070471</v>
      </c>
      <c r="I21" s="34">
        <v>0.93593454952384891</v>
      </c>
      <c r="J21" s="34">
        <v>0.96975909457752896</v>
      </c>
      <c r="K21" s="18"/>
    </row>
    <row r="22" spans="1:11" ht="16.5" x14ac:dyDescent="0.25">
      <c r="A22" s="12" t="s">
        <v>47</v>
      </c>
      <c r="B22" s="12" t="s">
        <v>48</v>
      </c>
      <c r="C22" s="12">
        <v>2</v>
      </c>
      <c r="D22" s="12" t="s">
        <v>61</v>
      </c>
      <c r="E22" s="12">
        <v>9</v>
      </c>
      <c r="F22" s="12">
        <v>12</v>
      </c>
      <c r="G22" s="12" t="s">
        <v>38</v>
      </c>
      <c r="H22" s="18">
        <v>0.97418106672431659</v>
      </c>
      <c r="I22" s="18">
        <v>0.92157689209957483</v>
      </c>
      <c r="J22" s="18">
        <v>0.95431611009417394</v>
      </c>
    </row>
    <row r="23" spans="1:11" ht="16.5" x14ac:dyDescent="0.25">
      <c r="A23" s="12" t="s">
        <v>47</v>
      </c>
      <c r="B23" s="12" t="s">
        <v>48</v>
      </c>
      <c r="C23" s="12">
        <v>2</v>
      </c>
      <c r="D23" s="12" t="s">
        <v>62</v>
      </c>
      <c r="E23" s="12">
        <v>9</v>
      </c>
      <c r="F23" s="12">
        <v>20</v>
      </c>
      <c r="G23" s="12" t="s">
        <v>38</v>
      </c>
      <c r="H23" s="18">
        <v>1.0169398406633805</v>
      </c>
      <c r="I23" s="18">
        <v>0.94750914859707136</v>
      </c>
      <c r="J23" s="18">
        <v>0.98914904350968524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K20"/>
  <sheetViews>
    <sheetView workbookViewId="0">
      <selection activeCell="G1" sqref="G1:K10"/>
    </sheetView>
  </sheetViews>
  <sheetFormatPr defaultRowHeight="15.75" x14ac:dyDescent="0.25"/>
  <cols>
    <col min="1" max="1" width="7.125" style="30" bestFit="1" customWidth="1"/>
    <col min="2" max="3" width="7.5" style="30" bestFit="1" customWidth="1"/>
    <col min="4" max="5" width="11.625" style="30" bestFit="1" customWidth="1"/>
    <col min="6" max="6" width="9" style="30"/>
    <col min="7" max="7" width="8.25" style="30" bestFit="1" customWidth="1"/>
    <col min="8" max="9" width="7.5" style="30" bestFit="1" customWidth="1"/>
    <col min="10" max="11" width="11.625" style="30" bestFit="1" customWidth="1"/>
    <col min="12" max="16384" width="9" style="31"/>
  </cols>
  <sheetData>
    <row r="1" spans="1:11" ht="16.5" x14ac:dyDescent="0.25">
      <c r="A1" s="41" t="s">
        <v>173</v>
      </c>
      <c r="B1" s="41"/>
      <c r="C1" s="41"/>
      <c r="D1" s="41"/>
      <c r="E1" s="41"/>
      <c r="G1" s="41" t="s">
        <v>174</v>
      </c>
      <c r="H1" s="41"/>
      <c r="I1" s="41"/>
      <c r="J1" s="41"/>
      <c r="K1" s="41"/>
    </row>
    <row r="2" spans="1:11" ht="15.75" customHeight="1" thickBot="1" x14ac:dyDescent="0.3">
      <c r="A2" s="33" t="s">
        <v>142</v>
      </c>
      <c r="B2" s="32" t="s">
        <v>168</v>
      </c>
      <c r="C2" s="32" t="s">
        <v>169</v>
      </c>
      <c r="D2" s="32" t="s">
        <v>175</v>
      </c>
      <c r="E2" s="32" t="s">
        <v>170</v>
      </c>
      <c r="G2" s="33" t="s">
        <v>142</v>
      </c>
      <c r="H2" s="32" t="s">
        <v>168</v>
      </c>
      <c r="I2" s="32" t="s">
        <v>169</v>
      </c>
      <c r="J2" s="32" t="s">
        <v>171</v>
      </c>
      <c r="K2" s="32" t="s">
        <v>170</v>
      </c>
    </row>
    <row r="3" spans="1:11" ht="16.5" thickTop="1" x14ac:dyDescent="0.25">
      <c r="A3" s="30" t="s">
        <v>172</v>
      </c>
      <c r="B3" s="30">
        <v>1.4</v>
      </c>
      <c r="G3" s="30" t="s">
        <v>160</v>
      </c>
      <c r="H3" s="30">
        <v>1.2</v>
      </c>
      <c r="I3" s="30">
        <v>0.5</v>
      </c>
      <c r="J3" s="30">
        <v>1</v>
      </c>
      <c r="K3" s="30">
        <v>0.3</v>
      </c>
    </row>
    <row r="4" spans="1:11" x14ac:dyDescent="0.25">
      <c r="A4" s="30" t="s">
        <v>143</v>
      </c>
      <c r="B4" s="30">
        <v>1.2</v>
      </c>
      <c r="C4" s="30">
        <v>1.6</v>
      </c>
      <c r="G4" s="30" t="s">
        <v>161</v>
      </c>
      <c r="H4" s="30">
        <v>1.2</v>
      </c>
      <c r="I4" s="30">
        <v>0.5</v>
      </c>
      <c r="J4" s="30">
        <v>1</v>
      </c>
      <c r="K4" s="30">
        <v>-0.3</v>
      </c>
    </row>
    <row r="5" spans="1:11" x14ac:dyDescent="0.25">
      <c r="A5" s="30" t="s">
        <v>144</v>
      </c>
      <c r="B5" s="30">
        <v>1.2</v>
      </c>
      <c r="C5" s="30">
        <v>0.5</v>
      </c>
      <c r="D5" s="30">
        <v>1</v>
      </c>
      <c r="E5" s="30">
        <v>0.3</v>
      </c>
      <c r="G5" s="30" t="s">
        <v>162</v>
      </c>
      <c r="H5" s="30">
        <v>1.2</v>
      </c>
      <c r="I5" s="30">
        <v>0.5</v>
      </c>
      <c r="J5" s="30">
        <v>0.3</v>
      </c>
      <c r="K5" s="30">
        <v>1</v>
      </c>
    </row>
    <row r="6" spans="1:11" x14ac:dyDescent="0.25">
      <c r="A6" s="30" t="s">
        <v>145</v>
      </c>
      <c r="B6" s="30">
        <v>1.2</v>
      </c>
      <c r="C6" s="30">
        <v>0.5</v>
      </c>
      <c r="D6" s="30">
        <v>-1</v>
      </c>
      <c r="E6" s="30">
        <v>0.3</v>
      </c>
      <c r="G6" s="30" t="s">
        <v>163</v>
      </c>
      <c r="H6" s="30">
        <v>1.2</v>
      </c>
      <c r="I6" s="30">
        <v>0.5</v>
      </c>
      <c r="J6" s="30">
        <v>0.3</v>
      </c>
      <c r="K6" s="30">
        <v>-1</v>
      </c>
    </row>
    <row r="7" spans="1:11" x14ac:dyDescent="0.25">
      <c r="A7" s="30" t="s">
        <v>146</v>
      </c>
      <c r="B7" s="30">
        <v>1.2</v>
      </c>
      <c r="C7" s="30">
        <v>0.5</v>
      </c>
      <c r="D7" s="30">
        <v>1</v>
      </c>
      <c r="E7" s="30">
        <v>-0.3</v>
      </c>
      <c r="G7" s="30" t="s">
        <v>164</v>
      </c>
      <c r="H7" s="30">
        <v>0.9</v>
      </c>
      <c r="J7" s="30">
        <v>1</v>
      </c>
      <c r="K7" s="30">
        <v>0.3</v>
      </c>
    </row>
    <row r="8" spans="1:11" x14ac:dyDescent="0.25">
      <c r="A8" s="30" t="s">
        <v>147</v>
      </c>
      <c r="B8" s="30">
        <v>1.2</v>
      </c>
      <c r="C8" s="30">
        <v>0.5</v>
      </c>
      <c r="D8" s="30">
        <v>-1</v>
      </c>
      <c r="E8" s="30">
        <v>-0.3</v>
      </c>
      <c r="G8" s="30" t="s">
        <v>165</v>
      </c>
      <c r="H8" s="30">
        <v>0.9</v>
      </c>
      <c r="J8" s="30">
        <v>1</v>
      </c>
      <c r="K8" s="30">
        <v>-0.3</v>
      </c>
    </row>
    <row r="9" spans="1:11" x14ac:dyDescent="0.25">
      <c r="A9" s="30" t="s">
        <v>148</v>
      </c>
      <c r="B9" s="30">
        <v>1.2</v>
      </c>
      <c r="C9" s="30">
        <v>0.5</v>
      </c>
      <c r="D9" s="30">
        <v>0.3</v>
      </c>
      <c r="E9" s="30">
        <v>1</v>
      </c>
      <c r="G9" s="30" t="s">
        <v>166</v>
      </c>
      <c r="H9" s="30">
        <v>0.9</v>
      </c>
      <c r="J9" s="30">
        <v>0.3</v>
      </c>
      <c r="K9" s="30">
        <v>1</v>
      </c>
    </row>
    <row r="10" spans="1:11" x14ac:dyDescent="0.25">
      <c r="A10" s="30" t="s">
        <v>149</v>
      </c>
      <c r="B10" s="30">
        <v>1.2</v>
      </c>
      <c r="C10" s="30">
        <v>0.5</v>
      </c>
      <c r="D10" s="30">
        <v>-0.3</v>
      </c>
      <c r="E10" s="30">
        <v>1</v>
      </c>
      <c r="G10" s="30" t="s">
        <v>167</v>
      </c>
      <c r="H10" s="30">
        <v>0.9</v>
      </c>
      <c r="J10" s="30">
        <v>0.3</v>
      </c>
      <c r="K10" s="30">
        <v>-1</v>
      </c>
    </row>
    <row r="11" spans="1:11" x14ac:dyDescent="0.25">
      <c r="A11" s="30" t="s">
        <v>150</v>
      </c>
      <c r="B11" s="30">
        <v>1.2</v>
      </c>
      <c r="C11" s="30">
        <v>0.5</v>
      </c>
      <c r="D11" s="30">
        <v>0.3</v>
      </c>
      <c r="E11" s="30">
        <v>-1</v>
      </c>
    </row>
    <row r="12" spans="1:11" x14ac:dyDescent="0.25">
      <c r="A12" s="30" t="s">
        <v>151</v>
      </c>
      <c r="B12" s="30">
        <v>1.2</v>
      </c>
      <c r="C12" s="30">
        <v>0.5</v>
      </c>
      <c r="D12" s="30">
        <v>-0.3</v>
      </c>
      <c r="E12" s="30">
        <v>-1</v>
      </c>
    </row>
    <row r="13" spans="1:11" x14ac:dyDescent="0.25">
      <c r="A13" s="30" t="s">
        <v>152</v>
      </c>
      <c r="B13" s="30">
        <v>0.9</v>
      </c>
      <c r="D13" s="30">
        <v>1</v>
      </c>
      <c r="E13" s="30">
        <v>0.3</v>
      </c>
    </row>
    <row r="14" spans="1:11" x14ac:dyDescent="0.25">
      <c r="A14" s="30" t="s">
        <v>153</v>
      </c>
      <c r="B14" s="30">
        <v>0.9</v>
      </c>
      <c r="D14" s="30">
        <v>-1</v>
      </c>
      <c r="E14" s="30">
        <v>0.3</v>
      </c>
    </row>
    <row r="15" spans="1:11" x14ac:dyDescent="0.25">
      <c r="A15" s="30" t="s">
        <v>154</v>
      </c>
      <c r="B15" s="30">
        <v>0.9</v>
      </c>
      <c r="D15" s="30">
        <v>1</v>
      </c>
      <c r="E15" s="30">
        <v>-0.3</v>
      </c>
    </row>
    <row r="16" spans="1:11" x14ac:dyDescent="0.25">
      <c r="A16" s="30" t="s">
        <v>155</v>
      </c>
      <c r="B16" s="30">
        <v>0.9</v>
      </c>
      <c r="D16" s="30">
        <v>-1</v>
      </c>
      <c r="E16" s="30">
        <v>-0.3</v>
      </c>
    </row>
    <row r="17" spans="1:5" x14ac:dyDescent="0.25">
      <c r="A17" s="30" t="s">
        <v>156</v>
      </c>
      <c r="B17" s="30">
        <v>0.9</v>
      </c>
      <c r="D17" s="30">
        <v>0.3</v>
      </c>
      <c r="E17" s="30">
        <v>1</v>
      </c>
    </row>
    <row r="18" spans="1:5" x14ac:dyDescent="0.25">
      <c r="A18" s="30" t="s">
        <v>157</v>
      </c>
      <c r="B18" s="30">
        <v>0.9</v>
      </c>
      <c r="D18" s="30">
        <v>-0.3</v>
      </c>
      <c r="E18" s="30">
        <v>1</v>
      </c>
    </row>
    <row r="19" spans="1:5" x14ac:dyDescent="0.25">
      <c r="A19" s="30" t="s">
        <v>158</v>
      </c>
      <c r="B19" s="30">
        <v>0.9</v>
      </c>
      <c r="D19" s="30">
        <v>0.3</v>
      </c>
      <c r="E19" s="30">
        <v>-1</v>
      </c>
    </row>
    <row r="20" spans="1:5" x14ac:dyDescent="0.25">
      <c r="A20" s="30" t="s">
        <v>159</v>
      </c>
      <c r="B20" s="30">
        <v>0.9</v>
      </c>
      <c r="D20" s="30">
        <v>-0.3</v>
      </c>
      <c r="E20" s="30">
        <v>-1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J23"/>
  <sheetViews>
    <sheetView workbookViewId="0">
      <selection activeCell="H10" sqref="H10"/>
    </sheetView>
  </sheetViews>
  <sheetFormatPr defaultRowHeight="15.75" x14ac:dyDescent="0.25"/>
  <cols>
    <col min="1" max="3" width="9" style="12"/>
    <col min="4" max="4" width="11.625" style="12" bestFit="1" customWidth="1"/>
    <col min="5" max="6" width="9" style="12"/>
    <col min="7" max="7" width="9.5" style="12" bestFit="1" customWidth="1"/>
    <col min="8" max="8" width="11.625" style="12" bestFit="1" customWidth="1"/>
    <col min="9" max="10" width="9.5" style="12" bestFit="1" customWidth="1"/>
    <col min="11" max="13" width="9" style="12"/>
    <col min="14" max="14" width="12.25" style="12" bestFit="1" customWidth="1"/>
    <col min="15" max="16" width="11.625" style="12" bestFit="1" customWidth="1"/>
    <col min="17" max="17" width="9.5" style="12" bestFit="1" customWidth="1"/>
    <col min="18" max="18" width="9" style="12"/>
    <col min="19" max="19" width="14.375" style="12" bestFit="1" customWidth="1"/>
    <col min="20" max="21" width="11.625" style="12" bestFit="1" customWidth="1"/>
    <col min="22" max="22" width="9.5" style="12" bestFit="1" customWidth="1"/>
    <col min="23" max="16384" width="9" style="12"/>
  </cols>
  <sheetData>
    <row r="1" spans="1:10" ht="16.5" x14ac:dyDescent="0.25">
      <c r="A1" s="12" t="s">
        <v>42</v>
      </c>
      <c r="B1" s="12" t="s">
        <v>43</v>
      </c>
      <c r="C1" s="12" t="s">
        <v>44</v>
      </c>
      <c r="D1" s="12" t="s">
        <v>64</v>
      </c>
      <c r="E1" s="12" t="s">
        <v>65</v>
      </c>
      <c r="F1" s="12" t="s">
        <v>66</v>
      </c>
      <c r="G1" s="17" t="s">
        <v>105</v>
      </c>
    </row>
    <row r="2" spans="1:10" ht="16.5" x14ac:dyDescent="0.25">
      <c r="A2" s="12" t="s">
        <v>69</v>
      </c>
      <c r="B2" s="12" t="s">
        <v>70</v>
      </c>
      <c r="C2" s="12">
        <v>3</v>
      </c>
      <c r="D2" s="12" t="s">
        <v>54</v>
      </c>
      <c r="E2" s="12">
        <v>6</v>
      </c>
      <c r="F2" s="12">
        <v>4</v>
      </c>
      <c r="G2" s="18">
        <v>1.0144026135167818</v>
      </c>
      <c r="H2" s="18"/>
      <c r="I2" s="18"/>
      <c r="J2" s="18"/>
    </row>
    <row r="3" spans="1:10" ht="16.5" x14ac:dyDescent="0.25">
      <c r="A3" s="12" t="s">
        <v>45</v>
      </c>
      <c r="B3" s="12" t="s">
        <v>46</v>
      </c>
      <c r="C3" s="12">
        <v>3</v>
      </c>
      <c r="D3" s="12" t="s">
        <v>55</v>
      </c>
      <c r="E3" s="12">
        <v>9</v>
      </c>
      <c r="F3" s="12">
        <v>4</v>
      </c>
      <c r="G3" s="18">
        <v>0.91995203321878605</v>
      </c>
      <c r="H3" s="18"/>
      <c r="I3" s="18"/>
      <c r="J3" s="18"/>
    </row>
    <row r="4" spans="1:10" ht="16.5" x14ac:dyDescent="0.25">
      <c r="A4" s="12" t="s">
        <v>45</v>
      </c>
      <c r="B4" s="12" t="s">
        <v>46</v>
      </c>
      <c r="C4" s="12">
        <v>3</v>
      </c>
      <c r="D4" s="12" t="s">
        <v>56</v>
      </c>
      <c r="E4" s="12">
        <v>12</v>
      </c>
      <c r="F4" s="12">
        <v>4</v>
      </c>
      <c r="G4" s="18">
        <v>0.90191491074006924</v>
      </c>
      <c r="H4" s="18"/>
      <c r="I4" s="18"/>
      <c r="J4" s="18"/>
    </row>
    <row r="5" spans="1:10" ht="16.5" x14ac:dyDescent="0.25">
      <c r="A5" s="12" t="s">
        <v>71</v>
      </c>
      <c r="B5" s="12" t="s">
        <v>72</v>
      </c>
      <c r="C5" s="12">
        <v>2</v>
      </c>
      <c r="D5" s="12" t="s">
        <v>57</v>
      </c>
      <c r="E5" s="12">
        <v>6</v>
      </c>
      <c r="F5" s="12">
        <v>4</v>
      </c>
      <c r="G5" s="20">
        <v>0.96580407717300698</v>
      </c>
      <c r="H5" s="20"/>
      <c r="I5" s="20"/>
      <c r="J5" s="19"/>
    </row>
    <row r="6" spans="1:10" ht="16.5" x14ac:dyDescent="0.25">
      <c r="A6" s="12" t="s">
        <v>47</v>
      </c>
      <c r="B6" s="12" t="s">
        <v>48</v>
      </c>
      <c r="C6" s="12">
        <v>2</v>
      </c>
      <c r="D6" s="12" t="s">
        <v>58</v>
      </c>
      <c r="E6" s="12">
        <v>9</v>
      </c>
      <c r="F6" s="12">
        <v>4</v>
      </c>
      <c r="G6" s="18">
        <v>0.94409103821715123</v>
      </c>
      <c r="H6" s="18"/>
      <c r="I6" s="18"/>
      <c r="J6" s="18"/>
    </row>
    <row r="7" spans="1:10" ht="16.5" x14ac:dyDescent="0.25">
      <c r="A7" s="12" t="s">
        <v>47</v>
      </c>
      <c r="B7" s="12" t="s">
        <v>48</v>
      </c>
      <c r="C7" s="12">
        <v>2</v>
      </c>
      <c r="D7" s="12" t="s">
        <v>59</v>
      </c>
      <c r="E7" s="12">
        <v>12</v>
      </c>
      <c r="F7" s="12">
        <v>4</v>
      </c>
      <c r="G7" s="18">
        <v>0.86975819949198241</v>
      </c>
      <c r="H7" s="18"/>
      <c r="I7" s="18"/>
      <c r="J7" s="18"/>
    </row>
    <row r="8" spans="1:10" ht="16.5" x14ac:dyDescent="0.25">
      <c r="A8" s="12" t="s">
        <v>63</v>
      </c>
      <c r="B8" s="12" t="s">
        <v>73</v>
      </c>
      <c r="C8" s="12">
        <v>1</v>
      </c>
      <c r="D8" s="12" t="s">
        <v>60</v>
      </c>
      <c r="E8" s="12">
        <v>6</v>
      </c>
      <c r="F8" s="12">
        <v>4</v>
      </c>
      <c r="G8" s="18">
        <v>0.9325048570767529</v>
      </c>
      <c r="H8" s="18"/>
      <c r="I8" s="18"/>
      <c r="J8" s="18"/>
    </row>
    <row r="9" spans="1:10" ht="16.5" x14ac:dyDescent="0.25">
      <c r="A9" s="12" t="s">
        <v>47</v>
      </c>
      <c r="B9" s="12" t="s">
        <v>49</v>
      </c>
      <c r="C9" s="12">
        <v>1</v>
      </c>
      <c r="D9" s="12" t="s">
        <v>60</v>
      </c>
      <c r="E9" s="12">
        <v>9</v>
      </c>
      <c r="F9" s="12">
        <v>4</v>
      </c>
      <c r="G9" s="18">
        <v>0.94067682504457073</v>
      </c>
      <c r="H9" s="18"/>
      <c r="I9" s="18"/>
      <c r="J9" s="18"/>
    </row>
    <row r="10" spans="1:10" ht="16.5" x14ac:dyDescent="0.25">
      <c r="A10" s="12" t="s">
        <v>47</v>
      </c>
      <c r="B10" s="12" t="s">
        <v>49</v>
      </c>
      <c r="C10" s="12">
        <v>1</v>
      </c>
      <c r="D10" s="12" t="s">
        <v>60</v>
      </c>
      <c r="E10" s="12">
        <v>12</v>
      </c>
      <c r="F10" s="12">
        <v>4</v>
      </c>
      <c r="G10" s="18">
        <v>0.94484837694979296</v>
      </c>
      <c r="H10" s="18"/>
      <c r="I10" s="18"/>
      <c r="J10" s="18"/>
    </row>
    <row r="11" spans="1:10" ht="16.5" x14ac:dyDescent="0.25">
      <c r="A11" s="12" t="s">
        <v>47</v>
      </c>
      <c r="B11" s="12" t="s">
        <v>48</v>
      </c>
      <c r="C11" s="12">
        <v>2</v>
      </c>
      <c r="D11" s="12" t="s">
        <v>61</v>
      </c>
      <c r="E11" s="12">
        <v>9</v>
      </c>
      <c r="F11" s="12">
        <v>12</v>
      </c>
      <c r="G11" s="18">
        <v>0.9528993293071234</v>
      </c>
      <c r="H11" s="18"/>
      <c r="I11" s="18"/>
      <c r="J11" s="18"/>
    </row>
    <row r="12" spans="1:10" ht="16.5" x14ac:dyDescent="0.25">
      <c r="A12" s="12" t="s">
        <v>47</v>
      </c>
      <c r="B12" s="12" t="s">
        <v>48</v>
      </c>
      <c r="C12" s="12">
        <v>2</v>
      </c>
      <c r="D12" s="12" t="s">
        <v>62</v>
      </c>
      <c r="E12" s="12">
        <v>9</v>
      </c>
      <c r="F12" s="12">
        <v>20</v>
      </c>
      <c r="G12" s="18">
        <v>0.99226020155070471</v>
      </c>
      <c r="H12" s="18"/>
      <c r="I12" s="18"/>
      <c r="J12" s="18"/>
    </row>
    <row r="13" spans="1:10" x14ac:dyDescent="0.25">
      <c r="G13" s="18"/>
      <c r="H13" s="18"/>
      <c r="I13" s="18"/>
      <c r="J13" s="18"/>
    </row>
    <row r="14" spans="1:10" x14ac:dyDescent="0.25">
      <c r="G14" s="18"/>
      <c r="H14" s="18"/>
      <c r="I14" s="18"/>
      <c r="J14" s="18"/>
    </row>
    <row r="15" spans="1:10" x14ac:dyDescent="0.25">
      <c r="G15" s="18"/>
      <c r="H15" s="18"/>
      <c r="I15" s="18"/>
    </row>
    <row r="16" spans="1:10" x14ac:dyDescent="0.25">
      <c r="G16" s="18"/>
      <c r="H16" s="18"/>
      <c r="I16" s="18"/>
    </row>
    <row r="17" spans="7:9" x14ac:dyDescent="0.25">
      <c r="G17" s="18"/>
      <c r="H17" s="18"/>
      <c r="I17" s="18"/>
    </row>
    <row r="18" spans="7:9" x14ac:dyDescent="0.25">
      <c r="G18" s="18"/>
      <c r="H18" s="18"/>
      <c r="I18" s="18"/>
    </row>
    <row r="19" spans="7:9" x14ac:dyDescent="0.25">
      <c r="G19" s="18"/>
      <c r="H19" s="18"/>
      <c r="I19" s="18"/>
    </row>
    <row r="20" spans="7:9" x14ac:dyDescent="0.25">
      <c r="G20" s="18"/>
      <c r="H20" s="18"/>
      <c r="I20" s="18"/>
    </row>
    <row r="21" spans="7:9" x14ac:dyDescent="0.25">
      <c r="G21" s="18"/>
      <c r="H21" s="18"/>
      <c r="I21" s="18"/>
    </row>
    <row r="22" spans="7:9" x14ac:dyDescent="0.25">
      <c r="G22" s="18"/>
      <c r="H22" s="18"/>
      <c r="I22" s="18"/>
    </row>
    <row r="23" spans="7:9" x14ac:dyDescent="0.25">
      <c r="G23" s="18"/>
      <c r="H23" s="18"/>
      <c r="I23" s="18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N29"/>
  <sheetViews>
    <sheetView workbookViewId="0">
      <selection activeCell="A5" sqref="A5"/>
    </sheetView>
  </sheetViews>
  <sheetFormatPr defaultRowHeight="15.75" x14ac:dyDescent="0.25"/>
  <cols>
    <col min="1" max="1" width="37.5" style="16" bestFit="1" customWidth="1"/>
    <col min="2" max="4" width="8.5" style="16" bestFit="1" customWidth="1"/>
    <col min="5" max="5" width="9" style="16"/>
    <col min="6" max="6" width="12.5" style="16" bestFit="1" customWidth="1"/>
    <col min="7" max="8" width="11.875" style="16" bestFit="1" customWidth="1"/>
    <col min="9" max="9" width="9.75" style="16" bestFit="1" customWidth="1"/>
    <col min="10" max="10" width="9" style="16"/>
    <col min="11" max="11" width="37.5" style="16" bestFit="1" customWidth="1"/>
    <col min="12" max="12" width="7.625" style="16" bestFit="1" customWidth="1"/>
    <col min="13" max="14" width="6.625" style="16" bestFit="1" customWidth="1"/>
    <col min="15" max="16384" width="9" style="16"/>
  </cols>
  <sheetData>
    <row r="1" spans="1:14" ht="16.5" x14ac:dyDescent="0.25">
      <c r="A1" s="42" t="s">
        <v>125</v>
      </c>
      <c r="B1" s="42"/>
      <c r="C1" s="42"/>
      <c r="D1" s="42"/>
      <c r="E1" s="12"/>
      <c r="F1" s="12"/>
      <c r="G1" s="12"/>
      <c r="H1" s="12"/>
      <c r="I1" s="12"/>
      <c r="J1" s="12"/>
      <c r="K1" s="42" t="s">
        <v>106</v>
      </c>
      <c r="L1" s="42"/>
      <c r="M1" s="42"/>
      <c r="N1" s="42"/>
    </row>
    <row r="2" spans="1:14" ht="16.5" x14ac:dyDescent="0.25">
      <c r="A2" s="12" t="s">
        <v>107</v>
      </c>
      <c r="B2" s="12">
        <v>6</v>
      </c>
      <c r="C2" s="12">
        <v>9</v>
      </c>
      <c r="D2" s="12">
        <v>12</v>
      </c>
      <c r="E2" s="12"/>
      <c r="F2" s="12" t="s">
        <v>126</v>
      </c>
      <c r="G2" s="12" t="s">
        <v>67</v>
      </c>
      <c r="H2" s="12" t="s">
        <v>127</v>
      </c>
      <c r="I2" s="12" t="s">
        <v>68</v>
      </c>
      <c r="J2" s="12"/>
      <c r="K2" s="12" t="s">
        <v>107</v>
      </c>
      <c r="L2" s="12">
        <v>6</v>
      </c>
      <c r="M2" s="12">
        <v>9</v>
      </c>
      <c r="N2" s="12">
        <v>12</v>
      </c>
    </row>
    <row r="3" spans="1:14" ht="16.5" x14ac:dyDescent="0.25">
      <c r="A3" s="12" t="s">
        <v>128</v>
      </c>
      <c r="B3" s="18">
        <v>1.0129198894890106</v>
      </c>
      <c r="C3" s="18">
        <v>0.97350979414442429</v>
      </c>
      <c r="D3" s="18">
        <v>0.90222315151508559</v>
      </c>
      <c r="E3" s="12"/>
      <c r="F3" s="12">
        <v>4</v>
      </c>
      <c r="G3" s="18">
        <v>0.95992351770881768</v>
      </c>
      <c r="H3" s="18">
        <v>0.94264578934699639</v>
      </c>
      <c r="I3" s="18">
        <v>0.95337746088014153</v>
      </c>
      <c r="J3" s="12"/>
      <c r="K3" s="12" t="s">
        <v>129</v>
      </c>
      <c r="L3" s="18">
        <v>1.0144026135167818</v>
      </c>
      <c r="M3" s="18">
        <v>0.91995203321878605</v>
      </c>
      <c r="N3" s="18">
        <v>0.90191491074006924</v>
      </c>
    </row>
    <row r="4" spans="1:14" ht="16.5" x14ac:dyDescent="0.25">
      <c r="A4" s="12" t="s">
        <v>130</v>
      </c>
      <c r="B4" s="19">
        <v>1.0441176371571805</v>
      </c>
      <c r="C4" s="18">
        <v>0.95992351770881768</v>
      </c>
      <c r="D4" s="18">
        <v>0.86890739851651788</v>
      </c>
      <c r="E4" s="12"/>
      <c r="F4" s="12">
        <v>12</v>
      </c>
      <c r="G4" s="18">
        <v>0.9528993293071234</v>
      </c>
      <c r="H4" s="18">
        <v>0.91488753032343617</v>
      </c>
      <c r="I4" s="18">
        <v>0.93845389777708454</v>
      </c>
      <c r="J4" s="12"/>
      <c r="K4" s="12" t="s">
        <v>131</v>
      </c>
      <c r="L4" s="20">
        <v>0.96580407717300698</v>
      </c>
      <c r="M4" s="18">
        <v>0.94409103821715123</v>
      </c>
      <c r="N4" s="18">
        <v>0.86975819949198241</v>
      </c>
    </row>
    <row r="5" spans="1:14" ht="16.5" x14ac:dyDescent="0.25">
      <c r="A5" s="12" t="s">
        <v>132</v>
      </c>
      <c r="B5" s="18">
        <v>0.99467084587180876</v>
      </c>
      <c r="C5" s="18">
        <v>0.91240717823153894</v>
      </c>
      <c r="D5" s="18">
        <v>0.85955102613220613</v>
      </c>
      <c r="E5" s="12"/>
      <c r="F5" s="12">
        <v>20</v>
      </c>
      <c r="G5" s="18">
        <v>0.99226020155070471</v>
      </c>
      <c r="H5" s="18">
        <v>0.93593454952384891</v>
      </c>
      <c r="I5" s="18">
        <v>0.96975909457752896</v>
      </c>
      <c r="J5" s="12"/>
      <c r="K5" s="12" t="s">
        <v>133</v>
      </c>
      <c r="L5" s="18">
        <v>0.9325048570767529</v>
      </c>
      <c r="M5" s="18">
        <v>0.94067682504457073</v>
      </c>
      <c r="N5" s="18">
        <v>0.94484837694979296</v>
      </c>
    </row>
    <row r="6" spans="1:14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ht="16.5" x14ac:dyDescent="0.25">
      <c r="A7" s="42" t="s">
        <v>124</v>
      </c>
      <c r="B7" s="42"/>
      <c r="C7" s="42"/>
      <c r="D7" s="42"/>
      <c r="E7" s="12"/>
      <c r="F7" s="12"/>
      <c r="G7" s="12"/>
      <c r="H7" s="12"/>
      <c r="I7" s="12"/>
      <c r="J7" s="12"/>
      <c r="K7" s="12" t="s">
        <v>134</v>
      </c>
      <c r="L7" s="12"/>
      <c r="M7" s="12"/>
      <c r="N7" s="12"/>
    </row>
    <row r="8" spans="1:14" ht="16.5" x14ac:dyDescent="0.25">
      <c r="A8" s="12" t="s">
        <v>135</v>
      </c>
      <c r="B8" s="12">
        <v>6</v>
      </c>
      <c r="C8" s="12">
        <v>9</v>
      </c>
      <c r="D8" s="12">
        <v>12</v>
      </c>
      <c r="E8" s="12"/>
      <c r="F8" s="12"/>
      <c r="G8" s="12"/>
      <c r="H8" s="12"/>
      <c r="I8" s="12"/>
      <c r="J8" s="12"/>
      <c r="K8" s="12" t="s">
        <v>135</v>
      </c>
      <c r="L8" s="12">
        <v>6</v>
      </c>
      <c r="M8" s="12">
        <v>9</v>
      </c>
      <c r="N8" s="12">
        <v>12</v>
      </c>
    </row>
    <row r="9" spans="1:14" ht="16.5" x14ac:dyDescent="0.25">
      <c r="A9" s="12" t="s">
        <v>128</v>
      </c>
      <c r="B9" s="18">
        <v>0.97176684744885755</v>
      </c>
      <c r="C9" s="18">
        <v>0.88999116544880397</v>
      </c>
      <c r="D9" s="18">
        <v>0.95095056774797182</v>
      </c>
      <c r="E9" s="12"/>
      <c r="F9" s="12"/>
      <c r="G9" s="12"/>
      <c r="H9" s="12"/>
      <c r="I9" s="12"/>
      <c r="J9" s="12"/>
      <c r="K9" s="12" t="s">
        <v>129</v>
      </c>
      <c r="L9" s="12">
        <f>540/4-2*70</f>
        <v>-5</v>
      </c>
      <c r="M9" s="12">
        <f>820/4-2*80</f>
        <v>45</v>
      </c>
      <c r="N9" s="12">
        <f>1100/4-2*100</f>
        <v>75</v>
      </c>
    </row>
    <row r="10" spans="1:14" ht="16.5" x14ac:dyDescent="0.25">
      <c r="A10" s="12" t="s">
        <v>131</v>
      </c>
      <c r="B10" s="19">
        <v>0.91927082493993217</v>
      </c>
      <c r="C10" s="18">
        <v>0.94264578934699639</v>
      </c>
      <c r="D10" s="18">
        <v>0.97196858936483677</v>
      </c>
      <c r="E10" s="12"/>
      <c r="F10" s="12"/>
      <c r="G10" s="12"/>
      <c r="H10" s="12"/>
      <c r="I10" s="12"/>
      <c r="J10" s="12"/>
      <c r="K10" s="12" t="s">
        <v>136</v>
      </c>
      <c r="L10" s="12">
        <f>540/4-2*50</f>
        <v>35</v>
      </c>
      <c r="M10" s="12">
        <f>820/4-2*70</f>
        <v>65</v>
      </c>
      <c r="N10" s="12">
        <f>1110/4-2*100</f>
        <v>77.5</v>
      </c>
    </row>
    <row r="11" spans="1:14" ht="16.5" x14ac:dyDescent="0.25">
      <c r="A11" s="12" t="s">
        <v>108</v>
      </c>
      <c r="B11" s="18">
        <v>0.96034816489690034</v>
      </c>
      <c r="C11" s="18">
        <v>0.99366398441956927</v>
      </c>
      <c r="D11" s="18">
        <v>0.96525299905055362</v>
      </c>
      <c r="E11" s="12"/>
      <c r="F11" s="12"/>
      <c r="G11" s="12"/>
      <c r="H11" s="12"/>
      <c r="I11" s="12"/>
      <c r="J11" s="12"/>
      <c r="K11" s="12" t="s">
        <v>108</v>
      </c>
      <c r="L11" s="12">
        <f>550/4-2*50</f>
        <v>37.5</v>
      </c>
      <c r="M11" s="12">
        <f>820/4-2*70</f>
        <v>65</v>
      </c>
      <c r="N11" s="12">
        <f>1110/4-2*90</f>
        <v>97.5</v>
      </c>
    </row>
    <row r="12" spans="1:14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4" ht="16.5" x14ac:dyDescent="0.25">
      <c r="A13" s="42" t="s">
        <v>137</v>
      </c>
      <c r="B13" s="42"/>
      <c r="C13" s="42"/>
      <c r="D13" s="42"/>
      <c r="E13" s="12"/>
      <c r="F13" s="12"/>
      <c r="G13" s="12"/>
      <c r="H13" s="12"/>
      <c r="I13" s="12"/>
      <c r="J13" s="12"/>
    </row>
    <row r="14" spans="1:14" ht="16.5" x14ac:dyDescent="0.25">
      <c r="A14" s="12" t="s">
        <v>107</v>
      </c>
      <c r="B14" s="12">
        <v>6</v>
      </c>
      <c r="C14" s="12">
        <v>9</v>
      </c>
      <c r="D14" s="12">
        <v>12</v>
      </c>
      <c r="E14" s="12"/>
      <c r="F14" s="12"/>
      <c r="G14" s="12"/>
      <c r="H14" s="12"/>
      <c r="I14" s="12"/>
      <c r="J14" s="12"/>
    </row>
    <row r="15" spans="1:14" ht="16.5" x14ac:dyDescent="0.25">
      <c r="A15" s="12" t="s">
        <v>128</v>
      </c>
      <c r="B15" s="18">
        <v>0.99584277680568178</v>
      </c>
      <c r="C15" s="18">
        <v>0.94235169554311193</v>
      </c>
      <c r="D15" s="18">
        <v>0.92082074738974806</v>
      </c>
      <c r="E15" s="12"/>
      <c r="F15" s="12"/>
      <c r="G15" s="12"/>
      <c r="H15" s="12"/>
      <c r="I15" s="12"/>
      <c r="J15" s="12"/>
    </row>
    <row r="16" spans="1:14" ht="16.5" x14ac:dyDescent="0.25">
      <c r="A16" s="12" t="s">
        <v>138</v>
      </c>
      <c r="B16" s="19">
        <v>0.99598392642281919</v>
      </c>
      <c r="C16" s="18">
        <v>0.95337746088014153</v>
      </c>
      <c r="D16" s="18">
        <v>0.90979728180831543</v>
      </c>
      <c r="E16" s="12"/>
      <c r="F16" s="12"/>
      <c r="G16" s="12"/>
      <c r="H16" s="12"/>
      <c r="I16" s="12"/>
      <c r="J16" s="12"/>
    </row>
    <row r="17" spans="1:10" ht="16.5" x14ac:dyDescent="0.25">
      <c r="A17" s="12" t="s">
        <v>139</v>
      </c>
      <c r="B17" s="18">
        <v>0.98117154875196999</v>
      </c>
      <c r="C17" s="18">
        <v>0.94494408086120152</v>
      </c>
      <c r="D17" s="18">
        <v>0.90359829906310252</v>
      </c>
      <c r="E17" s="12"/>
      <c r="F17" s="12"/>
      <c r="G17" s="12"/>
      <c r="H17" s="12"/>
      <c r="I17" s="12"/>
      <c r="J17" s="12"/>
    </row>
    <row r="19" spans="1:10" ht="16.5" x14ac:dyDescent="0.25">
      <c r="A19" s="42" t="s">
        <v>140</v>
      </c>
      <c r="B19" s="42"/>
      <c r="C19" s="42"/>
      <c r="D19" s="42"/>
    </row>
    <row r="20" spans="1:10" ht="16.5" x14ac:dyDescent="0.25">
      <c r="A20" s="12" t="s">
        <v>110</v>
      </c>
      <c r="B20" s="12">
        <v>6</v>
      </c>
      <c r="C20" s="12">
        <v>9</v>
      </c>
      <c r="D20" s="12">
        <v>12</v>
      </c>
    </row>
    <row r="21" spans="1:10" ht="16.5" x14ac:dyDescent="0.25">
      <c r="A21" s="12" t="s">
        <v>129</v>
      </c>
      <c r="B21" s="18">
        <v>0.98440485723765936</v>
      </c>
      <c r="C21" s="18">
        <v>0.96281166478125579</v>
      </c>
      <c r="D21" s="18">
        <v>0.91521741816882973</v>
      </c>
    </row>
    <row r="22" spans="1:10" ht="16.5" x14ac:dyDescent="0.25">
      <c r="A22" s="12" t="s">
        <v>130</v>
      </c>
      <c r="B22" s="18">
        <v>0.97065645875260842</v>
      </c>
      <c r="C22" s="18">
        <v>0.95801516520843055</v>
      </c>
      <c r="D22" s="18">
        <v>0.90954639299952644</v>
      </c>
    </row>
    <row r="23" spans="1:10" ht="16.5" x14ac:dyDescent="0.25">
      <c r="A23" s="12" t="s">
        <v>133</v>
      </c>
      <c r="B23" s="18">
        <v>0.95974259319363719</v>
      </c>
      <c r="C23" s="18">
        <v>0.96147227615551067</v>
      </c>
      <c r="D23" s="18">
        <v>0.91409434242231791</v>
      </c>
    </row>
    <row r="25" spans="1:10" ht="16.5" x14ac:dyDescent="0.25">
      <c r="A25" s="12" t="s">
        <v>109</v>
      </c>
      <c r="B25" s="12"/>
      <c r="C25" s="12"/>
      <c r="D25" s="12"/>
    </row>
    <row r="26" spans="1:10" ht="16.5" x14ac:dyDescent="0.25">
      <c r="A26" s="12" t="s">
        <v>110</v>
      </c>
      <c r="B26" s="12">
        <v>6</v>
      </c>
      <c r="C26" s="12">
        <v>9</v>
      </c>
      <c r="D26" s="12">
        <v>12</v>
      </c>
    </row>
    <row r="27" spans="1:10" ht="16.5" x14ac:dyDescent="0.25">
      <c r="A27" s="12" t="s">
        <v>141</v>
      </c>
      <c r="B27" s="18">
        <f>B21/B15</f>
        <v>0.98851433194634264</v>
      </c>
      <c r="C27" s="18">
        <f t="shared" ref="C27:D27" si="0">C21/C15</f>
        <v>1.0217116065423451</v>
      </c>
      <c r="D27" s="18">
        <f t="shared" si="0"/>
        <v>0.99391485342092678</v>
      </c>
    </row>
    <row r="28" spans="1:10" ht="16.5" x14ac:dyDescent="0.25">
      <c r="A28" s="12" t="s">
        <v>138</v>
      </c>
      <c r="B28" s="18">
        <f t="shared" ref="B28:D29" si="1">B22/B16</f>
        <v>0.97457040520605887</v>
      </c>
      <c r="C28" s="18">
        <f t="shared" si="1"/>
        <v>1.0048644996536917</v>
      </c>
      <c r="D28" s="18">
        <f t="shared" si="1"/>
        <v>0.99972423658126308</v>
      </c>
    </row>
    <row r="29" spans="1:10" ht="16.5" x14ac:dyDescent="0.25">
      <c r="A29" s="12" t="s">
        <v>139</v>
      </c>
      <c r="B29" s="18">
        <f t="shared" si="1"/>
        <v>0.97815982782461441</v>
      </c>
      <c r="C29" s="18">
        <f t="shared" si="1"/>
        <v>1.0174911887688061</v>
      </c>
      <c r="D29" s="18">
        <f t="shared" si="1"/>
        <v>1.0116158290360864</v>
      </c>
    </row>
  </sheetData>
  <mergeCells count="5">
    <mergeCell ref="A1:D1"/>
    <mergeCell ref="A7:D7"/>
    <mergeCell ref="A13:D13"/>
    <mergeCell ref="A19:D19"/>
    <mergeCell ref="K1:N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A3" sqref="A3:D17"/>
    </sheetView>
  </sheetViews>
  <sheetFormatPr defaultRowHeight="15.75" x14ac:dyDescent="0.25"/>
  <cols>
    <col min="1" max="1" width="37.5" style="16" bestFit="1" customWidth="1"/>
    <col min="2" max="4" width="8.5" style="16" bestFit="1" customWidth="1"/>
    <col min="5" max="5" width="9" style="16"/>
    <col min="6" max="6" width="12.5" style="16" bestFit="1" customWidth="1"/>
    <col min="7" max="8" width="11.875" style="16" bestFit="1" customWidth="1"/>
    <col min="9" max="9" width="9.75" style="16" bestFit="1" customWidth="1"/>
    <col min="10" max="10" width="9" style="16"/>
    <col min="11" max="11" width="37.5" style="16" bestFit="1" customWidth="1"/>
    <col min="12" max="12" width="7.625" style="16" bestFit="1" customWidth="1"/>
    <col min="13" max="14" width="6.625" style="16" bestFit="1" customWidth="1"/>
    <col min="15" max="16384" width="9" style="16"/>
  </cols>
  <sheetData>
    <row r="1" spans="1:14" ht="16.5" x14ac:dyDescent="0.25">
      <c r="A1" s="42" t="s">
        <v>125</v>
      </c>
      <c r="B1" s="42"/>
      <c r="C1" s="42"/>
      <c r="D1" s="42"/>
      <c r="E1" s="35"/>
      <c r="F1" s="35"/>
      <c r="G1" s="35"/>
      <c r="H1" s="35"/>
      <c r="I1" s="35"/>
      <c r="J1" s="35"/>
      <c r="K1" s="42" t="s">
        <v>106</v>
      </c>
      <c r="L1" s="42"/>
      <c r="M1" s="42"/>
      <c r="N1" s="42"/>
    </row>
    <row r="2" spans="1:14" ht="16.5" x14ac:dyDescent="0.25">
      <c r="A2" s="35" t="s">
        <v>107</v>
      </c>
      <c r="B2" s="35">
        <v>6</v>
      </c>
      <c r="C2" s="35">
        <v>9</v>
      </c>
      <c r="D2" s="35">
        <v>12</v>
      </c>
      <c r="E2" s="35"/>
      <c r="F2" s="35" t="s">
        <v>126</v>
      </c>
      <c r="G2" s="35" t="s">
        <v>67</v>
      </c>
      <c r="H2" s="35" t="s">
        <v>127</v>
      </c>
      <c r="I2" s="35" t="s">
        <v>68</v>
      </c>
      <c r="J2" s="35"/>
      <c r="K2" s="35" t="s">
        <v>107</v>
      </c>
      <c r="L2" s="35">
        <v>6</v>
      </c>
      <c r="M2" s="35">
        <v>9</v>
      </c>
      <c r="N2" s="35">
        <v>12</v>
      </c>
    </row>
    <row r="3" spans="1:14" ht="16.5" x14ac:dyDescent="0.25">
      <c r="A3" s="35" t="s">
        <v>128</v>
      </c>
      <c r="B3" s="18">
        <v>0.96799999999999997</v>
      </c>
      <c r="C3" s="18">
        <v>0.92100000000000004</v>
      </c>
      <c r="D3" s="18">
        <v>0.90100000000000002</v>
      </c>
      <c r="E3" s="35"/>
      <c r="F3" s="35">
        <v>4</v>
      </c>
      <c r="G3" s="18">
        <v>0.95992351770881768</v>
      </c>
      <c r="H3" s="18">
        <v>0.94264578934699639</v>
      </c>
      <c r="I3" s="18">
        <v>0.95337746088014153</v>
      </c>
      <c r="J3" s="35"/>
      <c r="K3" s="35" t="s">
        <v>128</v>
      </c>
      <c r="L3" s="18">
        <v>1.0144026135167818</v>
      </c>
      <c r="M3" s="18">
        <v>0.91995203321878605</v>
      </c>
      <c r="N3" s="18">
        <v>0.90191491074006924</v>
      </c>
    </row>
    <row r="4" spans="1:14" ht="16.5" x14ac:dyDescent="0.25">
      <c r="A4" s="35" t="s">
        <v>130</v>
      </c>
      <c r="B4" s="19">
        <v>0.92400000000000004</v>
      </c>
      <c r="C4" s="18">
        <v>0.88300000000000001</v>
      </c>
      <c r="D4" s="18">
        <v>0.879</v>
      </c>
      <c r="E4" s="35"/>
      <c r="F4" s="35">
        <v>12</v>
      </c>
      <c r="G4" s="18">
        <v>0.9528993293071234</v>
      </c>
      <c r="H4" s="18">
        <v>0.91488753032343617</v>
      </c>
      <c r="I4" s="18">
        <v>0.93845389777708454</v>
      </c>
      <c r="J4" s="35"/>
      <c r="K4" s="35" t="s">
        <v>130</v>
      </c>
      <c r="L4" s="20">
        <v>0.96580407717300698</v>
      </c>
      <c r="M4" s="18">
        <v>0.94409103821715123</v>
      </c>
      <c r="N4" s="18">
        <v>0.86975819949198241</v>
      </c>
    </row>
    <row r="5" spans="1:14" ht="16.5" x14ac:dyDescent="0.25">
      <c r="A5" s="35" t="s">
        <v>108</v>
      </c>
      <c r="B5" s="18">
        <v>0.875</v>
      </c>
      <c r="C5" s="18">
        <v>0.84699999999999998</v>
      </c>
      <c r="D5" s="18">
        <v>0.82699999999999996</v>
      </c>
      <c r="E5" s="35"/>
      <c r="F5" s="35">
        <v>20</v>
      </c>
      <c r="G5" s="18">
        <v>0.99226020155070471</v>
      </c>
      <c r="H5" s="18">
        <v>0.93593454952384891</v>
      </c>
      <c r="I5" s="18">
        <v>0.96975909457752896</v>
      </c>
      <c r="J5" s="35"/>
      <c r="K5" s="35" t="s">
        <v>108</v>
      </c>
      <c r="L5" s="18">
        <v>0.9325048570767529</v>
      </c>
      <c r="M5" s="18">
        <v>0.94067682504457073</v>
      </c>
      <c r="N5" s="18">
        <v>0.94484837694979296</v>
      </c>
    </row>
    <row r="6" spans="1:14" x14ac:dyDescent="0.2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</row>
    <row r="7" spans="1:14" ht="16.5" x14ac:dyDescent="0.25">
      <c r="A7" s="42" t="s">
        <v>124</v>
      </c>
      <c r="B7" s="42"/>
      <c r="C7" s="42"/>
      <c r="D7" s="42"/>
      <c r="E7" s="35"/>
      <c r="F7" s="35"/>
      <c r="G7" s="35"/>
      <c r="H7" s="35"/>
      <c r="I7" s="35"/>
      <c r="J7" s="35"/>
      <c r="K7" s="35" t="s">
        <v>134</v>
      </c>
      <c r="L7" s="35"/>
      <c r="M7" s="35"/>
      <c r="N7" s="35"/>
    </row>
    <row r="8" spans="1:14" ht="16.5" x14ac:dyDescent="0.25">
      <c r="A8" s="35" t="s">
        <v>107</v>
      </c>
      <c r="B8" s="35">
        <v>6</v>
      </c>
      <c r="C8" s="35">
        <v>9</v>
      </c>
      <c r="D8" s="35">
        <v>12</v>
      </c>
      <c r="E8" s="35"/>
      <c r="F8" s="35"/>
      <c r="G8" s="35"/>
      <c r="H8" s="35"/>
      <c r="I8" s="35"/>
      <c r="J8" s="35"/>
      <c r="K8" s="35" t="s">
        <v>107</v>
      </c>
      <c r="L8" s="35">
        <v>6</v>
      </c>
      <c r="M8" s="35">
        <v>9</v>
      </c>
      <c r="N8" s="35">
        <v>12</v>
      </c>
    </row>
    <row r="9" spans="1:14" ht="16.5" x14ac:dyDescent="0.25">
      <c r="A9" s="35" t="s">
        <v>128</v>
      </c>
      <c r="B9" s="18">
        <v>0.97899999999999998</v>
      </c>
      <c r="C9" s="18">
        <v>0.93400000000000005</v>
      </c>
      <c r="D9" s="18">
        <v>0.96799999999999997</v>
      </c>
      <c r="E9" s="35"/>
      <c r="F9" s="35"/>
      <c r="G9" s="35"/>
      <c r="H9" s="35"/>
      <c r="I9" s="35"/>
      <c r="J9" s="35"/>
      <c r="K9" s="35" t="s">
        <v>128</v>
      </c>
      <c r="L9" s="35">
        <f>540/4-2*70</f>
        <v>-5</v>
      </c>
      <c r="M9" s="35">
        <f>820/4-2*80</f>
        <v>45</v>
      </c>
      <c r="N9" s="35">
        <f>1100/4-2*100</f>
        <v>75</v>
      </c>
    </row>
    <row r="10" spans="1:14" ht="16.5" x14ac:dyDescent="0.25">
      <c r="A10" s="35" t="s">
        <v>130</v>
      </c>
      <c r="B10" s="19">
        <v>0.93799999999999994</v>
      </c>
      <c r="C10" s="18">
        <v>0.96199999999999997</v>
      </c>
      <c r="D10" s="18">
        <v>0.97799999999999998</v>
      </c>
      <c r="E10" s="35"/>
      <c r="F10" s="35"/>
      <c r="G10" s="35"/>
      <c r="H10" s="35"/>
      <c r="I10" s="35"/>
      <c r="J10" s="35"/>
      <c r="K10" s="35" t="s">
        <v>130</v>
      </c>
      <c r="L10" s="35">
        <f>540/4-2*50</f>
        <v>35</v>
      </c>
      <c r="M10" s="35">
        <f>820/4-2*70</f>
        <v>65</v>
      </c>
      <c r="N10" s="35">
        <f>1110/4-2*100</f>
        <v>77.5</v>
      </c>
    </row>
    <row r="11" spans="1:14" ht="16.5" x14ac:dyDescent="0.25">
      <c r="A11" s="35" t="s">
        <v>108</v>
      </c>
      <c r="B11" s="18">
        <v>0.96499999999999997</v>
      </c>
      <c r="C11" s="18">
        <v>0.98799999999999999</v>
      </c>
      <c r="D11" s="18">
        <v>0.96299999999999997</v>
      </c>
      <c r="E11" s="35"/>
      <c r="F11" s="35"/>
      <c r="G11" s="35"/>
      <c r="H11" s="35"/>
      <c r="I11" s="35"/>
      <c r="J11" s="35"/>
      <c r="K11" s="35" t="s">
        <v>108</v>
      </c>
      <c r="L11" s="35">
        <f>550/4-2*50</f>
        <v>37.5</v>
      </c>
      <c r="M11" s="35">
        <f>820/4-2*70</f>
        <v>65</v>
      </c>
      <c r="N11" s="35">
        <f>1110/4-2*90</f>
        <v>97.5</v>
      </c>
    </row>
    <row r="12" spans="1:14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</row>
    <row r="13" spans="1:14" ht="16.5" x14ac:dyDescent="0.25">
      <c r="A13" s="42" t="s">
        <v>137</v>
      </c>
      <c r="B13" s="42"/>
      <c r="C13" s="42"/>
      <c r="D13" s="42"/>
      <c r="E13" s="35"/>
      <c r="F13" s="35"/>
      <c r="G13" s="35"/>
      <c r="H13" s="35"/>
      <c r="I13" s="35"/>
      <c r="J13" s="35"/>
    </row>
    <row r="14" spans="1:14" ht="16.5" x14ac:dyDescent="0.25">
      <c r="A14" s="35" t="s">
        <v>107</v>
      </c>
      <c r="B14" s="35">
        <v>6</v>
      </c>
      <c r="C14" s="35">
        <v>9</v>
      </c>
      <c r="D14" s="35">
        <v>12</v>
      </c>
      <c r="E14" s="35"/>
      <c r="F14" s="35"/>
      <c r="G14" s="35"/>
      <c r="H14" s="35"/>
      <c r="I14" s="35"/>
      <c r="J14" s="35"/>
    </row>
    <row r="15" spans="1:14" ht="16.5" x14ac:dyDescent="0.25">
      <c r="A15" s="35" t="s">
        <v>128</v>
      </c>
      <c r="B15" s="18">
        <v>0.97199999999999998</v>
      </c>
      <c r="C15" s="18">
        <v>0.92600000000000005</v>
      </c>
      <c r="D15" s="18">
        <v>0.92700000000000005</v>
      </c>
      <c r="E15" s="35"/>
      <c r="F15" s="35"/>
      <c r="G15" s="35"/>
      <c r="H15" s="35"/>
      <c r="I15" s="35"/>
      <c r="J15" s="35"/>
    </row>
    <row r="16" spans="1:14" ht="16.5" x14ac:dyDescent="0.25">
      <c r="A16" s="35" t="s">
        <v>130</v>
      </c>
      <c r="B16" s="19">
        <v>0.93</v>
      </c>
      <c r="C16" s="18">
        <v>0.91300000000000003</v>
      </c>
      <c r="D16" s="18">
        <v>0.91800000000000004</v>
      </c>
      <c r="E16" s="35"/>
      <c r="F16" s="35"/>
      <c r="G16" s="35"/>
      <c r="H16" s="35"/>
      <c r="I16" s="35"/>
      <c r="J16" s="35"/>
    </row>
    <row r="17" spans="1:10" ht="16.5" x14ac:dyDescent="0.25">
      <c r="A17" s="35" t="s">
        <v>108</v>
      </c>
      <c r="B17" s="18">
        <v>0.91</v>
      </c>
      <c r="C17" s="18">
        <v>0.90300000000000002</v>
      </c>
      <c r="D17" s="18">
        <v>0.88400000000000001</v>
      </c>
      <c r="E17" s="35"/>
      <c r="F17" s="35"/>
      <c r="G17" s="35"/>
      <c r="H17" s="35"/>
      <c r="I17" s="35"/>
      <c r="J17" s="35"/>
    </row>
    <row r="19" spans="1:10" ht="16.5" x14ac:dyDescent="0.25">
      <c r="A19" s="42" t="s">
        <v>109</v>
      </c>
      <c r="B19" s="42"/>
      <c r="C19" s="42"/>
      <c r="D19" s="42"/>
    </row>
    <row r="20" spans="1:10" ht="16.5" x14ac:dyDescent="0.25">
      <c r="A20" s="35" t="s">
        <v>110</v>
      </c>
      <c r="B20" s="35">
        <v>6</v>
      </c>
      <c r="C20" s="35">
        <v>9</v>
      </c>
      <c r="D20" s="35">
        <v>12</v>
      </c>
    </row>
    <row r="21" spans="1:10" ht="16.5" x14ac:dyDescent="0.25">
      <c r="A21" s="35" t="s">
        <v>128</v>
      </c>
      <c r="B21" s="18">
        <v>0.98440485723765936</v>
      </c>
      <c r="C21" s="18">
        <v>0.96281166478125579</v>
      </c>
      <c r="D21" s="18">
        <v>0.91521741816882973</v>
      </c>
    </row>
    <row r="22" spans="1:10" ht="16.5" x14ac:dyDescent="0.25">
      <c r="A22" s="35" t="s">
        <v>130</v>
      </c>
      <c r="B22" s="18">
        <v>0.97065645875260842</v>
      </c>
      <c r="C22" s="18">
        <v>0.95801516520843055</v>
      </c>
      <c r="D22" s="18">
        <v>0.90954639299952644</v>
      </c>
    </row>
    <row r="23" spans="1:10" ht="16.5" x14ac:dyDescent="0.25">
      <c r="A23" s="35" t="s">
        <v>108</v>
      </c>
      <c r="B23" s="18">
        <v>0.95974259319363719</v>
      </c>
      <c r="C23" s="18">
        <v>0.96147227615551067</v>
      </c>
      <c r="D23" s="18">
        <v>0.91409434242231791</v>
      </c>
    </row>
    <row r="25" spans="1:10" ht="16.5" x14ac:dyDescent="0.25">
      <c r="A25" s="35" t="s">
        <v>109</v>
      </c>
      <c r="B25" s="35"/>
      <c r="C25" s="35"/>
      <c r="D25" s="35"/>
    </row>
    <row r="26" spans="1:10" ht="16.5" x14ac:dyDescent="0.25">
      <c r="A26" s="35" t="s">
        <v>110</v>
      </c>
      <c r="B26" s="35">
        <v>6</v>
      </c>
      <c r="C26" s="35">
        <v>9</v>
      </c>
      <c r="D26" s="35">
        <v>12</v>
      </c>
    </row>
    <row r="27" spans="1:10" ht="16.5" x14ac:dyDescent="0.25">
      <c r="A27" s="35" t="s">
        <v>128</v>
      </c>
      <c r="B27" s="18">
        <f>B21/B15</f>
        <v>1.0127621988041764</v>
      </c>
      <c r="C27" s="18">
        <f t="shared" ref="C27:D27" si="0">C21/C15</f>
        <v>1.0397534176903409</v>
      </c>
      <c r="D27" s="18">
        <f t="shared" si="0"/>
        <v>0.9872895557376804</v>
      </c>
    </row>
    <row r="28" spans="1:10" ht="16.5" x14ac:dyDescent="0.25">
      <c r="A28" s="35" t="s">
        <v>130</v>
      </c>
      <c r="B28" s="18">
        <f t="shared" ref="B28:D29" si="1">B22/B16</f>
        <v>1.0437166223146326</v>
      </c>
      <c r="C28" s="18">
        <f t="shared" si="1"/>
        <v>1.0493046716412164</v>
      </c>
      <c r="D28" s="18">
        <f t="shared" si="1"/>
        <v>0.99079127777726184</v>
      </c>
    </row>
    <row r="29" spans="1:10" ht="16.5" x14ac:dyDescent="0.25">
      <c r="A29" s="35" t="s">
        <v>108</v>
      </c>
      <c r="B29" s="18">
        <f t="shared" si="1"/>
        <v>1.0546621903226783</v>
      </c>
      <c r="C29" s="18">
        <f t="shared" si="1"/>
        <v>1.0647533512242642</v>
      </c>
      <c r="D29" s="18">
        <f t="shared" si="1"/>
        <v>1.0340433737809025</v>
      </c>
    </row>
  </sheetData>
  <mergeCells count="5">
    <mergeCell ref="A1:D1"/>
    <mergeCell ref="K1:N1"/>
    <mergeCell ref="A7:D7"/>
    <mergeCell ref="A13:D13"/>
    <mergeCell ref="A19:D19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PPT 總則</vt:lpstr>
      <vt:lpstr>Word 變數</vt:lpstr>
      <vt:lpstr>Word 假設</vt:lpstr>
      <vt:lpstr>地震力</vt:lpstr>
      <vt:lpstr>Word 撓曲統計</vt:lpstr>
      <vt:lpstr>Word 載重組合</vt:lpstr>
      <vt:lpstr>Word 剪力統計</vt:lpstr>
      <vt:lpstr>Word 整理統計</vt:lpstr>
      <vt:lpstr>Word 整理統計 新方法</vt:lpstr>
      <vt:lpstr>Word 非線性容量</vt:lpstr>
      <vt:lpstr>上下層鋼筋用量統計</vt:lpstr>
      <vt:lpstr>PPT 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Windows 使用者</cp:lastModifiedBy>
  <dcterms:created xsi:type="dcterms:W3CDTF">2019-04-10T06:54:21Z</dcterms:created>
  <dcterms:modified xsi:type="dcterms:W3CDTF">2019-06-12T16:39:18Z</dcterms:modified>
</cp:coreProperties>
</file>