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12Floor 9M\Multi\"/>
    </mc:Choice>
  </mc:AlternateContent>
  <xr:revisionPtr revIDLastSave="0" documentId="13_ncr:1_{7872D98D-3A3F-4C10-AE7F-42452F10096B}" xr6:coauthVersionLast="43" xr6:coauthVersionMax="43" xr10:uidLastSave="{00000000-0000-0000-0000-000000000000}"/>
  <bookViews>
    <workbookView xWindow="-19320" yWindow="-120" windowWidth="19440" windowHeight="1500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S2" i="1" s="1"/>
  <c r="S4" i="1"/>
  <c r="T12" i="1"/>
  <c r="L7" i="1"/>
  <c r="D6" i="1"/>
  <c r="E6" i="1" s="1"/>
  <c r="T22" i="1"/>
  <c r="T21" i="1"/>
  <c r="T20" i="1"/>
  <c r="T19" i="1"/>
  <c r="T18" i="1"/>
  <c r="T17" i="1"/>
  <c r="T16" i="1"/>
  <c r="T15" i="1"/>
  <c r="T14" i="1"/>
  <c r="T13" i="1"/>
  <c r="T11" i="1"/>
  <c r="T10" i="1"/>
  <c r="T9" i="1"/>
  <c r="T8" i="1"/>
  <c r="T7" i="1"/>
  <c r="T6" i="1"/>
  <c r="T5" i="1"/>
  <c r="T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E3" i="1"/>
  <c r="F8" i="1"/>
  <c r="F15" i="1"/>
  <c r="F17" i="1"/>
  <c r="F3" i="1"/>
  <c r="E19" i="1"/>
  <c r="D5" i="1"/>
  <c r="F5" i="1" s="1"/>
  <c r="D7" i="1"/>
  <c r="E7" i="1" s="1"/>
  <c r="D8" i="1"/>
  <c r="E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F19" i="1" s="1"/>
  <c r="D20" i="1"/>
  <c r="F20" i="1" s="1"/>
  <c r="D21" i="1"/>
  <c r="F21" i="1" s="1"/>
  <c r="D22" i="1"/>
  <c r="E22" i="1" s="1"/>
  <c r="D4" i="1"/>
  <c r="F4" i="1" s="1"/>
  <c r="E11" i="1" l="1"/>
  <c r="F16" i="1"/>
  <c r="F7" i="1"/>
  <c r="E10" i="1"/>
  <c r="F22" i="1"/>
  <c r="F14" i="1"/>
  <c r="F9" i="1"/>
  <c r="F18" i="1"/>
  <c r="V18" i="1"/>
  <c r="N19" i="1"/>
  <c r="V21" i="1"/>
  <c r="M9" i="1"/>
  <c r="V13" i="1"/>
  <c r="V4" i="1"/>
  <c r="F6" i="1"/>
  <c r="F2" i="1" s="1"/>
  <c r="U4" i="1"/>
  <c r="U12" i="1"/>
  <c r="U20" i="1"/>
  <c r="M7" i="1"/>
  <c r="M16" i="1"/>
  <c r="M14" i="1"/>
  <c r="E21" i="1"/>
  <c r="E13" i="1"/>
  <c r="E5" i="1"/>
  <c r="E20" i="1"/>
  <c r="E12" i="1"/>
  <c r="E4" i="1"/>
  <c r="S22" i="1"/>
  <c r="V22" i="1" s="1"/>
  <c r="S21" i="1"/>
  <c r="U21" i="1" s="1"/>
  <c r="S20" i="1"/>
  <c r="V20" i="1" s="1"/>
  <c r="S19" i="1"/>
  <c r="U19" i="1" s="1"/>
  <c r="S18" i="1"/>
  <c r="U18" i="1" s="1"/>
  <c r="S17" i="1"/>
  <c r="V17" i="1" s="1"/>
  <c r="S16" i="1"/>
  <c r="U16" i="1" s="1"/>
  <c r="S15" i="1"/>
  <c r="V15" i="1" s="1"/>
  <c r="S14" i="1"/>
  <c r="U14" i="1" s="1"/>
  <c r="S13" i="1"/>
  <c r="U13" i="1" s="1"/>
  <c r="S12" i="1"/>
  <c r="V12" i="1" s="1"/>
  <c r="S11" i="1"/>
  <c r="V11" i="1" s="1"/>
  <c r="S10" i="1"/>
  <c r="U10" i="1" s="1"/>
  <c r="S9" i="1"/>
  <c r="U9" i="1" s="1"/>
  <c r="S8" i="1"/>
  <c r="V8" i="1" s="1"/>
  <c r="S7" i="1"/>
  <c r="S6" i="1"/>
  <c r="U6" i="1" s="1"/>
  <c r="S5" i="1"/>
  <c r="V5" i="1" s="1"/>
  <c r="S3" i="1"/>
  <c r="K3" i="1"/>
  <c r="K4" i="1"/>
  <c r="K5" i="1"/>
  <c r="M5" i="1" s="1"/>
  <c r="K6" i="1"/>
  <c r="K7" i="1"/>
  <c r="N7" i="1" s="1"/>
  <c r="K8" i="1"/>
  <c r="N8" i="1" s="1"/>
  <c r="K9" i="1"/>
  <c r="N9" i="1" s="1"/>
  <c r="K10" i="1"/>
  <c r="M10" i="1" s="1"/>
  <c r="K11" i="1"/>
  <c r="K12" i="1"/>
  <c r="K13" i="1"/>
  <c r="M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M19" i="1" s="1"/>
  <c r="K20" i="1"/>
  <c r="M20" i="1" s="1"/>
  <c r="K21" i="1"/>
  <c r="N21" i="1" s="1"/>
  <c r="K22" i="1"/>
  <c r="M22" i="1" s="1"/>
  <c r="U17" i="1" l="1"/>
  <c r="M21" i="1"/>
  <c r="M18" i="1"/>
  <c r="N22" i="1"/>
  <c r="M15" i="1"/>
  <c r="U15" i="1"/>
  <c r="U22" i="1"/>
  <c r="V19" i="1"/>
  <c r="V16" i="1"/>
  <c r="E2" i="1"/>
  <c r="M17" i="1"/>
  <c r="N20" i="1"/>
  <c r="V7" i="1"/>
  <c r="U7" i="1"/>
  <c r="M6" i="1"/>
  <c r="N6" i="1"/>
  <c r="V9" i="1"/>
  <c r="V6" i="1"/>
  <c r="V10" i="1"/>
  <c r="M8" i="1"/>
  <c r="U8" i="1"/>
  <c r="N10" i="1"/>
  <c r="N12" i="1"/>
  <c r="M12" i="1"/>
  <c r="N5" i="1"/>
  <c r="V14" i="1"/>
  <c r="U11" i="1"/>
  <c r="M4" i="1"/>
  <c r="N4" i="1"/>
  <c r="N11" i="1"/>
  <c r="M11" i="1"/>
  <c r="V3" i="1"/>
  <c r="U3" i="1"/>
  <c r="U2" i="1" s="1"/>
  <c r="U5" i="1"/>
  <c r="N3" i="1"/>
  <c r="M3" i="1"/>
  <c r="N13" i="1"/>
  <c r="V2" i="1" l="1"/>
  <c r="M2" i="1"/>
  <c r="N2" i="1"/>
  <c r="K2" i="1"/>
  <c r="H2" i="1" l="1"/>
  <c r="X2" i="1"/>
  <c r="W2" i="1" s="1"/>
  <c r="P2" i="1"/>
  <c r="O2" i="1" s="1"/>
  <c r="D3" i="3" l="1"/>
  <c r="G2" i="1"/>
  <c r="Z2" i="1"/>
  <c r="D5" i="3"/>
  <c r="D2" i="4"/>
  <c r="D4" i="3"/>
  <c r="D4" i="4"/>
  <c r="D5" i="4"/>
  <c r="D2" i="3"/>
  <c r="D3" i="4"/>
  <c r="D6" i="4"/>
  <c r="D7" i="3"/>
  <c r="D6" i="3"/>
  <c r="D13" i="6"/>
  <c r="Y2" i="1"/>
  <c r="D4" i="5"/>
  <c r="Q2" i="1"/>
  <c r="D2" i="2"/>
  <c r="I2" i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Z3" i="1" l="1"/>
  <c r="E10" i="6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<sst xmlns="http://schemas.openxmlformats.org/spreadsheetml/2006/main" count="45" uniqueCount="16">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</sst>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topLeftCell="I1" workbookViewId="0">
      <selection activeCell="Z3" sqref="Z3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8" bestFit="1" customWidth="1"/>
    <col min="11" max="11" width="7.5" style="6" bestFit="1" customWidth="1"/>
    <col min="12" max="12" width="10.625" style="5" bestFit="1" customWidth="1"/>
    <col min="13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8" bestFit="1" customWidth="1"/>
    <col min="19" max="19" width="7.5" style="6" bestFit="1" customWidth="1"/>
    <col min="20" max="20" width="10.625" style="5" bestFit="1" customWidth="1"/>
    <col min="21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SUM(C3:C22)</f>
        <v>3499.2</v>
      </c>
      <c r="E2" s="9">
        <f>ABS(SUM(E3:E22))</f>
        <v>2074.3241942632812</v>
      </c>
      <c r="F2" s="9">
        <f>SUM(F3:F22)</f>
        <v>1572.7148786404032</v>
      </c>
      <c r="G2" s="10">
        <f>E2/C2*H2</f>
        <v>0.78186991863030808</v>
      </c>
      <c r="H2" s="11">
        <f>E2/F2</f>
        <v>1.3189448529008097</v>
      </c>
      <c r="I2" s="12">
        <f>G2*C2</f>
        <v>2735.9192192711739</v>
      </c>
      <c r="K2" s="6">
        <f>IF($C2&lt;&gt;"",$C2,"")</f>
        <v>3499.2</v>
      </c>
      <c r="M2" s="9">
        <f>ABS(SUM(M3:M22))</f>
        <v>853.88866382136121</v>
      </c>
      <c r="N2" s="9">
        <f>SUM(N3:N22)</f>
        <v>1755.3993211643599</v>
      </c>
      <c r="O2" s="10">
        <f>M2/K2*P2</f>
        <v>0.11870193650100118</v>
      </c>
      <c r="P2" s="11">
        <f>M2/N2</f>
        <v>0.48643556684012795</v>
      </c>
      <c r="Q2" s="12">
        <f>O2*K2</f>
        <v>415.3618162043033</v>
      </c>
      <c r="S2" s="6">
        <f>IF($C2&lt;&gt;"",$C2,"")</f>
        <v>3499.2</v>
      </c>
      <c r="U2" s="9">
        <f>ABS(SUM(U3:U22))</f>
        <v>472.75339021104605</v>
      </c>
      <c r="V2" s="9">
        <f>SUM(V3:V22)</f>
        <v>1710.4859662300041</v>
      </c>
      <c r="W2" s="10">
        <f>U2/S2*X2</f>
        <v>3.7340576854539925E-2</v>
      </c>
      <c r="X2" s="11">
        <f>U2/V2</f>
        <v>0.27638542469484151</v>
      </c>
      <c r="Y2" s="12">
        <f>W2*S2</f>
        <v>130.6621465294061</v>
      </c>
      <c r="Z2" s="13" t="str">
        <f>CONCATENATE(ROUND(H2,3),", ",ROUND(P2,3),", ",ROUND(X2,3))</f>
        <v>1.319, 0.486, 0.276</v>
      </c>
    </row>
    <row r="3" spans="1:26" x14ac:dyDescent="0.25">
      <c r="B3" s="8">
        <v>78.965000000000003</v>
      </c>
      <c r="C3" s="14">
        <v>291.60000000000002</v>
      </c>
      <c r="D3" s="10">
        <v>1</v>
      </c>
      <c r="E3" s="9">
        <f>IF(B3,C3*D3,"")</f>
        <v>291.60000000000002</v>
      </c>
      <c r="F3" s="9">
        <f>IF(B3,C3*D3^2,"")</f>
        <v>291.60000000000002</v>
      </c>
      <c r="J3" s="8">
        <v>74.742999999999995</v>
      </c>
      <c r="K3" s="6">
        <f t="shared" ref="K3:K22" si="0">IF($C3&lt;&gt;"",$C3,"")</f>
        <v>291.60000000000002</v>
      </c>
      <c r="L3" s="10">
        <v>1</v>
      </c>
      <c r="M3" s="9">
        <f>IF(J3,K3*L3,"")</f>
        <v>291.60000000000002</v>
      </c>
      <c r="N3" s="9">
        <f>IF(J3,K3*L3^2,"")</f>
        <v>291.60000000000002</v>
      </c>
      <c r="R3" s="8">
        <v>75.718000000000004</v>
      </c>
      <c r="S3" s="6">
        <f t="shared" ref="S3:S22" si="1">IF($C3&lt;&gt;"",$C3,"")</f>
        <v>291.60000000000002</v>
      </c>
      <c r="T3" s="10">
        <v>1</v>
      </c>
      <c r="U3" s="9">
        <f>IF(R3,S3*T3,"")</f>
        <v>291.60000000000002</v>
      </c>
      <c r="V3" s="9">
        <f>IF(R3,S3*T3^2,"")</f>
        <v>291.60000000000002</v>
      </c>
      <c r="Z3" s="13" t="str">
        <f>CONCATENATE(ROUND(I2, 0),", ",ROUND(Q2,0),", ",ROUND(Y2,0))</f>
        <v>2736, 415, 131</v>
      </c>
    </row>
    <row r="4" spans="1:26" x14ac:dyDescent="0.25">
      <c r="B4" s="8">
        <v>76.713999999999999</v>
      </c>
      <c r="C4" s="14">
        <v>291.60000000000002</v>
      </c>
      <c r="D4" s="10">
        <f>IF(B4, B4/B$3, "")</f>
        <v>0.97149369974039124</v>
      </c>
      <c r="E4" s="9">
        <f t="shared" ref="E4:E22" si="2">IF(B4,C4*D4,"")</f>
        <v>283.28756284429812</v>
      </c>
      <c r="F4" s="9">
        <f t="shared" ref="F4:F22" si="3">IF(B4,C4*D4^2,"")</f>
        <v>275.21208251804575</v>
      </c>
      <c r="J4" s="8">
        <v>59.99</v>
      </c>
      <c r="K4" s="6">
        <f t="shared" si="0"/>
        <v>291.60000000000002</v>
      </c>
      <c r="L4" s="10">
        <f>IF(J4, J4/J$3, "")</f>
        <v>0.80261696747521516</v>
      </c>
      <c r="M4" s="9">
        <f t="shared" ref="M4:M22" si="4">IF(J4,K4*L4,"")</f>
        <v>234.04310771577275</v>
      </c>
      <c r="N4" s="9">
        <f t="shared" ref="N4:N22" si="5">IF(J4,K4*L4^2,"")</f>
        <v>187.84696937330867</v>
      </c>
      <c r="R4" s="8">
        <v>37.485999999999997</v>
      </c>
      <c r="S4" s="6">
        <f>IF($C4&lt;&gt;"",$C4,"")</f>
        <v>291.60000000000002</v>
      </c>
      <c r="T4" s="10">
        <f>IF(R4, R4/R$3, "")</f>
        <v>0.49507382656699855</v>
      </c>
      <c r="U4" s="9">
        <f t="shared" ref="U4:U22" si="6">IF(R4,S4*T4,"")</f>
        <v>144.3635278269368</v>
      </c>
      <c r="V4" s="9">
        <f t="shared" ref="V4:V22" si="7">IF(R4,S4*T4^2,"")</f>
        <v>71.470604137992979</v>
      </c>
    </row>
    <row r="5" spans="1:26" x14ac:dyDescent="0.25">
      <c r="B5" s="8">
        <v>73.09</v>
      </c>
      <c r="C5" s="14">
        <v>291.59999999999991</v>
      </c>
      <c r="D5" s="10">
        <f t="shared" ref="D5:D22" si="8">IF(B5, B5/B$3, "")</f>
        <v>0.9255999493446464</v>
      </c>
      <c r="E5" s="9">
        <f t="shared" si="2"/>
        <v>269.90494522889878</v>
      </c>
      <c r="F5" s="9">
        <f t="shared" si="3"/>
        <v>249.82400363173829</v>
      </c>
      <c r="J5" s="8">
        <v>36.56</v>
      </c>
      <c r="K5" s="6">
        <f t="shared" si="0"/>
        <v>291.59999999999991</v>
      </c>
      <c r="L5" s="10">
        <f t="shared" ref="L5:L22" si="9">IF(J5, J5/J$3, "")</f>
        <v>0.48914279598089461</v>
      </c>
      <c r="M5" s="9">
        <f>IF(J5,K5*L5,"")</f>
        <v>142.63403930802883</v>
      </c>
      <c r="N5" s="9">
        <f t="shared" si="5"/>
        <v>69.768412789178043</v>
      </c>
      <c r="R5" s="8">
        <v>-14.557</v>
      </c>
      <c r="S5" s="6">
        <f t="shared" si="1"/>
        <v>291.59999999999991</v>
      </c>
      <c r="T5" s="10">
        <f t="shared" ref="T5:T22" si="10">IF(R5, R5/R$3, "")</f>
        <v>-0.19225283287989645</v>
      </c>
      <c r="U5" s="9">
        <f t="shared" si="6"/>
        <v>-56.060926067777785</v>
      </c>
      <c r="V5" s="9">
        <f t="shared" si="7"/>
        <v>10.777871850400714</v>
      </c>
    </row>
    <row r="6" spans="1:26" x14ac:dyDescent="0.25">
      <c r="B6" s="8">
        <v>68.033000000000001</v>
      </c>
      <c r="C6" s="14">
        <v>291.60000000000014</v>
      </c>
      <c r="D6" s="10">
        <f>IF(B6, B6/B$3, "")</f>
        <v>0.86155891850819977</v>
      </c>
      <c r="E6" s="9">
        <f t="shared" si="2"/>
        <v>251.23058063699116</v>
      </c>
      <c r="F6" s="9">
        <f t="shared" si="3"/>
        <v>216.44994734979318</v>
      </c>
      <c r="J6" s="8">
        <v>7.2910000000000004</v>
      </c>
      <c r="K6" s="6">
        <f t="shared" si="0"/>
        <v>291.60000000000014</v>
      </c>
      <c r="L6" s="10">
        <f t="shared" si="9"/>
        <v>9.7547596430434966E-2</v>
      </c>
      <c r="M6" s="9">
        <f t="shared" si="4"/>
        <v>28.444879119114848</v>
      </c>
      <c r="N6" s="9">
        <f>IF(J6,K6*L6^2,"")</f>
        <v>2.7747295888239218</v>
      </c>
      <c r="R6" s="8">
        <v>-59.697000000000003</v>
      </c>
      <c r="S6" s="6">
        <f t="shared" si="1"/>
        <v>291.60000000000014</v>
      </c>
      <c r="T6" s="10">
        <f t="shared" si="10"/>
        <v>-0.78841226656805519</v>
      </c>
      <c r="U6" s="9">
        <f>IF(R6,S6*T6,"")</f>
        <v>-229.90101693124501</v>
      </c>
      <c r="V6" s="9">
        <f t="shared" si="7"/>
        <v>181.2567818450637</v>
      </c>
    </row>
    <row r="7" spans="1:26" x14ac:dyDescent="0.25">
      <c r="B7" s="8">
        <v>61.619</v>
      </c>
      <c r="C7" s="14">
        <v>291.59999999999991</v>
      </c>
      <c r="D7" s="10">
        <f t="shared" si="8"/>
        <v>0.7803330589501678</v>
      </c>
      <c r="E7" s="9">
        <f t="shared" si="2"/>
        <v>227.54511998986885</v>
      </c>
      <c r="F7" s="9">
        <f t="shared" si="3"/>
        <v>177.56097953087732</v>
      </c>
      <c r="J7" s="8">
        <v>-23.161000000000001</v>
      </c>
      <c r="K7" s="6">
        <f t="shared" si="0"/>
        <v>291.59999999999991</v>
      </c>
      <c r="L7" s="10">
        <f>IF(J7, J7/J$3, "")</f>
        <v>-0.30987517225693378</v>
      </c>
      <c r="M7" s="9">
        <f t="shared" si="4"/>
        <v>-90.359600230121856</v>
      </c>
      <c r="N7" s="9">
        <f t="shared" si="5"/>
        <v>28.000196686376686</v>
      </c>
      <c r="R7" s="8">
        <v>-77.882999999999996</v>
      </c>
      <c r="S7" s="6">
        <f t="shared" si="1"/>
        <v>291.59999999999991</v>
      </c>
      <c r="T7" s="10">
        <f t="shared" si="10"/>
        <v>-1.0285929369502627</v>
      </c>
      <c r="U7" s="9">
        <f t="shared" si="6"/>
        <v>-299.93770041469651</v>
      </c>
      <c r="V7" s="9">
        <f>IF(R7,S7*T7^2,"")</f>
        <v>308.51380017166071</v>
      </c>
    </row>
    <row r="8" spans="1:26" x14ac:dyDescent="0.25">
      <c r="B8" s="8">
        <v>53.984000000000002</v>
      </c>
      <c r="C8" s="14">
        <v>291.59999999999991</v>
      </c>
      <c r="D8" s="10">
        <f t="shared" si="8"/>
        <v>0.68364465269423158</v>
      </c>
      <c r="E8" s="9">
        <f t="shared" si="2"/>
        <v>199.35078072563786</v>
      </c>
      <c r="F8" s="9">
        <f t="shared" si="3"/>
        <v>136.28509525350262</v>
      </c>
      <c r="J8" s="8">
        <v>-49.764000000000003</v>
      </c>
      <c r="K8" s="6">
        <f t="shared" si="0"/>
        <v>291.59999999999991</v>
      </c>
      <c r="L8" s="10">
        <f t="shared" si="9"/>
        <v>-0.66580147973723303</v>
      </c>
      <c r="M8" s="9">
        <f t="shared" si="4"/>
        <v>-194.14771149137709</v>
      </c>
      <c r="N8" s="9">
        <f t="shared" si="5"/>
        <v>129.26383359855626</v>
      </c>
      <c r="O8" s="8"/>
      <c r="R8" s="8">
        <v>-60.832999999999998</v>
      </c>
      <c r="S8" s="6">
        <f t="shared" si="1"/>
        <v>291.59999999999991</v>
      </c>
      <c r="T8" s="10">
        <f t="shared" si="10"/>
        <v>-0.80341530415489049</v>
      </c>
      <c r="U8" s="9">
        <f t="shared" si="6"/>
        <v>-234.27590269156599</v>
      </c>
      <c r="V8" s="9">
        <f t="shared" si="7"/>
        <v>188.22084561710602</v>
      </c>
      <c r="W8" s="8"/>
    </row>
    <row r="9" spans="1:26" x14ac:dyDescent="0.25">
      <c r="B9" s="8">
        <v>45.354999999999997</v>
      </c>
      <c r="C9" s="14">
        <v>291.60000000000014</v>
      </c>
      <c r="D9" s="10">
        <f t="shared" si="8"/>
        <v>0.57436839105933002</v>
      </c>
      <c r="E9" s="9">
        <f t="shared" si="2"/>
        <v>167.48582283290071</v>
      </c>
      <c r="F9" s="9">
        <f>IF(B9,C9*D9^2,"")</f>
        <v>96.198562585781175</v>
      </c>
      <c r="J9" s="8">
        <v>-67.988</v>
      </c>
      <c r="K9" s="6">
        <f t="shared" si="0"/>
        <v>291.60000000000014</v>
      </c>
      <c r="L9" s="10">
        <f t="shared" si="9"/>
        <v>-0.90962364368569637</v>
      </c>
      <c r="M9" s="9">
        <f t="shared" si="4"/>
        <v>-265.24625449874918</v>
      </c>
      <c r="N9" s="9">
        <f t="shared" si="5"/>
        <v>241.27426449113577</v>
      </c>
      <c r="R9" s="8">
        <v>-16.47</v>
      </c>
      <c r="S9" s="6">
        <f t="shared" si="1"/>
        <v>291.60000000000014</v>
      </c>
      <c r="T9" s="10">
        <f t="shared" si="10"/>
        <v>-0.21751763121054438</v>
      </c>
      <c r="U9" s="9">
        <f t="shared" si="6"/>
        <v>-63.428141260994771</v>
      </c>
      <c r="V9" s="9">
        <f t="shared" si="7"/>
        <v>13.796739039179373</v>
      </c>
    </row>
    <row r="10" spans="1:26" x14ac:dyDescent="0.25">
      <c r="B10" s="8">
        <v>36.386000000000003</v>
      </c>
      <c r="C10" s="14">
        <v>291.60000000000014</v>
      </c>
      <c r="D10" s="10">
        <f t="shared" si="8"/>
        <v>0.4607864243652251</v>
      </c>
      <c r="E10" s="9">
        <f>IF(B10,C10*D10,"")</f>
        <v>134.36532134489971</v>
      </c>
      <c r="F10" s="9">
        <f t="shared" si="3"/>
        <v>61.913715981200788</v>
      </c>
      <c r="J10" s="8">
        <v>-74.353999999999999</v>
      </c>
      <c r="K10" s="6">
        <f t="shared" si="0"/>
        <v>291.60000000000014</v>
      </c>
      <c r="L10" s="10">
        <f t="shared" si="9"/>
        <v>-0.9947954992440764</v>
      </c>
      <c r="M10" s="9">
        <f t="shared" si="4"/>
        <v>-290.0823675795728</v>
      </c>
      <c r="N10" s="9">
        <f t="shared" si="5"/>
        <v>288.5726336782248</v>
      </c>
      <c r="R10" s="8">
        <v>32.262</v>
      </c>
      <c r="S10" s="6">
        <f t="shared" si="1"/>
        <v>291.60000000000014</v>
      </c>
      <c r="T10" s="10">
        <f t="shared" si="10"/>
        <v>0.42608098470641059</v>
      </c>
      <c r="U10" s="9">
        <f t="shared" si="6"/>
        <v>124.24521514038939</v>
      </c>
      <c r="V10" s="9">
        <f t="shared" si="7"/>
        <v>52.938523612076942</v>
      </c>
    </row>
    <row r="11" spans="1:26" x14ac:dyDescent="0.25">
      <c r="B11" s="8">
        <v>28.69</v>
      </c>
      <c r="C11" s="14">
        <v>291.59999999999991</v>
      </c>
      <c r="D11" s="10">
        <f t="shared" si="8"/>
        <v>0.36332552396631418</v>
      </c>
      <c r="E11" s="9">
        <f t="shared" si="2"/>
        <v>105.94572278857719</v>
      </c>
      <c r="F11" s="9">
        <f t="shared" si="3"/>
        <v>38.49278524414968</v>
      </c>
      <c r="J11" s="8">
        <v>-69.661000000000001</v>
      </c>
      <c r="K11" s="6">
        <f t="shared" si="0"/>
        <v>291.59999999999991</v>
      </c>
      <c r="L11" s="10">
        <f t="shared" si="9"/>
        <v>-0.93200701068996439</v>
      </c>
      <c r="M11" s="9">
        <f t="shared" si="4"/>
        <v>-271.77324431719353</v>
      </c>
      <c r="N11" s="9">
        <f t="shared" si="5"/>
        <v>253.29456902158091</v>
      </c>
      <c r="R11" s="8">
        <v>59.18</v>
      </c>
      <c r="S11" s="6">
        <f t="shared" si="1"/>
        <v>291.59999999999991</v>
      </c>
      <c r="T11" s="10">
        <f t="shared" si="10"/>
        <v>0.78158429963813092</v>
      </c>
      <c r="U11" s="9">
        <f t="shared" si="6"/>
        <v>227.90998177447889</v>
      </c>
      <c r="V11" s="9">
        <f t="shared" si="7"/>
        <v>178.13086348574527</v>
      </c>
    </row>
    <row r="12" spans="1:26" x14ac:dyDescent="0.25">
      <c r="B12" s="8">
        <v>20.782</v>
      </c>
      <c r="C12" s="14">
        <v>291.59999999999991</v>
      </c>
      <c r="D12" s="10">
        <f t="shared" si="8"/>
        <v>0.26317988982460583</v>
      </c>
      <c r="E12" s="9">
        <f t="shared" si="2"/>
        <v>76.74325587285503</v>
      </c>
      <c r="F12" s="9">
        <f t="shared" si="3"/>
        <v>20.197281625399523</v>
      </c>
      <c r="J12" s="8">
        <v>-57.241</v>
      </c>
      <c r="K12" s="6">
        <f t="shared" si="0"/>
        <v>291.59999999999991</v>
      </c>
      <c r="L12" s="10">
        <f t="shared" si="9"/>
        <v>-0.76583760352140007</v>
      </c>
      <c r="M12" s="9">
        <f t="shared" si="4"/>
        <v>-223.31824518684019</v>
      </c>
      <c r="N12" s="9">
        <f t="shared" si="5"/>
        <v>171.02550971649413</v>
      </c>
      <c r="R12" s="8">
        <v>67.198999999999998</v>
      </c>
      <c r="S12" s="6">
        <f t="shared" si="1"/>
        <v>291.59999999999991</v>
      </c>
      <c r="T12" s="10">
        <f>IF(R12, R12/R$3, "")</f>
        <v>0.88749042499801889</v>
      </c>
      <c r="U12" s="9">
        <f t="shared" si="6"/>
        <v>258.7922079294222</v>
      </c>
      <c r="V12" s="9">
        <f t="shared" si="7"/>
        <v>229.67560660145861</v>
      </c>
    </row>
    <row r="13" spans="1:26" x14ac:dyDescent="0.25">
      <c r="B13" s="8">
        <v>12.802</v>
      </c>
      <c r="C13" s="14">
        <v>291.59999999999991</v>
      </c>
      <c r="D13" s="10">
        <f t="shared" si="8"/>
        <v>0.16212245931741909</v>
      </c>
      <c r="E13" s="9">
        <f t="shared" si="2"/>
        <v>47.274909136959394</v>
      </c>
      <c r="F13" s="9">
        <f t="shared" si="3"/>
        <v>7.6643245332913823</v>
      </c>
      <c r="J13" s="8">
        <v>-38.457999999999998</v>
      </c>
      <c r="K13" s="6">
        <f t="shared" si="0"/>
        <v>291.59999999999991</v>
      </c>
      <c r="L13" s="10">
        <f t="shared" si="9"/>
        <v>-0.51453647833241911</v>
      </c>
      <c r="M13" s="9">
        <f t="shared" si="4"/>
        <v>-150.03883708173336</v>
      </c>
      <c r="N13" s="9">
        <f t="shared" si="5"/>
        <v>77.200454845126657</v>
      </c>
      <c r="R13" s="8">
        <v>54.167000000000002</v>
      </c>
      <c r="S13" s="6">
        <f t="shared" si="1"/>
        <v>291.59999999999991</v>
      </c>
      <c r="T13" s="10">
        <f t="shared" si="10"/>
        <v>0.71537811352650627</v>
      </c>
      <c r="U13" s="9">
        <f t="shared" si="6"/>
        <v>208.60425790432916</v>
      </c>
      <c r="V13" s="9">
        <f t="shared" si="7"/>
        <v>149.23092049319578</v>
      </c>
    </row>
    <row r="14" spans="1:26" x14ac:dyDescent="0.25">
      <c r="B14" s="8">
        <v>5.3049999999999997</v>
      </c>
      <c r="C14" s="14">
        <v>291.59999999999991</v>
      </c>
      <c r="D14" s="10">
        <f t="shared" si="8"/>
        <v>6.7181662761983146E-2</v>
      </c>
      <c r="E14" s="9">
        <f t="shared" si="2"/>
        <v>19.590172861394279</v>
      </c>
      <c r="F14" s="9">
        <f t="shared" si="3"/>
        <v>1.3161003866231449</v>
      </c>
      <c r="J14" s="8">
        <v>-16.826000000000001</v>
      </c>
      <c r="K14" s="6">
        <f t="shared" si="0"/>
        <v>291.59999999999991</v>
      </c>
      <c r="L14" s="10">
        <f t="shared" si="9"/>
        <v>-0.22511807125750907</v>
      </c>
      <c r="M14" s="9">
        <f t="shared" si="4"/>
        <v>-65.644429578689625</v>
      </c>
      <c r="N14" s="9">
        <f t="shared" si="5"/>
        <v>14.777747375553988</v>
      </c>
      <c r="R14" s="8">
        <v>26.184999999999999</v>
      </c>
      <c r="S14" s="6">
        <f t="shared" si="1"/>
        <v>291.59999999999991</v>
      </c>
      <c r="T14" s="10">
        <f t="shared" si="10"/>
        <v>0.34582265775641191</v>
      </c>
      <c r="U14" s="9">
        <f t="shared" si="6"/>
        <v>100.84188700176968</v>
      </c>
      <c r="V14" s="9">
        <f t="shared" si="7"/>
        <v>34.87340937612376</v>
      </c>
    </row>
    <row r="15" spans="1:26" x14ac:dyDescent="0.25">
      <c r="C15" s="14"/>
      <c r="D15" s="10" t="str">
        <f t="shared" si="8"/>
        <v/>
      </c>
      <c r="E15" s="9" t="str">
        <f t="shared" si="2"/>
        <v/>
      </c>
      <c r="F15" s="9" t="str">
        <f t="shared" si="3"/>
        <v/>
      </c>
      <c r="K15" s="6" t="str">
        <f t="shared" si="0"/>
        <v/>
      </c>
      <c r="L15" s="10" t="str">
        <f t="shared" si="9"/>
        <v/>
      </c>
      <c r="M15" s="9" t="str">
        <f t="shared" si="4"/>
        <v/>
      </c>
      <c r="N15" s="9" t="str">
        <f t="shared" si="5"/>
        <v/>
      </c>
      <c r="S15" s="6" t="str">
        <f t="shared" si="1"/>
        <v/>
      </c>
      <c r="T15" s="10" t="str">
        <f t="shared" si="10"/>
        <v/>
      </c>
      <c r="U15" s="9" t="str">
        <f t="shared" si="6"/>
        <v/>
      </c>
      <c r="V15" s="9" t="str">
        <f t="shared" si="7"/>
        <v/>
      </c>
    </row>
    <row r="16" spans="1:26" x14ac:dyDescent="0.25">
      <c r="C16" s="14"/>
      <c r="D16" s="10" t="str">
        <f t="shared" si="8"/>
        <v/>
      </c>
      <c r="E16" s="9" t="str">
        <f t="shared" si="2"/>
        <v/>
      </c>
      <c r="F16" s="9" t="str">
        <f t="shared" si="3"/>
        <v/>
      </c>
      <c r="K16" s="6" t="str">
        <f t="shared" si="0"/>
        <v/>
      </c>
      <c r="L16" s="10" t="str">
        <f t="shared" si="9"/>
        <v/>
      </c>
      <c r="M16" s="9" t="str">
        <f t="shared" si="4"/>
        <v/>
      </c>
      <c r="N16" s="9" t="str">
        <f t="shared" si="5"/>
        <v/>
      </c>
      <c r="S16" s="6" t="str">
        <f t="shared" si="1"/>
        <v/>
      </c>
      <c r="T16" s="10" t="str">
        <f t="shared" si="10"/>
        <v/>
      </c>
      <c r="U16" s="9" t="str">
        <f t="shared" si="6"/>
        <v/>
      </c>
      <c r="V16" s="9" t="str">
        <f t="shared" si="7"/>
        <v/>
      </c>
    </row>
    <row r="17" spans="3:22" x14ac:dyDescent="0.25">
      <c r="C17" s="14"/>
      <c r="D17" s="10" t="str">
        <f t="shared" si="8"/>
        <v/>
      </c>
      <c r="E17" s="9" t="str">
        <f t="shared" si="2"/>
        <v/>
      </c>
      <c r="F17" s="9" t="str">
        <f t="shared" si="3"/>
        <v/>
      </c>
      <c r="K17" s="6" t="str">
        <f t="shared" si="0"/>
        <v/>
      </c>
      <c r="L17" s="10" t="str">
        <f t="shared" si="9"/>
        <v/>
      </c>
      <c r="M17" s="9" t="str">
        <f t="shared" si="4"/>
        <v/>
      </c>
      <c r="N17" s="9" t="str">
        <f t="shared" si="5"/>
        <v/>
      </c>
      <c r="S17" s="6" t="str">
        <f t="shared" si="1"/>
        <v/>
      </c>
      <c r="T17" s="10" t="str">
        <f t="shared" si="10"/>
        <v/>
      </c>
      <c r="U17" s="9" t="str">
        <f t="shared" si="6"/>
        <v/>
      </c>
      <c r="V17" s="9" t="str">
        <f t="shared" si="7"/>
        <v/>
      </c>
    </row>
    <row r="18" spans="3:22" x14ac:dyDescent="0.25">
      <c r="C18" s="14"/>
      <c r="D18" s="10" t="str">
        <f t="shared" si="8"/>
        <v/>
      </c>
      <c r="E18" s="9" t="str">
        <f t="shared" si="2"/>
        <v/>
      </c>
      <c r="F18" s="9" t="str">
        <f t="shared" si="3"/>
        <v/>
      </c>
      <c r="K18" s="6" t="str">
        <f t="shared" si="0"/>
        <v/>
      </c>
      <c r="L18" s="10" t="str">
        <f t="shared" si="9"/>
        <v/>
      </c>
      <c r="M18" s="9" t="str">
        <f t="shared" si="4"/>
        <v/>
      </c>
      <c r="N18" s="9" t="str">
        <f t="shared" si="5"/>
        <v/>
      </c>
      <c r="S18" s="6" t="str">
        <f t="shared" si="1"/>
        <v/>
      </c>
      <c r="T18" s="10" t="str">
        <f t="shared" si="10"/>
        <v/>
      </c>
      <c r="U18" s="9" t="str">
        <f t="shared" si="6"/>
        <v/>
      </c>
      <c r="V18" s="9" t="str">
        <f t="shared" si="7"/>
        <v/>
      </c>
    </row>
    <row r="19" spans="3:22" x14ac:dyDescent="0.25">
      <c r="C19" s="14"/>
      <c r="D19" s="10" t="str">
        <f t="shared" si="8"/>
        <v/>
      </c>
      <c r="E19" s="9" t="str">
        <f t="shared" si="2"/>
        <v/>
      </c>
      <c r="F19" s="9" t="str">
        <f t="shared" si="3"/>
        <v/>
      </c>
      <c r="K19" s="6" t="str">
        <f t="shared" si="0"/>
        <v/>
      </c>
      <c r="L19" s="10" t="str">
        <f t="shared" si="9"/>
        <v/>
      </c>
      <c r="M19" s="9" t="str">
        <f t="shared" si="4"/>
        <v/>
      </c>
      <c r="N19" s="9" t="str">
        <f t="shared" si="5"/>
        <v/>
      </c>
      <c r="S19" s="6" t="str">
        <f t="shared" si="1"/>
        <v/>
      </c>
      <c r="T19" s="10" t="str">
        <f t="shared" si="10"/>
        <v/>
      </c>
      <c r="U19" s="9" t="str">
        <f t="shared" si="6"/>
        <v/>
      </c>
      <c r="V19" s="9" t="str">
        <f t="shared" si="7"/>
        <v/>
      </c>
    </row>
    <row r="20" spans="3:22" x14ac:dyDescent="0.25">
      <c r="C20" s="14"/>
      <c r="D20" s="10" t="str">
        <f t="shared" si="8"/>
        <v/>
      </c>
      <c r="E20" s="9" t="str">
        <f t="shared" si="2"/>
        <v/>
      </c>
      <c r="F20" s="9" t="str">
        <f t="shared" si="3"/>
        <v/>
      </c>
      <c r="K20" s="6" t="str">
        <f t="shared" si="0"/>
        <v/>
      </c>
      <c r="L20" s="10" t="str">
        <f t="shared" si="9"/>
        <v/>
      </c>
      <c r="M20" s="9" t="str">
        <f t="shared" si="4"/>
        <v/>
      </c>
      <c r="N20" s="9" t="str">
        <f t="shared" si="5"/>
        <v/>
      </c>
      <c r="S20" s="6" t="str">
        <f t="shared" si="1"/>
        <v/>
      </c>
      <c r="T20" s="10" t="str">
        <f t="shared" si="10"/>
        <v/>
      </c>
      <c r="U20" s="9" t="str">
        <f t="shared" si="6"/>
        <v/>
      </c>
      <c r="V20" s="9" t="str">
        <f t="shared" si="7"/>
        <v/>
      </c>
    </row>
    <row r="21" spans="3:22" x14ac:dyDescent="0.25">
      <c r="C21" s="14"/>
      <c r="D21" s="10" t="str">
        <f t="shared" si="8"/>
        <v/>
      </c>
      <c r="E21" s="9" t="str">
        <f t="shared" si="2"/>
        <v/>
      </c>
      <c r="F21" s="9" t="str">
        <f t="shared" si="3"/>
        <v/>
      </c>
      <c r="K21" s="6" t="str">
        <f t="shared" si="0"/>
        <v/>
      </c>
      <c r="L21" s="10" t="str">
        <f t="shared" si="9"/>
        <v/>
      </c>
      <c r="M21" s="9" t="str">
        <f t="shared" si="4"/>
        <v/>
      </c>
      <c r="N21" s="9" t="str">
        <f t="shared" si="5"/>
        <v/>
      </c>
      <c r="S21" s="6" t="str">
        <f t="shared" si="1"/>
        <v/>
      </c>
      <c r="T21" s="10" t="str">
        <f t="shared" si="10"/>
        <v/>
      </c>
      <c r="U21" s="9" t="str">
        <f t="shared" si="6"/>
        <v/>
      </c>
      <c r="V21" s="9" t="str">
        <f t="shared" si="7"/>
        <v/>
      </c>
    </row>
    <row r="22" spans="3:22" x14ac:dyDescent="0.25">
      <c r="C22" s="14"/>
      <c r="D22" s="10" t="str">
        <f t="shared" si="8"/>
        <v/>
      </c>
      <c r="E22" s="9" t="str">
        <f t="shared" si="2"/>
        <v/>
      </c>
      <c r="F22" s="9" t="str">
        <f t="shared" si="3"/>
        <v/>
      </c>
      <c r="K22" s="6" t="str">
        <f t="shared" si="0"/>
        <v/>
      </c>
      <c r="L22" s="10" t="str">
        <f t="shared" si="9"/>
        <v/>
      </c>
      <c r="M22" s="9" t="str">
        <f t="shared" si="4"/>
        <v/>
      </c>
      <c r="N22" s="9" t="str">
        <f t="shared" si="5"/>
        <v/>
      </c>
      <c r="S22" s="6" t="str">
        <f t="shared" si="1"/>
        <v/>
      </c>
      <c r="T22" s="10" t="str">
        <f t="shared" si="10"/>
        <v/>
      </c>
      <c r="U22" s="9" t="str">
        <f t="shared" si="6"/>
        <v/>
      </c>
      <c r="V22" s="9" t="str">
        <f t="shared" si="7"/>
        <v/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29.956521618854524</v>
      </c>
      <c r="E3" s="2">
        <f>C3/總表!I$2</f>
        <v>7.8122555115840653E-2</v>
      </c>
    </row>
    <row r="4" spans="2:5" x14ac:dyDescent="0.25">
      <c r="B4" s="4">
        <v>119.04900000000001</v>
      </c>
      <c r="C4" s="4">
        <v>413.07940000000002</v>
      </c>
      <c r="D4" s="2">
        <f>B4/總表!H$2</f>
        <v>90.260786672142245</v>
      </c>
      <c r="E4" s="2">
        <f>C4/總表!I$2</f>
        <v>0.15098377067947238</v>
      </c>
    </row>
    <row r="5" spans="2:5" x14ac:dyDescent="0.25">
      <c r="B5" s="4">
        <v>129.84</v>
      </c>
      <c r="C5" s="4">
        <v>423.89659999999998</v>
      </c>
      <c r="D5" s="2">
        <f>B5/總表!H$2</f>
        <v>98.442326617703202</v>
      </c>
      <c r="E5" s="2">
        <f>C5/總表!I$2</f>
        <v>0.15493754238581742</v>
      </c>
    </row>
    <row r="6" spans="2:5" x14ac:dyDescent="0.25">
      <c r="B6" s="4">
        <v>202.41</v>
      </c>
      <c r="C6" s="4">
        <v>452.38130000000001</v>
      </c>
      <c r="D6" s="2">
        <f>B6/總表!H$2</f>
        <v>153.46358079705254</v>
      </c>
      <c r="E6" s="2">
        <f>C6/總表!I$2</f>
        <v>0.16534892434452456</v>
      </c>
    </row>
    <row r="7" spans="2:5" x14ac:dyDescent="0.25">
      <c r="B7" s="4">
        <v>123.182</v>
      </c>
      <c r="C7" s="4">
        <v>4.4435000000000002</v>
      </c>
      <c r="D7" s="2">
        <f>B7/總表!H$2</f>
        <v>93.394352105837299</v>
      </c>
      <c r="E7" s="2">
        <f>C7/總表!I$2</f>
        <v>1.6241342100676904E-3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29.785172529085564</v>
      </c>
      <c r="E2" s="2">
        <f>C2/總表!I$2</f>
        <v>7.8079132781159424E-2</v>
      </c>
    </row>
    <row r="3" spans="2:5" x14ac:dyDescent="0.25">
      <c r="B3" s="4">
        <v>117.66</v>
      </c>
      <c r="C3" s="4">
        <v>412.88130000000001</v>
      </c>
      <c r="D3" s="2">
        <f>B3/總表!H$2</f>
        <v>89.207672133694984</v>
      </c>
      <c r="E3" s="2">
        <f>C3/總表!I$2</f>
        <v>0.15091136357088356</v>
      </c>
    </row>
    <row r="4" spans="2:5" x14ac:dyDescent="0.25">
      <c r="B4" s="4">
        <v>128.46799999999999</v>
      </c>
      <c r="C4" s="4">
        <v>423.74610000000001</v>
      </c>
      <c r="D4" s="2">
        <f>B4/總表!H$2</f>
        <v>97.402101170079277</v>
      </c>
      <c r="E4" s="2">
        <f>C4/總表!I$2</f>
        <v>0.1548825334517305</v>
      </c>
    </row>
    <row r="5" spans="2:5" x14ac:dyDescent="0.25">
      <c r="B5" s="4">
        <v>200.071</v>
      </c>
      <c r="C5" s="4">
        <v>452.75240000000002</v>
      </c>
      <c r="D5" s="2">
        <f>B5/總表!H$2</f>
        <v>151.69019353612521</v>
      </c>
      <c r="E5" s="2">
        <f>C5/總表!I$2</f>
        <v>0.16548456431422323</v>
      </c>
    </row>
    <row r="6" spans="2:5" x14ac:dyDescent="0.25">
      <c r="B6" s="4">
        <v>121.36799999999999</v>
      </c>
      <c r="C6" s="4">
        <v>6.1017999999999999</v>
      </c>
      <c r="D6" s="2">
        <f>B6/總表!H$2</f>
        <v>92.01901029680684</v>
      </c>
      <c r="E6" s="2">
        <f>C6/總表!I$2</f>
        <v>2.2302559070532311E-3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17.901651510737441</v>
      </c>
      <c r="E3" s="2">
        <f>C3/總表!Q$2</f>
        <v>0.54050249984840582</v>
      </c>
    </row>
    <row r="4" spans="2:5" x14ac:dyDescent="0.25">
      <c r="B4" s="4">
        <v>9.1449999999999996</v>
      </c>
      <c r="C4" s="4">
        <v>234.00239999999999</v>
      </c>
      <c r="D4" s="2">
        <f>B4/總表!P$2</f>
        <v>18.800023319441191</v>
      </c>
      <c r="E4" s="2">
        <f>C4/總表!Q$2</f>
        <v>0.56337003275453135</v>
      </c>
    </row>
    <row r="5" spans="2:5" x14ac:dyDescent="0.25">
      <c r="B5" s="4">
        <v>10.205</v>
      </c>
      <c r="C5" s="4">
        <v>249.1635</v>
      </c>
      <c r="D5" s="2">
        <f>B5/總表!P$2</f>
        <v>20.979140292498343</v>
      </c>
      <c r="E5" s="2">
        <f>C5/總表!Q$2</f>
        <v>0.59987098062341959</v>
      </c>
    </row>
    <row r="6" spans="2:5" x14ac:dyDescent="0.25">
      <c r="B6" s="4">
        <v>42.113</v>
      </c>
      <c r="C6" s="4">
        <v>459.44060000000002</v>
      </c>
      <c r="D6" s="2">
        <f>B6/總表!P$2</f>
        <v>86.57467272297724</v>
      </c>
      <c r="E6" s="2">
        <f>C6/總表!Q$2</f>
        <v>1.1061214152964309</v>
      </c>
    </row>
    <row r="7" spans="2:5" x14ac:dyDescent="0.25">
      <c r="B7" s="4">
        <v>45.411999999999999</v>
      </c>
      <c r="C7" s="4">
        <v>472.59109999999998</v>
      </c>
      <c r="D7" s="2">
        <f>B7/總表!P$2</f>
        <v>93.356660358935301</v>
      </c>
      <c r="E7" s="2">
        <f>C7/總表!Q$2</f>
        <v>1.1377817641464363</v>
      </c>
    </row>
    <row r="8" spans="2:5" x14ac:dyDescent="0.25">
      <c r="B8" s="4">
        <v>59.570999999999998</v>
      </c>
      <c r="C8" s="4">
        <v>505.56709999999998</v>
      </c>
      <c r="D8" s="2">
        <f>B8/總表!P$2</f>
        <v>122.46431811508269</v>
      </c>
      <c r="E8" s="2">
        <f>C8/總表!Q$2</f>
        <v>1.2171727883415446</v>
      </c>
    </row>
    <row r="9" spans="2:5" x14ac:dyDescent="0.25">
      <c r="B9" s="4">
        <v>77.646000000000001</v>
      </c>
      <c r="C9" s="4">
        <v>522.47</v>
      </c>
      <c r="D9" s="2">
        <f>B9/總表!P$2</f>
        <v>159.62237404716575</v>
      </c>
      <c r="E9" s="2">
        <f>C9/總表!Q$2</f>
        <v>1.2578671885983221</v>
      </c>
    </row>
    <row r="10" spans="2:5" x14ac:dyDescent="0.25">
      <c r="B10" s="4">
        <v>112.557</v>
      </c>
      <c r="C10" s="4">
        <v>535.9502</v>
      </c>
      <c r="D10" s="2">
        <f>B10/總表!P$2</f>
        <v>231.39138597773015</v>
      </c>
      <c r="E10" s="2">
        <f>C10/總表!Q$2</f>
        <v>1.2903213032379055</v>
      </c>
    </row>
    <row r="11" spans="2:5" x14ac:dyDescent="0.25">
      <c r="B11" s="4">
        <v>112.565</v>
      </c>
      <c r="C11" s="4">
        <v>420.61540000000002</v>
      </c>
      <c r="D11" s="2">
        <f>B11/總表!P$2</f>
        <v>231.40783214356455</v>
      </c>
      <c r="E11" s="2">
        <f>C11/總表!Q$2</f>
        <v>1.0126482107664723</v>
      </c>
    </row>
    <row r="12" spans="2:5" x14ac:dyDescent="0.25">
      <c r="B12" s="4">
        <v>112.57299999999999</v>
      </c>
      <c r="C12" s="4">
        <v>293.5729</v>
      </c>
      <c r="D12" s="2">
        <f>B12/總表!P$2</f>
        <v>231.42427830939891</v>
      </c>
      <c r="E12" s="2">
        <f>C12/總表!Q$2</f>
        <v>0.70678836750752461</v>
      </c>
    </row>
    <row r="13" spans="2:5" x14ac:dyDescent="0.25">
      <c r="B13" s="4">
        <v>114.729</v>
      </c>
      <c r="C13" s="4">
        <v>320.87670000000003</v>
      </c>
      <c r="D13" s="2">
        <f>B13/總表!P$2</f>
        <v>235.85652000176802</v>
      </c>
      <c r="E13" s="2">
        <f>C13/總表!Q$2</f>
        <v>0.77252334586810201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241.31664705878671</v>
      </c>
      <c r="E14" s="2">
        <f>C14/總表!Q$2</f>
        <v>0.81859161515404932</v>
      </c>
    </row>
    <row r="15" spans="2:5" x14ac:dyDescent="0.25">
      <c r="B15" s="4">
        <v>116.014</v>
      </c>
      <c r="C15" s="4">
        <v>148.9237</v>
      </c>
      <c r="D15" s="2">
        <f>B15/總表!P$2</f>
        <v>238.49818538891748</v>
      </c>
      <c r="E15" s="2">
        <f>C15/總表!Q$2</f>
        <v>0.35853969765663091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-11.125767588486703</v>
      </c>
      <c r="E3" s="2">
        <f>C3/總表!Y$2</f>
        <v>2.0513125424560426</v>
      </c>
    </row>
    <row r="4" spans="2:5" x14ac:dyDescent="0.25">
      <c r="B4" s="4">
        <v>-3.2170000000000001</v>
      </c>
      <c r="C4" s="4">
        <v>276.1225</v>
      </c>
      <c r="D4" s="2">
        <f>B4/總表!X$2</f>
        <v>-11.639542872247715</v>
      </c>
      <c r="E4" s="2">
        <f>C4/總表!Y$2</f>
        <v>2.1132555015683705</v>
      </c>
    </row>
    <row r="5" spans="2:5" x14ac:dyDescent="0.25">
      <c r="B5" s="4">
        <v>-3.74</v>
      </c>
      <c r="C5" s="4">
        <v>295.51600000000002</v>
      </c>
      <c r="D5" s="2">
        <f>B5/總表!X$2</f>
        <v>-13.531827896240738</v>
      </c>
      <c r="E5" s="2">
        <f>C5/總表!Y$2</f>
        <v>2.2616802788670918</v>
      </c>
    </row>
    <row r="6" spans="2:5" x14ac:dyDescent="0.25">
      <c r="B6" s="4">
        <v>-9.9540000000000006</v>
      </c>
      <c r="C6" s="4">
        <v>436.19470000000001</v>
      </c>
      <c r="D6" s="2">
        <f>B6/總表!X$2</f>
        <v>-36.014923764486717</v>
      </c>
      <c r="E6" s="2">
        <f>C6/總表!Y$2</f>
        <v>3.3383402277248861</v>
      </c>
    </row>
    <row r="7" spans="2:5" x14ac:dyDescent="0.25">
      <c r="B7" s="4">
        <v>-10.234999999999999</v>
      </c>
      <c r="C7" s="4">
        <v>453.85700000000003</v>
      </c>
      <c r="D7" s="2">
        <f>B7/總表!X$2</f>
        <v>-37.03161992460533</v>
      </c>
      <c r="E7" s="2">
        <f>C7/總表!Y$2</f>
        <v>3.4735155670954594</v>
      </c>
    </row>
    <row r="8" spans="2:5" x14ac:dyDescent="0.25">
      <c r="B8" s="4">
        <v>-10.285</v>
      </c>
      <c r="C8" s="4">
        <v>459.02929999999998</v>
      </c>
      <c r="D8" s="2">
        <f>B8/總表!X$2</f>
        <v>-37.212526714662026</v>
      </c>
      <c r="E8" s="2">
        <f>C8/總表!Y$2</f>
        <v>3.513100865036634</v>
      </c>
    </row>
    <row r="9" spans="2:5" x14ac:dyDescent="0.25">
      <c r="B9" s="4">
        <v>-10.542</v>
      </c>
      <c r="C9" s="4">
        <v>467.31049999999999</v>
      </c>
      <c r="D9" s="2">
        <f>B9/總表!X$2</f>
        <v>-38.142387615553439</v>
      </c>
      <c r="E9" s="2">
        <f>C9/總表!Y$2</f>
        <v>3.5764795881018965</v>
      </c>
    </row>
    <row r="10" spans="2:5" x14ac:dyDescent="0.25">
      <c r="B10" s="4">
        <v>-15.118</v>
      </c>
      <c r="C10" s="4">
        <v>527.02689999999996</v>
      </c>
      <c r="D10" s="2">
        <f>B10/總表!X$2</f>
        <v>-54.698977041542108</v>
      </c>
      <c r="E10" s="2">
        <f>C10/總表!Y$2</f>
        <v>4.033508663363266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-58.581236756158759</v>
      </c>
      <c r="E11" s="2">
        <f>C11/總表!Y$2</f>
        <v>4.0698367057694247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-66.106959222517247</v>
      </c>
      <c r="E12" s="2">
        <f>C12/總表!Y$2</f>
        <v>4.1095559369151644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-106.68435223223379</v>
      </c>
      <c r="E13" s="2">
        <f>C13/總表!Y$2</f>
        <v>4.195084150685056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-110.04560039148717</v>
      </c>
      <c r="E14" s="2">
        <f>C14/總表!Y$2</f>
        <v>4.2252719296613668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-110.04560039148717</v>
      </c>
      <c r="E15" s="2">
        <f>C15/總表!Y$2</f>
        <v>4.2252719296613668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-110.04560039148717</v>
      </c>
      <c r="E16" s="2">
        <f>C16/總表!Y$2</f>
        <v>4.2252719296613668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2019-06-10T06:54:36Z</dcterms:modified>
</cp:coreProperties>
</file>