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codeName="ThisWorkbook"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_SSSS.GENERIC/02.Discovery/"/>
    </mc:Choice>
  </mc:AlternateContent>
  <xr:revisionPtr revIDLastSave="2331" documentId="8_{7E6F2B30-6D7C-41F1-81DE-9E485C328AA1}" xr6:coauthVersionLast="47" xr6:coauthVersionMax="47" xr10:uidLastSave="{2CAE82DC-A458-4409-8A1F-32036BDC0BCE}"/>
  <bookViews>
    <workbookView xWindow="-110" yWindow="-110" windowWidth="19420" windowHeight="10560" tabRatio="861" firstSheet="16" activeTab="16" xr2:uid="{00000000-000D-0000-FFFF-FFFF00000000}"/>
  </bookViews>
  <sheets>
    <sheet name="LEGACY-SOURCE-RowShare" sheetId="4" r:id="rId1"/>
    <sheet name="LEGACY-REF-LOOKUPS" sheetId="1" r:id="rId2"/>
    <sheet name="INSTRUCTIONS" sheetId="64" r:id="rId3"/>
    <sheet name="REF-LOOKUPS" sheetId="9" r:id="rId4"/>
    <sheet name="REQ-ALL" sheetId="2" r:id="rId5"/>
    <sheet name="REQ-TEMPLATE" sheetId="21" r:id="rId6"/>
    <sheet name="REQ-GOVERNANCE" sheetId="35" r:id="rId7"/>
    <sheet name="REQ-BIZCASE" sheetId="24" r:id="rId8"/>
    <sheet name="REQ-DIRECTION" sheetId="34" r:id="rId9"/>
    <sheet name="REQ-DISCOVERY" sheetId="23" r:id="rId10"/>
    <sheet name="REQ-DELIVERABLES" sheetId="36" r:id="rId11"/>
    <sheet name="REQ-PREREQUISITES" sheetId="38" r:id="rId12"/>
    <sheet name="REQ-DESIRE" sheetId="25" r:id="rId13"/>
    <sheet name="REQ-DEFINITION-DELIVERY" sheetId="27" r:id="rId14"/>
    <sheet name="REQ-DEFINITION-DELIVERY-SYSTEM" sheetId="28" r:id="rId15"/>
    <sheet name="REQ-DEFINITION-Q&amp;A-AUTOMATION" sheetId="29" r:id="rId16"/>
    <sheet name="REQ-DEFINITION-INFO-SVC-SERVER" sheetId="17" r:id="rId17"/>
    <sheet name="REQ-DEFINITION-INFOSVC-CLIENT" sheetId="63" r:id="rId18"/>
    <sheet name="REQ-DESIGN" sheetId="26" r:id="rId19"/>
  </sheets>
  <definedNames>
    <definedName name="_xlnm._FilterDatabase" localSheetId="4" hidden="1">'REQ-ALL'!$J$1:$O$803</definedName>
    <definedName name="DATA_Deliverable" localSheetId="7">Table9[MINOR(DELIVERABLE):]</definedName>
    <definedName name="DATA_Deliverable" localSheetId="13">Table9[MINOR(DELIVERABLE):]</definedName>
    <definedName name="DATA_Deliverable" localSheetId="14">Table9[MINOR(DELIVERABLE):]</definedName>
    <definedName name="DATA_Deliverable" localSheetId="17">Table9[MINOR(DELIVERABLE):]</definedName>
    <definedName name="DATA_Deliverable" localSheetId="15">Table9[MINOR(DELIVERABLE):]</definedName>
    <definedName name="DATA_Deliverable" localSheetId="10">Table9[MINOR(DELIVERABLE):]</definedName>
    <definedName name="DATA_Deliverable" localSheetId="18">Table9[MINOR(DELIVERABLE):]</definedName>
    <definedName name="DATA_Deliverable" localSheetId="12">Table9[MINOR(DELIVERABLE):]</definedName>
    <definedName name="DATA_Deliverable" localSheetId="8">Table9[MINOR(DELIVERABLE):]</definedName>
    <definedName name="DATA_Deliverable" localSheetId="9">Table9[MINOR(DELIVERABLE):]</definedName>
    <definedName name="DATA_Deliverable" localSheetId="6">Table9[MINOR(DELIVERABLE):]</definedName>
    <definedName name="DATA_Deliverable" localSheetId="11">Table9[MINOR(DELIVERABLE):]</definedName>
    <definedName name="DATA_Deliverable">Table9[MINOR(DELIVERABLE):]</definedName>
    <definedName name="DATA_Phase">'REF-LOOKUPS'!$D$2:$D$20</definedName>
    <definedName name="DATA_Requirements_Short">#REF!</definedName>
    <definedName name="DATA_Stakeholders">'REF-LOOKUPS'!$F$2:$F$84</definedName>
    <definedName name="TBL_DELIVERABLE">'REF-LOOKUPS'!$E:$E</definedName>
    <definedName name="TBL_Deliverables" localSheetId="7">Table9[MINOR(DELIVERABLE):]</definedName>
    <definedName name="TBL_Deliverables" localSheetId="13">Table9[MINOR(DELIVERABLE):]</definedName>
    <definedName name="TBL_Deliverables" localSheetId="14">Table9[MINOR(DELIVERABLE):]</definedName>
    <definedName name="TBL_Deliverables" localSheetId="17">Table9[MINOR(DELIVERABLE):]</definedName>
    <definedName name="TBL_Deliverables" localSheetId="15">Table9[MINOR(DELIVERABLE):]</definedName>
    <definedName name="TBL_Deliverables" localSheetId="10">Table9[MINOR(DELIVERABLE):]</definedName>
    <definedName name="TBL_Deliverables" localSheetId="18">Table9[MINOR(DELIVERABLE):]</definedName>
    <definedName name="TBL_Deliverables" localSheetId="12">Table9[MINOR(DELIVERABLE):]</definedName>
    <definedName name="TBL_Deliverables" localSheetId="8">Table9[MINOR(DELIVERABLE):]</definedName>
    <definedName name="TBL_Deliverables" localSheetId="9">Table9[MINOR(DELIVERABLE):]</definedName>
    <definedName name="TBL_Deliverables" localSheetId="6">Table9[MINOR(DELIVERABLE):]</definedName>
    <definedName name="TBL_Deliverables" localSheetId="11">Table9[MINOR(DELIVERABLE):]</definedName>
    <definedName name="TBL_Deliverables" localSheetId="5">Table9[MINOR(DELIVERABLE):]</definedName>
    <definedName name="TBL_Deliverables">Table9[MINOR(DELIVERABLE):]</definedName>
    <definedName name="TBL_Phase" localSheetId="7">Table10[MAJOR (PHASE):]</definedName>
    <definedName name="TBL_Phase" localSheetId="13">Table10[MAJOR (PHASE):]</definedName>
    <definedName name="TBL_Phase" localSheetId="14">Table10[MAJOR (PHASE):]</definedName>
    <definedName name="TBL_Phase" localSheetId="17">Table10[MAJOR (PHASE):]</definedName>
    <definedName name="TBL_Phase" localSheetId="15">Table10[MAJOR (PHASE):]</definedName>
    <definedName name="TBL_Phase" localSheetId="10">Table10[MAJOR (PHASE):]</definedName>
    <definedName name="TBL_Phase" localSheetId="18">Table10[MAJOR (PHASE):]</definedName>
    <definedName name="TBL_Phase" localSheetId="12">Table10[MAJOR (PHASE):]</definedName>
    <definedName name="TBL_Phase" localSheetId="8">Table10[MAJOR (PHASE):]</definedName>
    <definedName name="TBL_Phase" localSheetId="9">Table10[MAJOR (PHASE):]</definedName>
    <definedName name="TBL_Phase" localSheetId="6">Table10[MAJOR (PHASE):]</definedName>
    <definedName name="TBL_Phase" localSheetId="11">Table10[MAJOR (PHASE):]</definedName>
    <definedName name="TBL_Phase" localSheetId="5">Table10[MAJOR (PHASE):]</definedName>
    <definedName name="TBL_Phase">Table10[MAJOR (PHASE):]</definedName>
    <definedName name="TBL_Qualities" localSheetId="7">Table13[Column1]</definedName>
    <definedName name="TBL_Qualities" localSheetId="13">Table13[Column1]</definedName>
    <definedName name="TBL_Qualities" localSheetId="14">Table13[Column1]</definedName>
    <definedName name="TBL_Qualities" localSheetId="17">Table13[Column1]</definedName>
    <definedName name="TBL_Qualities" localSheetId="15">Table13[Column1]</definedName>
    <definedName name="TBL_Qualities" localSheetId="10">Table13[Column1]</definedName>
    <definedName name="TBL_Qualities" localSheetId="18">Table13[Column1]</definedName>
    <definedName name="TBL_Qualities" localSheetId="12">Table13[Column1]</definedName>
    <definedName name="TBL_Qualities" localSheetId="8">Table13[Column1]</definedName>
    <definedName name="TBL_Qualities" localSheetId="9">Table13[Column1]</definedName>
    <definedName name="TBL_Qualities" localSheetId="6">Table13[Column1]</definedName>
    <definedName name="TBL_Qualities" localSheetId="11">Table13[Column1]</definedName>
    <definedName name="TBL_Qualities" localSheetId="5">Table13[Column1]</definedName>
    <definedName name="TBL_Qualities">Table13[Column1]</definedName>
    <definedName name="TBL_Requirements" localSheetId="7">DATA_Requirements[#All]</definedName>
    <definedName name="TBL_Requirements" localSheetId="13">DATA_Requirements[#All]</definedName>
    <definedName name="TBL_Requirements" localSheetId="14">DATA_Requirements[#All]</definedName>
    <definedName name="TBL_Requirements" localSheetId="17">DATA_Requirements[#All]</definedName>
    <definedName name="TBL_Requirements" localSheetId="15">DATA_Requirements[#All]</definedName>
    <definedName name="TBL_Requirements" localSheetId="10">DATA_Requirements[#All]</definedName>
    <definedName name="TBL_Requirements" localSheetId="18">DATA_Requirements[#All]</definedName>
    <definedName name="TBL_Requirements" localSheetId="12">DATA_Requirements[#All]</definedName>
    <definedName name="TBL_Requirements" localSheetId="8">DATA_Requirements[#All]</definedName>
    <definedName name="TBL_Requirements" localSheetId="9">DATA_Requirements[#All]</definedName>
    <definedName name="TBL_Requirements" localSheetId="6">DATA_Requirements[#All]</definedName>
    <definedName name="TBL_Requirements" localSheetId="11">DATA_Requirements[#All]</definedName>
    <definedName name="TBL_Requirements" localSheetId="5">DATA_Requirements[#All]</definedName>
    <definedName name="TBL_Requirements">DATA_Requirements[#All]</definedName>
    <definedName name="TBL_Stakeholders" localSheetId="7">Table11[STAKEHOLDERS]</definedName>
    <definedName name="TBL_Stakeholders" localSheetId="13">Table11[STAKEHOLDERS]</definedName>
    <definedName name="TBL_Stakeholders" localSheetId="14">Table11[STAKEHOLDERS]</definedName>
    <definedName name="TBL_Stakeholders" localSheetId="17">Table11[STAKEHOLDERS]</definedName>
    <definedName name="TBL_Stakeholders" localSheetId="15">Table11[STAKEHOLDERS]</definedName>
    <definedName name="TBL_Stakeholders" localSheetId="10">Table11[STAKEHOLDERS]</definedName>
    <definedName name="TBL_Stakeholders" localSheetId="18">Table11[STAKEHOLDERS]</definedName>
    <definedName name="TBL_Stakeholders" localSheetId="12">Table11[STAKEHOLDERS]</definedName>
    <definedName name="TBL_Stakeholders" localSheetId="8">Table11[STAKEHOLDERS]</definedName>
    <definedName name="TBL_Stakeholders" localSheetId="9">Table11[STAKEHOLDERS]</definedName>
    <definedName name="TBL_Stakeholders" localSheetId="6">Table11[STAKEHOLDERS]</definedName>
    <definedName name="TBL_Stakeholders" localSheetId="11">Table11[STAKEHOLDERS]</definedName>
    <definedName name="TBL_Stakeholders" localSheetId="5">Table11[STAKEHOLDERS]</definedName>
    <definedName name="TBL_Stakeholders">Table11[STAKEHOLDERS]</definedName>
    <definedName name="TBL_Type" localSheetId="7">Table12[TYPE]</definedName>
    <definedName name="TBL_Type" localSheetId="13">Table12[TYPE]</definedName>
    <definedName name="TBL_Type" localSheetId="14">Table12[TYPE]</definedName>
    <definedName name="TBL_Type" localSheetId="17">Table12[TYPE]</definedName>
    <definedName name="TBL_Type" localSheetId="15">Table12[TYPE]</definedName>
    <definedName name="TBL_Type" localSheetId="10">Table12[TYPE]</definedName>
    <definedName name="TBL_Type" localSheetId="18">Table12[TYPE]</definedName>
    <definedName name="TBL_Type" localSheetId="12">Table12[TYPE]</definedName>
    <definedName name="TBL_Type" localSheetId="8">Table12[TYPE]</definedName>
    <definedName name="TBL_Type" localSheetId="9">Table12[TYPE]</definedName>
    <definedName name="TBL_Type" localSheetId="6">Table12[TYPE]</definedName>
    <definedName name="TBL_Type" localSheetId="11">Table12[TYPE]</definedName>
    <definedName name="TBL_Type" localSheetId="5">Table12[TYPE]</definedName>
    <definedName name="TBL_Type">Table12[TYPE]</definedName>
  </definedNames>
  <calcPr calcId="191028"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7" l="1"/>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E842" i="17"/>
  <c r="E843" i="17"/>
  <c r="E844" i="17"/>
  <c r="E3" i="35"/>
  <c r="E4" i="35"/>
  <c r="E5" i="35"/>
  <c r="E6" i="35"/>
  <c r="A18" i="64" a="1"/>
  <c r="A18" i="64"/>
  <c r="A19" i="64" a="1"/>
  <c r="A19" i="64"/>
  <c r="A20" i="64" a="1"/>
  <c r="A20" i="64"/>
  <c r="F2" i="63"/>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2" i="29"/>
  <c r="F3" i="29"/>
  <c r="F4" i="29"/>
  <c r="F5" i="29"/>
  <c r="F6" i="29"/>
  <c r="F7" i="29"/>
  <c r="F8" i="29"/>
  <c r="F9" i="29"/>
  <c r="F10" i="29"/>
  <c r="F11" i="29"/>
  <c r="F12" i="29"/>
  <c r="F13" i="29"/>
  <c r="F14" i="29"/>
  <c r="F15" i="29"/>
  <c r="F16" i="29"/>
  <c r="F17" i="29"/>
  <c r="F18" i="29"/>
  <c r="F19" i="29"/>
  <c r="F20" i="29"/>
  <c r="F21" i="29"/>
  <c r="G3" i="28"/>
  <c r="F2" i="27"/>
  <c r="F3" i="27"/>
  <c r="F4" i="27"/>
  <c r="F5" i="27"/>
  <c r="F6" i="27"/>
  <c r="F7" i="27"/>
  <c r="F8" i="27"/>
  <c r="F9" i="27"/>
  <c r="F10" i="27"/>
  <c r="F11" i="27"/>
  <c r="F3" i="25"/>
  <c r="F4" i="25"/>
  <c r="F5" i="25"/>
  <c r="F6" i="25"/>
  <c r="F7" i="25"/>
  <c r="F8" i="25"/>
  <c r="F9" i="25"/>
  <c r="F10" i="25"/>
  <c r="F11" i="25"/>
  <c r="F12" i="25"/>
  <c r="F3" i="38"/>
  <c r="F4" i="38"/>
  <c r="F5" i="38"/>
  <c r="F6" i="38"/>
  <c r="F7" i="38"/>
  <c r="F8" i="38"/>
  <c r="F9" i="38"/>
  <c r="F10" i="38"/>
  <c r="F11" i="38"/>
  <c r="F12" i="38"/>
  <c r="F13" i="38"/>
  <c r="F2" i="36"/>
  <c r="F3" i="36"/>
  <c r="F4" i="36"/>
  <c r="F5" i="36"/>
  <c r="F6" i="36"/>
  <c r="F7" i="36"/>
  <c r="F8" i="36"/>
  <c r="F9" i="36"/>
  <c r="F10" i="36"/>
  <c r="F11" i="36"/>
  <c r="F12" i="36"/>
  <c r="F13" i="36"/>
  <c r="F14" i="36"/>
  <c r="F15" i="36"/>
  <c r="F16" i="36"/>
  <c r="F17" i="36"/>
  <c r="F18" i="36"/>
  <c r="F19" i="36"/>
  <c r="F20" i="36"/>
  <c r="F21" i="36"/>
  <c r="F22" i="36"/>
  <c r="F23" i="36"/>
  <c r="F24" i="36"/>
  <c r="F25" i="36"/>
  <c r="F26" i="36"/>
  <c r="F27" i="36"/>
  <c r="F28" i="36"/>
  <c r="F29" i="36"/>
  <c r="F30" i="36"/>
  <c r="F31" i="36"/>
  <c r="F32" i="36"/>
  <c r="F33" i="36"/>
  <c r="F34" i="36"/>
  <c r="F35" i="36"/>
  <c r="F2" i="23"/>
  <c r="F3" i="23"/>
  <c r="F4" i="23"/>
  <c r="F5" i="23"/>
  <c r="F6" i="23"/>
  <c r="F7" i="23"/>
  <c r="F8" i="23"/>
  <c r="F9" i="23"/>
  <c r="F10" i="23"/>
  <c r="F11" i="23"/>
  <c r="F12" i="23"/>
  <c r="F13" i="23"/>
  <c r="F14" i="23"/>
  <c r="F15" i="23"/>
  <c r="F16" i="23"/>
  <c r="F17" i="23"/>
  <c r="F18" i="23"/>
  <c r="F19" i="23"/>
  <c r="F20" i="23"/>
  <c r="F21" i="23"/>
  <c r="F22" i="23"/>
  <c r="F23" i="23"/>
  <c r="F24" i="23"/>
  <c r="F25" i="23"/>
  <c r="F26" i="23"/>
  <c r="F2" i="34"/>
  <c r="F3" i="34"/>
  <c r="F4" i="34"/>
  <c r="F5" i="34"/>
  <c r="F6" i="34"/>
  <c r="F7" i="34"/>
  <c r="F8" i="34"/>
  <c r="F9" i="34"/>
  <c r="F10" i="34"/>
  <c r="F11" i="34"/>
  <c r="F12" i="34"/>
  <c r="F13" i="34"/>
  <c r="F14" i="34"/>
  <c r="F15" i="34"/>
  <c r="F16" i="34"/>
  <c r="F17" i="34"/>
  <c r="F18" i="34"/>
  <c r="F19" i="34"/>
  <c r="F20" i="34"/>
  <c r="F21" i="34"/>
  <c r="F22" i="34"/>
  <c r="F23" i="34"/>
  <c r="F24" i="34"/>
  <c r="F25" i="34"/>
  <c r="F2" i="24"/>
  <c r="F3" i="35"/>
  <c r="F4" i="35"/>
  <c r="F5" i="35"/>
  <c r="F6" i="35"/>
  <c r="F2" i="26"/>
  <c r="F3" i="26"/>
  <c r="F4"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3" i="26"/>
  <c r="F44" i="26"/>
  <c r="F45" i="26"/>
  <c r="F46" i="26"/>
  <c r="F47" i="26"/>
  <c r="F48" i="26"/>
  <c r="F49" i="26"/>
  <c r="F50" i="26"/>
  <c r="F51" i="26"/>
  <c r="F52" i="26"/>
  <c r="F53" i="26"/>
  <c r="F54" i="26"/>
  <c r="F55" i="26"/>
  <c r="F56" i="26"/>
  <c r="F57" i="26"/>
  <c r="F58" i="26"/>
  <c r="F59" i="26"/>
  <c r="F60" i="26"/>
  <c r="F61" i="26"/>
  <c r="F62" i="26"/>
  <c r="F63" i="26"/>
  <c r="F64" i="26"/>
  <c r="F65" i="26"/>
  <c r="F66" i="26"/>
  <c r="F67" i="26"/>
  <c r="F68" i="26"/>
  <c r="F69" i="26"/>
  <c r="F70" i="26"/>
  <c r="F71" i="26"/>
  <c r="F72" i="26"/>
  <c r="F73" i="26"/>
  <c r="F74" i="26"/>
  <c r="F75" i="26"/>
  <c r="F76" i="26"/>
  <c r="F77" i="26"/>
  <c r="F78" i="26"/>
  <c r="F79" i="26"/>
  <c r="F80" i="26"/>
  <c r="F81" i="26"/>
  <c r="F82" i="26"/>
  <c r="F83" i="26"/>
  <c r="F84" i="26"/>
  <c r="F85" i="26"/>
  <c r="F86" i="26"/>
  <c r="F87" i="26"/>
  <c r="F88" i="26"/>
  <c r="F89" i="26"/>
  <c r="F90" i="26"/>
  <c r="F91" i="26"/>
  <c r="F92" i="26"/>
  <c r="F93" i="26"/>
  <c r="F94" i="26"/>
  <c r="F95" i="26"/>
  <c r="F96" i="26"/>
  <c r="F97" i="26"/>
  <c r="F98" i="26"/>
  <c r="F99" i="26"/>
  <c r="F100" i="26"/>
  <c r="F101" i="26"/>
  <c r="F102" i="26"/>
  <c r="F103" i="26"/>
  <c r="F104" i="26"/>
  <c r="F105" i="26"/>
  <c r="F106" i="26"/>
  <c r="F107" i="26"/>
  <c r="F108" i="26"/>
  <c r="F109" i="26"/>
  <c r="F110" i="26"/>
  <c r="F111" i="26"/>
  <c r="F112" i="26"/>
  <c r="F113" i="26"/>
  <c r="F114" i="26"/>
  <c r="F115" i="26"/>
  <c r="F116" i="26"/>
  <c r="F117" i="26"/>
  <c r="F118" i="26"/>
  <c r="F119" i="26"/>
  <c r="F120" i="26"/>
  <c r="F121" i="26"/>
  <c r="F122" i="26"/>
  <c r="F123" i="26"/>
  <c r="F124" i="26"/>
  <c r="F125" i="26"/>
  <c r="F126" i="26"/>
  <c r="F127" i="26"/>
  <c r="F128" i="26"/>
  <c r="F129" i="26"/>
  <c r="F130" i="26"/>
  <c r="F131" i="26"/>
  <c r="F132" i="26"/>
  <c r="F133" i="26"/>
  <c r="F134" i="26"/>
  <c r="F135" i="26"/>
  <c r="F136" i="26"/>
  <c r="F137" i="26"/>
  <c r="F138" i="26"/>
  <c r="F139" i="26"/>
  <c r="F140" i="26"/>
  <c r="F141" i="26"/>
  <c r="F142" i="26"/>
  <c r="F143" i="26"/>
  <c r="F144" i="26"/>
  <c r="F145" i="26"/>
  <c r="F146" i="26"/>
  <c r="F147" i="26"/>
  <c r="F148" i="26"/>
  <c r="F149" i="26"/>
  <c r="F150" i="26"/>
  <c r="F151" i="26"/>
  <c r="F152" i="26"/>
  <c r="F153" i="26"/>
  <c r="F154" i="26"/>
  <c r="F155" i="26"/>
  <c r="F156" i="26"/>
  <c r="F157" i="26"/>
  <c r="F158" i="26"/>
  <c r="F159" i="26"/>
  <c r="F160" i="26"/>
  <c r="F161" i="26"/>
  <c r="F162" i="26"/>
  <c r="F163" i="26"/>
  <c r="F164" i="26"/>
  <c r="F165" i="26"/>
  <c r="F166" i="26"/>
  <c r="F167" i="26"/>
  <c r="F168" i="26"/>
  <c r="F169" i="26"/>
  <c r="F170" i="26"/>
  <c r="F171" i="26"/>
  <c r="F172" i="26"/>
  <c r="F173" i="26"/>
  <c r="F174" i="26"/>
  <c r="F175" i="26"/>
  <c r="F176" i="26"/>
  <c r="F177" i="26"/>
  <c r="F178" i="26"/>
  <c r="F179" i="26"/>
  <c r="F180" i="26"/>
  <c r="F181" i="26"/>
  <c r="F182" i="26"/>
  <c r="F183" i="26"/>
  <c r="F184" i="26"/>
  <c r="F185" i="26"/>
  <c r="F186" i="26"/>
  <c r="F187" i="26"/>
  <c r="F188" i="26"/>
  <c r="F189" i="26"/>
  <c r="F190" i="26"/>
  <c r="F191" i="26"/>
  <c r="F192" i="26"/>
  <c r="F193" i="26"/>
  <c r="F194" i="26"/>
  <c r="F195" i="26"/>
  <c r="F196" i="26"/>
  <c r="F197" i="26"/>
  <c r="F198" i="26"/>
  <c r="F199" i="26"/>
  <c r="F200" i="26"/>
  <c r="F201" i="26"/>
  <c r="F202" i="26"/>
  <c r="F203" i="26"/>
  <c r="F204" i="26"/>
  <c r="F205" i="26"/>
  <c r="F206" i="26"/>
  <c r="F207" i="26"/>
  <c r="F208" i="26"/>
  <c r="F209" i="26"/>
  <c r="F210" i="26"/>
  <c r="F211" i="26"/>
  <c r="F212" i="26"/>
  <c r="F213" i="26"/>
  <c r="F214" i="26"/>
  <c r="F215" i="26"/>
  <c r="F216" i="26"/>
  <c r="F217" i="26"/>
  <c r="F218" i="26"/>
  <c r="F219" i="26"/>
  <c r="F220" i="26"/>
  <c r="F221" i="26"/>
  <c r="F222" i="26"/>
  <c r="F223" i="26"/>
  <c r="F224" i="26"/>
  <c r="F225" i="26"/>
  <c r="F226" i="26"/>
  <c r="F227" i="26"/>
  <c r="F228" i="26"/>
  <c r="F229" i="26"/>
  <c r="F230" i="26"/>
  <c r="F231" i="26"/>
  <c r="F232" i="26"/>
  <c r="F233" i="26"/>
  <c r="F234" i="26"/>
  <c r="F235" i="26"/>
  <c r="F236" i="26"/>
  <c r="F237" i="26"/>
  <c r="F238" i="26"/>
  <c r="F239" i="26"/>
  <c r="F240" i="26"/>
  <c r="F241" i="26"/>
  <c r="F242" i="26"/>
  <c r="F243" i="26"/>
  <c r="F244" i="26"/>
  <c r="F245" i="26"/>
  <c r="F246" i="26"/>
  <c r="F247" i="26"/>
  <c r="F248" i="26"/>
  <c r="F249" i="26"/>
  <c r="F250" i="26"/>
  <c r="F251" i="26"/>
  <c r="F252" i="26"/>
  <c r="F253" i="26"/>
  <c r="F254" i="26"/>
  <c r="F255" i="26"/>
  <c r="F256" i="26"/>
  <c r="F257" i="26"/>
  <c r="F258" i="26"/>
  <c r="F259" i="26"/>
  <c r="F260" i="26"/>
  <c r="F261" i="26"/>
  <c r="F262" i="26"/>
  <c r="F263" i="26"/>
  <c r="F264" i="26"/>
  <c r="F265" i="26"/>
  <c r="F266" i="26"/>
  <c r="F267" i="26"/>
  <c r="F268" i="26"/>
  <c r="F269" i="26"/>
  <c r="F270" i="26"/>
  <c r="F271" i="26"/>
  <c r="F272" i="26"/>
  <c r="F273" i="26"/>
  <c r="F274" i="26"/>
  <c r="F275" i="26"/>
  <c r="F276" i="26"/>
  <c r="F277" i="26"/>
  <c r="F278" i="26"/>
  <c r="F279" i="26"/>
  <c r="F280" i="26"/>
  <c r="F281" i="26"/>
  <c r="F282" i="26"/>
  <c r="F283" i="26"/>
  <c r="F284" i="26"/>
  <c r="F285" i="26"/>
  <c r="F286" i="26"/>
  <c r="F287" i="26"/>
  <c r="F288" i="26"/>
  <c r="F289" i="26"/>
  <c r="F290" i="26"/>
  <c r="F291" i="26"/>
  <c r="F292" i="26"/>
  <c r="F293" i="26"/>
  <c r="F294" i="26"/>
  <c r="F295" i="26"/>
  <c r="F296" i="26"/>
  <c r="F297" i="26"/>
  <c r="F298" i="26"/>
  <c r="F299" i="26"/>
  <c r="F300" i="26"/>
  <c r="F301" i="26"/>
  <c r="F302" i="26"/>
  <c r="F303" i="26"/>
  <c r="F304" i="26"/>
  <c r="F305" i="26"/>
  <c r="F306" i="26"/>
  <c r="F307" i="26"/>
  <c r="F308" i="26"/>
  <c r="F309" i="26"/>
  <c r="F310" i="26"/>
  <c r="F311" i="26"/>
  <c r="F312" i="26"/>
  <c r="F313" i="26"/>
  <c r="F314" i="26"/>
  <c r="F315" i="26"/>
  <c r="F316" i="26"/>
  <c r="F317" i="26"/>
  <c r="F318" i="26"/>
  <c r="F319" i="26"/>
  <c r="F320" i="26"/>
  <c r="F321" i="26"/>
  <c r="F322" i="26"/>
  <c r="F323" i="26"/>
  <c r="F324" i="26"/>
  <c r="F325" i="26"/>
  <c r="F326" i="26"/>
  <c r="F327" i="26"/>
  <c r="F328" i="26"/>
  <c r="F329" i="26"/>
  <c r="F330" i="26"/>
  <c r="F331" i="26"/>
  <c r="F332" i="26"/>
  <c r="F333" i="26"/>
  <c r="F334" i="26"/>
  <c r="F335" i="26"/>
  <c r="F336" i="26"/>
  <c r="F337" i="26"/>
  <c r="F338" i="26"/>
  <c r="F339" i="26"/>
  <c r="F340" i="26"/>
  <c r="F341" i="26"/>
  <c r="F342" i="26"/>
  <c r="F343" i="26"/>
  <c r="F344" i="26"/>
  <c r="F345" i="26"/>
  <c r="F346" i="26"/>
  <c r="F347" i="26"/>
  <c r="F348" i="26"/>
  <c r="F349" i="26"/>
  <c r="F350" i="26"/>
  <c r="F351" i="26"/>
  <c r="F352" i="26"/>
  <c r="F353" i="26"/>
  <c r="F354" i="26"/>
  <c r="F355" i="26"/>
  <c r="F356" i="26"/>
  <c r="F357" i="26"/>
  <c r="F358" i="26"/>
  <c r="F359" i="26"/>
  <c r="F360" i="26"/>
  <c r="F361" i="26"/>
  <c r="F362" i="26"/>
  <c r="F363" i="26"/>
  <c r="F364" i="26"/>
  <c r="F365" i="26"/>
  <c r="F366" i="26"/>
  <c r="F367" i="26"/>
  <c r="F368" i="26"/>
  <c r="F369" i="26"/>
  <c r="F370" i="26"/>
  <c r="F371" i="26"/>
  <c r="F372" i="26"/>
  <c r="F373" i="26"/>
  <c r="F374" i="26"/>
  <c r="F375" i="26"/>
  <c r="F376" i="26"/>
  <c r="F377" i="26"/>
  <c r="F378" i="26"/>
  <c r="F379" i="26"/>
  <c r="F380" i="26"/>
  <c r="F381" i="26"/>
  <c r="F3" i="21"/>
  <c r="E2" i="63"/>
  <c r="E5" i="27" l="1"/>
  <c r="E11" i="27"/>
  <c r="E10" i="27"/>
  <c r="E9" i="27"/>
  <c r="E8" i="27"/>
  <c r="E7" i="27"/>
  <c r="E6" i="27"/>
  <c r="E4" i="27"/>
  <c r="E2" i="27"/>
  <c r="E25" i="36"/>
  <c r="E26" i="36"/>
  <c r="E24" i="36"/>
  <c r="E23" i="36"/>
  <c r="E20" i="36"/>
  <c r="E18" i="36"/>
  <c r="E12" i="36"/>
  <c r="E14" i="36"/>
  <c r="E10" i="36"/>
  <c r="E13" i="36"/>
  <c r="E9" i="36"/>
  <c r="E4" i="36"/>
  <c r="E3" i="36"/>
  <c r="E2" i="36"/>
  <c r="E5" i="36"/>
  <c r="E27" i="36"/>
  <c r="E35" i="36"/>
  <c r="E34" i="36"/>
  <c r="E7" i="36"/>
  <c r="E8" i="36"/>
  <c r="E6" i="36"/>
  <c r="E4" i="38"/>
  <c r="E3" i="38"/>
  <c r="E17" i="36"/>
  <c r="E22" i="36"/>
  <c r="E19" i="36"/>
  <c r="E28" i="36"/>
  <c r="E33" i="36"/>
  <c r="E32" i="36"/>
  <c r="E31" i="36"/>
  <c r="E30" i="36"/>
  <c r="E29" i="36"/>
  <c r="E11" i="36"/>
  <c r="E15" i="36"/>
  <c r="E16" i="36"/>
  <c r="E21" i="36"/>
  <c r="E13" i="38"/>
  <c r="E12" i="38"/>
  <c r="E6" i="38"/>
  <c r="E9" i="38"/>
  <c r="E10" i="38"/>
  <c r="E5" i="38"/>
  <c r="E7" i="38"/>
  <c r="E8" i="38"/>
  <c r="E11" i="38"/>
  <c r="E24" i="34"/>
  <c r="E12" i="34"/>
  <c r="E15" i="34"/>
  <c r="E16" i="34"/>
  <c r="E19" i="34"/>
  <c r="E6" i="34"/>
  <c r="E8" i="34"/>
  <c r="E7" i="34"/>
  <c r="E20" i="34"/>
  <c r="E5" i="34"/>
  <c r="E9" i="34"/>
  <c r="E2" i="34"/>
  <c r="E3" i="34"/>
  <c r="E4" i="34"/>
  <c r="E10" i="34"/>
  <c r="E11" i="34"/>
  <c r="E25" i="34"/>
  <c r="E17" i="34"/>
  <c r="E18" i="34"/>
  <c r="E21" i="34"/>
  <c r="E22" i="34"/>
  <c r="E23" i="34"/>
  <c r="E13" i="34"/>
  <c r="E14" i="34"/>
  <c r="F3" i="28"/>
  <c r="E3" i="27"/>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E166" i="26"/>
  <c r="E167" i="26"/>
  <c r="E168" i="26"/>
  <c r="E169" i="26"/>
  <c r="E170" i="26"/>
  <c r="E171" i="26"/>
  <c r="E172" i="26"/>
  <c r="E173" i="26"/>
  <c r="E174" i="26"/>
  <c r="E175" i="26"/>
  <c r="E176" i="26"/>
  <c r="E177" i="26"/>
  <c r="E178" i="26"/>
  <c r="E179" i="26"/>
  <c r="E180" i="26"/>
  <c r="E181" i="26"/>
  <c r="E182" i="26"/>
  <c r="E183" i="26"/>
  <c r="E184" i="26"/>
  <c r="E185" i="26"/>
  <c r="E186" i="26"/>
  <c r="E187" i="26"/>
  <c r="E188" i="26"/>
  <c r="E189" i="26"/>
  <c r="E190" i="26"/>
  <c r="E191" i="26"/>
  <c r="E192" i="26"/>
  <c r="E193" i="26"/>
  <c r="E194" i="26"/>
  <c r="E195" i="26"/>
  <c r="E196" i="26"/>
  <c r="E197" i="26"/>
  <c r="E198" i="26"/>
  <c r="E199" i="26"/>
  <c r="E200" i="26"/>
  <c r="E201" i="26"/>
  <c r="E202" i="26"/>
  <c r="E203" i="26"/>
  <c r="E204" i="26"/>
  <c r="E205" i="26"/>
  <c r="E206" i="26"/>
  <c r="E207" i="26"/>
  <c r="E208" i="26"/>
  <c r="E209" i="26"/>
  <c r="E210" i="26"/>
  <c r="E211" i="26"/>
  <c r="E212" i="26"/>
  <c r="E213" i="26"/>
  <c r="E214" i="26"/>
  <c r="E215" i="26"/>
  <c r="E216" i="26"/>
  <c r="E217" i="26"/>
  <c r="E218" i="26"/>
  <c r="E219" i="26"/>
  <c r="E220" i="26"/>
  <c r="E221" i="26"/>
  <c r="E222" i="26"/>
  <c r="E223" i="26"/>
  <c r="E224" i="26"/>
  <c r="E225" i="26"/>
  <c r="E226" i="26"/>
  <c r="E227" i="26"/>
  <c r="E228" i="26"/>
  <c r="E229" i="26"/>
  <c r="E230" i="26"/>
  <c r="E231" i="26"/>
  <c r="E232" i="26"/>
  <c r="E233" i="26"/>
  <c r="E234" i="26"/>
  <c r="E235" i="26"/>
  <c r="E236" i="26"/>
  <c r="E237" i="26"/>
  <c r="E238" i="26"/>
  <c r="E239" i="26"/>
  <c r="E240" i="26"/>
  <c r="E241" i="26"/>
  <c r="E242" i="26"/>
  <c r="E243" i="26"/>
  <c r="E244" i="26"/>
  <c r="E245" i="26"/>
  <c r="E246" i="26"/>
  <c r="E247" i="26"/>
  <c r="E248" i="26"/>
  <c r="E249" i="26"/>
  <c r="E250" i="26"/>
  <c r="E251" i="26"/>
  <c r="E252" i="26"/>
  <c r="E253" i="26"/>
  <c r="E254" i="26"/>
  <c r="E255" i="26"/>
  <c r="E256" i="26"/>
  <c r="E257" i="26"/>
  <c r="E258" i="26"/>
  <c r="E259" i="26"/>
  <c r="E260" i="26"/>
  <c r="E261" i="26"/>
  <c r="E262" i="26"/>
  <c r="E263" i="26"/>
  <c r="E264" i="26"/>
  <c r="E265" i="26"/>
  <c r="E266" i="26"/>
  <c r="E267" i="26"/>
  <c r="E268" i="26"/>
  <c r="E269" i="26"/>
  <c r="E270" i="26"/>
  <c r="E271" i="26"/>
  <c r="E272" i="26"/>
  <c r="E273" i="26"/>
  <c r="E274" i="26"/>
  <c r="E275" i="26"/>
  <c r="E276" i="26"/>
  <c r="E277" i="26"/>
  <c r="E278" i="26"/>
  <c r="E279" i="26"/>
  <c r="E280" i="26"/>
  <c r="E281" i="26"/>
  <c r="E282" i="26"/>
  <c r="E283" i="26"/>
  <c r="E284" i="26"/>
  <c r="E285" i="26"/>
  <c r="E286" i="26"/>
  <c r="E287" i="26"/>
  <c r="E288" i="26"/>
  <c r="E289" i="26"/>
  <c r="E290" i="26"/>
  <c r="E291" i="26"/>
  <c r="E292" i="26"/>
  <c r="E293" i="26"/>
  <c r="E294" i="26"/>
  <c r="E295" i="26"/>
  <c r="E296" i="26"/>
  <c r="E297" i="26"/>
  <c r="E298" i="26"/>
  <c r="E299" i="26"/>
  <c r="E300" i="26"/>
  <c r="E301" i="26"/>
  <c r="E302" i="26"/>
  <c r="E303" i="26"/>
  <c r="E304" i="26"/>
  <c r="E305" i="26"/>
  <c r="E306" i="26"/>
  <c r="E307" i="26"/>
  <c r="E308" i="26"/>
  <c r="E309" i="26"/>
  <c r="E310" i="26"/>
  <c r="E311" i="26"/>
  <c r="E312" i="26"/>
  <c r="E313" i="26"/>
  <c r="E314" i="26"/>
  <c r="E315" i="26"/>
  <c r="E316" i="26"/>
  <c r="E317" i="26"/>
  <c r="E318" i="26"/>
  <c r="E319" i="26"/>
  <c r="E320" i="26"/>
  <c r="E321" i="26"/>
  <c r="E322" i="26"/>
  <c r="E323" i="26"/>
  <c r="E324" i="26"/>
  <c r="E325" i="26"/>
  <c r="E326" i="26"/>
  <c r="E327" i="26"/>
  <c r="E328" i="26"/>
  <c r="E329" i="26"/>
  <c r="E330" i="26"/>
  <c r="E331" i="26"/>
  <c r="E332" i="26"/>
  <c r="E333" i="26"/>
  <c r="E334" i="26"/>
  <c r="E335" i="26"/>
  <c r="E336" i="26"/>
  <c r="E337" i="26"/>
  <c r="E338" i="26"/>
  <c r="E339" i="26"/>
  <c r="E340" i="26"/>
  <c r="E341" i="26"/>
  <c r="E342" i="26"/>
  <c r="E343" i="26"/>
  <c r="E344" i="26"/>
  <c r="E345" i="26"/>
  <c r="E346" i="26"/>
  <c r="E347" i="26"/>
  <c r="E348" i="26"/>
  <c r="E349" i="26"/>
  <c r="E350" i="26"/>
  <c r="E351" i="26"/>
  <c r="E352" i="26"/>
  <c r="E353" i="26"/>
  <c r="E354" i="26"/>
  <c r="E355" i="26"/>
  <c r="E356" i="26"/>
  <c r="E357" i="26"/>
  <c r="E358" i="26"/>
  <c r="E359" i="26"/>
  <c r="E360" i="26"/>
  <c r="E361" i="26"/>
  <c r="E362" i="26"/>
  <c r="E363" i="26"/>
  <c r="E364" i="26"/>
  <c r="E365" i="26"/>
  <c r="E366" i="26"/>
  <c r="E367" i="26"/>
  <c r="E368" i="26"/>
  <c r="E369" i="26"/>
  <c r="E370" i="26"/>
  <c r="E371" i="26"/>
  <c r="E372" i="26"/>
  <c r="E373" i="26"/>
  <c r="E374" i="26"/>
  <c r="E375" i="26"/>
  <c r="E376" i="26"/>
  <c r="E377" i="26"/>
  <c r="E378" i="26"/>
  <c r="E379" i="26"/>
  <c r="E380" i="26"/>
  <c r="E381" i="26"/>
  <c r="E2" i="29"/>
  <c r="E3" i="29"/>
  <c r="E4" i="29"/>
  <c r="E5" i="29"/>
  <c r="E6" i="29"/>
  <c r="E7" i="29"/>
  <c r="E8" i="29"/>
  <c r="E9" i="29"/>
  <c r="E10" i="29"/>
  <c r="E11" i="29"/>
  <c r="E12" i="29"/>
  <c r="E13" i="29"/>
  <c r="E14" i="29"/>
  <c r="E15" i="29"/>
  <c r="E16" i="29"/>
  <c r="E17" i="29"/>
  <c r="E18" i="29"/>
  <c r="E19" i="29"/>
  <c r="E20" i="29"/>
  <c r="E21" i="29"/>
  <c r="E3" i="25"/>
  <c r="E4" i="25"/>
  <c r="E5" i="25"/>
  <c r="E6" i="25"/>
  <c r="E7" i="25"/>
  <c r="E8" i="25"/>
  <c r="E9" i="25"/>
  <c r="E10" i="25"/>
  <c r="E11" i="25"/>
  <c r="E12" i="25"/>
  <c r="E2" i="24"/>
  <c r="E2" i="23"/>
  <c r="E3" i="23"/>
  <c r="E4" i="23"/>
  <c r="E5" i="23"/>
  <c r="E6" i="23"/>
  <c r="E7" i="23"/>
  <c r="E8" i="23"/>
  <c r="E9" i="23"/>
  <c r="E10" i="23"/>
  <c r="E11" i="23"/>
  <c r="E12" i="23"/>
  <c r="E13" i="23"/>
  <c r="E14" i="23"/>
  <c r="E15" i="23"/>
  <c r="E16" i="23"/>
  <c r="E17" i="23"/>
  <c r="E18" i="23"/>
  <c r="E19" i="23"/>
  <c r="E20" i="23"/>
  <c r="E21" i="23"/>
  <c r="E22" i="23"/>
  <c r="E23" i="23"/>
  <c r="E24" i="23"/>
  <c r="E25" i="23"/>
  <c r="E26" i="23"/>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M3" i="2"/>
  <c r="M711" i="2"/>
  <c r="L711" i="2"/>
  <c r="K711" i="2"/>
  <c r="K802" i="2"/>
  <c r="L802" i="2"/>
  <c r="M802" i="2"/>
  <c r="K689" i="2"/>
  <c r="L689" i="2"/>
  <c r="M689" i="2"/>
  <c r="K688" i="2"/>
  <c r="L688" i="2"/>
  <c r="M688" i="2"/>
  <c r="K687" i="2"/>
  <c r="L687" i="2"/>
  <c r="M687" i="2"/>
  <c r="K686" i="2"/>
  <c r="L686" i="2"/>
  <c r="M686" i="2"/>
  <c r="K685" i="2"/>
  <c r="L685" i="2"/>
  <c r="M685" i="2"/>
  <c r="K684" i="2"/>
  <c r="L684" i="2"/>
  <c r="M684" i="2"/>
  <c r="K683" i="2"/>
  <c r="L683" i="2"/>
  <c r="M683" i="2"/>
  <c r="K682" i="2"/>
  <c r="L682" i="2"/>
  <c r="M682" i="2"/>
  <c r="K681" i="2"/>
  <c r="L681" i="2"/>
  <c r="M681" i="2"/>
  <c r="K680" i="2"/>
  <c r="L680" i="2"/>
  <c r="M680" i="2"/>
  <c r="K679" i="2"/>
  <c r="L679" i="2"/>
  <c r="M679" i="2"/>
  <c r="K678" i="2"/>
  <c r="L678" i="2"/>
  <c r="M678" i="2"/>
  <c r="K172" i="2"/>
  <c r="L172" i="2"/>
  <c r="M172" i="2"/>
  <c r="K171" i="2"/>
  <c r="L171" i="2"/>
  <c r="M171" i="2"/>
  <c r="K173" i="2"/>
  <c r="L173" i="2"/>
  <c r="M173" i="2"/>
  <c r="K49" i="2"/>
  <c r="L49" i="2"/>
  <c r="M49" i="2"/>
  <c r="K18" i="2"/>
  <c r="L18" i="2"/>
  <c r="M18" i="2"/>
  <c r="K675" i="2"/>
  <c r="L675" i="2"/>
  <c r="M675" i="2"/>
  <c r="K70" i="2"/>
  <c r="L70" i="2"/>
  <c r="M70" i="2"/>
  <c r="K45" i="2"/>
  <c r="L45" i="2"/>
  <c r="M45" i="2"/>
  <c r="K48" i="2"/>
  <c r="L48" i="2"/>
  <c r="M48" i="2"/>
  <c r="K676" i="2"/>
  <c r="L676" i="2"/>
  <c r="M676" i="2"/>
  <c r="K58" i="2"/>
  <c r="L58" i="2"/>
  <c r="M58" i="2"/>
  <c r="K61" i="2"/>
  <c r="L61" i="2"/>
  <c r="M61" i="2"/>
  <c r="K47" i="2"/>
  <c r="L47" i="2"/>
  <c r="M47" i="2"/>
  <c r="K20" i="2"/>
  <c r="L20" i="2"/>
  <c r="M20" i="2"/>
  <c r="K28" i="2"/>
  <c r="L28" i="2"/>
  <c r="M28" i="2"/>
  <c r="K21" i="2"/>
  <c r="L21" i="2"/>
  <c r="M21" i="2"/>
  <c r="K29" i="2"/>
  <c r="L29" i="2"/>
  <c r="M29" i="2"/>
  <c r="K19" i="2"/>
  <c r="L19" i="2"/>
  <c r="M19" i="2"/>
  <c r="M677" i="2"/>
  <c r="L677" i="2"/>
  <c r="M753" i="2"/>
  <c r="L753" i="2"/>
  <c r="M752" i="2"/>
  <c r="L752" i="2"/>
  <c r="M751" i="2"/>
  <c r="L751" i="2"/>
  <c r="M750" i="2"/>
  <c r="L750" i="2"/>
  <c r="M754" i="2"/>
  <c r="L754" i="2"/>
  <c r="M710" i="2"/>
  <c r="L710" i="2"/>
  <c r="M803" i="2"/>
  <c r="L803" i="2"/>
  <c r="M702" i="2"/>
  <c r="L702" i="2"/>
  <c r="M707" i="2"/>
  <c r="L707" i="2"/>
  <c r="M706" i="2"/>
  <c r="L706" i="2"/>
  <c r="M705" i="2"/>
  <c r="L705" i="2"/>
  <c r="M703" i="2"/>
  <c r="L703" i="2"/>
  <c r="M704" i="2"/>
  <c r="L704" i="2"/>
  <c r="M701" i="2"/>
  <c r="L701" i="2"/>
  <c r="M700" i="2"/>
  <c r="L700" i="2"/>
  <c r="M699" i="2"/>
  <c r="L699" i="2"/>
  <c r="M698" i="2"/>
  <c r="L698" i="2"/>
  <c r="M697" i="2"/>
  <c r="L697" i="2"/>
  <c r="M696" i="2"/>
  <c r="L696" i="2"/>
  <c r="M695" i="2"/>
  <c r="L695" i="2"/>
  <c r="M694" i="2"/>
  <c r="L694" i="2"/>
  <c r="M693" i="2"/>
  <c r="L693" i="2"/>
  <c r="M692" i="2"/>
  <c r="L692" i="2"/>
  <c r="M691" i="2"/>
  <c r="L691" i="2"/>
  <c r="M690" i="2"/>
  <c r="L690" i="2"/>
  <c r="M708" i="2"/>
  <c r="L708" i="2"/>
  <c r="M709" i="2"/>
  <c r="L709" i="2"/>
  <c r="M596" i="2"/>
  <c r="L596" i="2"/>
  <c r="M314" i="2"/>
  <c r="L314" i="2"/>
  <c r="M313" i="2"/>
  <c r="L313" i="2"/>
  <c r="M312" i="2"/>
  <c r="L312" i="2"/>
  <c r="M311" i="2"/>
  <c r="L311" i="2"/>
  <c r="M310" i="2"/>
  <c r="L310" i="2"/>
  <c r="M309" i="2"/>
  <c r="L309" i="2"/>
  <c r="M308" i="2"/>
  <c r="L308" i="2"/>
  <c r="M316" i="2"/>
  <c r="L316" i="2"/>
  <c r="M315" i="2"/>
  <c r="L315" i="2"/>
  <c r="M300" i="2"/>
  <c r="L300" i="2"/>
  <c r="M594" i="2"/>
  <c r="L594" i="2"/>
  <c r="M645" i="2"/>
  <c r="L645" i="2"/>
  <c r="M643" i="2"/>
  <c r="L643" i="2"/>
  <c r="M641" i="2"/>
  <c r="L641" i="2"/>
  <c r="M638" i="2"/>
  <c r="L638" i="2"/>
  <c r="M637" i="2"/>
  <c r="L637" i="2"/>
  <c r="M636" i="2"/>
  <c r="L636" i="2"/>
  <c r="M633" i="2"/>
  <c r="L633" i="2"/>
  <c r="M307" i="2"/>
  <c r="L307" i="2"/>
  <c r="M306" i="2"/>
  <c r="L306" i="2"/>
  <c r="M600" i="2"/>
  <c r="L600" i="2"/>
  <c r="M599" i="2"/>
  <c r="L599" i="2"/>
  <c r="M598" i="2"/>
  <c r="L598" i="2"/>
  <c r="M305" i="2"/>
  <c r="L305" i="2"/>
  <c r="M304" i="2"/>
  <c r="L304" i="2"/>
  <c r="M303" i="2"/>
  <c r="L303" i="2"/>
  <c r="M302" i="2"/>
  <c r="L302" i="2"/>
  <c r="M299" i="2"/>
  <c r="L299" i="2"/>
  <c r="M298" i="2"/>
  <c r="L298" i="2"/>
  <c r="M297" i="2"/>
  <c r="L297" i="2"/>
  <c r="M296" i="2"/>
  <c r="L296" i="2"/>
  <c r="M760" i="2"/>
  <c r="L760" i="2"/>
  <c r="M602" i="2"/>
  <c r="L602" i="2"/>
  <c r="M651" i="2"/>
  <c r="L651" i="2"/>
  <c r="M650" i="2"/>
  <c r="L650" i="2"/>
  <c r="M649" i="2"/>
  <c r="L649" i="2"/>
  <c r="M648" i="2"/>
  <c r="L648" i="2"/>
  <c r="M647" i="2"/>
  <c r="L647" i="2"/>
  <c r="M646" i="2"/>
  <c r="L646" i="2"/>
  <c r="M644" i="2"/>
  <c r="L644" i="2"/>
  <c r="M642" i="2"/>
  <c r="L642" i="2"/>
  <c r="M640" i="2"/>
  <c r="L640" i="2"/>
  <c r="M639" i="2"/>
  <c r="L639" i="2"/>
  <c r="M635" i="2"/>
  <c r="L635" i="2"/>
  <c r="M634" i="2"/>
  <c r="L634" i="2"/>
  <c r="M632" i="2"/>
  <c r="L632" i="2"/>
  <c r="M631" i="2"/>
  <c r="L631" i="2"/>
  <c r="M630" i="2"/>
  <c r="L630" i="2"/>
  <c r="M629" i="2"/>
  <c r="L629" i="2"/>
  <c r="M628" i="2"/>
  <c r="L628" i="2"/>
  <c r="M627" i="2"/>
  <c r="L627" i="2"/>
  <c r="M626" i="2"/>
  <c r="L626" i="2"/>
  <c r="M625" i="2"/>
  <c r="L625" i="2"/>
  <c r="M624" i="2"/>
  <c r="L624" i="2"/>
  <c r="M623" i="2"/>
  <c r="L623" i="2"/>
  <c r="M595" i="2"/>
  <c r="L595" i="2"/>
  <c r="M622" i="2"/>
  <c r="L622" i="2"/>
  <c r="M621" i="2"/>
  <c r="L621" i="2"/>
  <c r="M620" i="2"/>
  <c r="L620" i="2"/>
  <c r="M619" i="2"/>
  <c r="L619" i="2"/>
  <c r="M618" i="2"/>
  <c r="L618" i="2"/>
  <c r="M617" i="2"/>
  <c r="L617" i="2"/>
  <c r="M616" i="2"/>
  <c r="L616" i="2"/>
  <c r="M615" i="2"/>
  <c r="L615" i="2"/>
  <c r="M614" i="2"/>
  <c r="L614" i="2"/>
  <c r="M613" i="2"/>
  <c r="L613" i="2"/>
  <c r="M612" i="2"/>
  <c r="L612" i="2"/>
  <c r="M611" i="2"/>
  <c r="L611" i="2"/>
  <c r="M610" i="2"/>
  <c r="L610" i="2"/>
  <c r="M609" i="2"/>
  <c r="L609" i="2"/>
  <c r="M608" i="2"/>
  <c r="L608" i="2"/>
  <c r="M607" i="2"/>
  <c r="L607" i="2"/>
  <c r="M593" i="2"/>
  <c r="L593" i="2"/>
  <c r="M592" i="2"/>
  <c r="L592" i="2"/>
  <c r="M591" i="2"/>
  <c r="L591" i="2"/>
  <c r="M590" i="2"/>
  <c r="L590" i="2"/>
  <c r="M589" i="2"/>
  <c r="L589" i="2"/>
  <c r="M588" i="2"/>
  <c r="L588" i="2"/>
  <c r="M587" i="2"/>
  <c r="L587" i="2"/>
  <c r="M586" i="2"/>
  <c r="L586" i="2"/>
  <c r="M585" i="2"/>
  <c r="L585" i="2"/>
  <c r="M584" i="2"/>
  <c r="L584" i="2"/>
  <c r="M583" i="2"/>
  <c r="L583" i="2"/>
  <c r="M582" i="2"/>
  <c r="L582" i="2"/>
  <c r="M581" i="2"/>
  <c r="L581" i="2"/>
  <c r="M580" i="2"/>
  <c r="L580" i="2"/>
  <c r="M579" i="2"/>
  <c r="L579" i="2"/>
  <c r="M578" i="2"/>
  <c r="L578" i="2"/>
  <c r="M577" i="2"/>
  <c r="L577" i="2"/>
  <c r="M576" i="2"/>
  <c r="L576" i="2"/>
  <c r="M575" i="2"/>
  <c r="L575" i="2"/>
  <c r="M574" i="2"/>
  <c r="L574" i="2"/>
  <c r="M573" i="2"/>
  <c r="L573" i="2"/>
  <c r="M572" i="2"/>
  <c r="L572" i="2"/>
  <c r="M571" i="2"/>
  <c r="L571" i="2"/>
  <c r="M570" i="2"/>
  <c r="L570" i="2"/>
  <c r="M569" i="2"/>
  <c r="L569" i="2"/>
  <c r="M568" i="2"/>
  <c r="L568" i="2"/>
  <c r="M567" i="2"/>
  <c r="L567" i="2"/>
  <c r="M566" i="2"/>
  <c r="L566" i="2"/>
  <c r="M565" i="2"/>
  <c r="L565" i="2"/>
  <c r="M564" i="2"/>
  <c r="L564" i="2"/>
  <c r="M563" i="2"/>
  <c r="L563" i="2"/>
  <c r="M562" i="2"/>
  <c r="L562" i="2"/>
  <c r="M561" i="2"/>
  <c r="L561" i="2"/>
  <c r="M560" i="2"/>
  <c r="L560" i="2"/>
  <c r="M559" i="2"/>
  <c r="L559" i="2"/>
  <c r="M558" i="2"/>
  <c r="L558" i="2"/>
  <c r="M557" i="2"/>
  <c r="L557" i="2"/>
  <c r="M556" i="2"/>
  <c r="L556" i="2"/>
  <c r="M555" i="2"/>
  <c r="L555" i="2"/>
  <c r="M554" i="2"/>
  <c r="L554" i="2"/>
  <c r="M553" i="2"/>
  <c r="L553" i="2"/>
  <c r="M552" i="2"/>
  <c r="L552" i="2"/>
  <c r="M551" i="2"/>
  <c r="L551" i="2"/>
  <c r="M550" i="2"/>
  <c r="L550" i="2"/>
  <c r="M549" i="2"/>
  <c r="L549" i="2"/>
  <c r="M606" i="2"/>
  <c r="L606" i="2"/>
  <c r="M601" i="2"/>
  <c r="L601" i="2"/>
  <c r="M548" i="2"/>
  <c r="L548" i="2"/>
  <c r="M547" i="2"/>
  <c r="L547" i="2"/>
  <c r="M546" i="2"/>
  <c r="L546" i="2"/>
  <c r="M545" i="2"/>
  <c r="L545" i="2"/>
  <c r="M544" i="2"/>
  <c r="L544" i="2"/>
  <c r="M543" i="2"/>
  <c r="L543" i="2"/>
  <c r="M542" i="2"/>
  <c r="L542" i="2"/>
  <c r="M541" i="2"/>
  <c r="L541" i="2"/>
  <c r="M540" i="2"/>
  <c r="L540" i="2"/>
  <c r="M539" i="2"/>
  <c r="L539" i="2"/>
  <c r="M538" i="2"/>
  <c r="L538" i="2"/>
  <c r="M537" i="2"/>
  <c r="L537" i="2"/>
  <c r="M536" i="2"/>
  <c r="L536" i="2"/>
  <c r="M535" i="2"/>
  <c r="L535" i="2"/>
  <c r="M534" i="2"/>
  <c r="L534" i="2"/>
  <c r="M533" i="2"/>
  <c r="L533" i="2"/>
  <c r="M532" i="2"/>
  <c r="L532" i="2"/>
  <c r="M531" i="2"/>
  <c r="L531" i="2"/>
  <c r="M530" i="2"/>
  <c r="L530" i="2"/>
  <c r="M529" i="2"/>
  <c r="L529" i="2"/>
  <c r="M528" i="2"/>
  <c r="L528" i="2"/>
  <c r="M527" i="2"/>
  <c r="L527" i="2"/>
  <c r="M605" i="2"/>
  <c r="L605" i="2"/>
  <c r="M604" i="2"/>
  <c r="L604" i="2"/>
  <c r="M603" i="2"/>
  <c r="L603" i="2"/>
  <c r="M526" i="2"/>
  <c r="L526" i="2"/>
  <c r="M525" i="2"/>
  <c r="L525" i="2"/>
  <c r="M524" i="2"/>
  <c r="L524" i="2"/>
  <c r="M523" i="2"/>
  <c r="L523" i="2"/>
  <c r="M522" i="2"/>
  <c r="L522" i="2"/>
  <c r="M521" i="2"/>
  <c r="L521" i="2"/>
  <c r="M520" i="2"/>
  <c r="L520" i="2"/>
  <c r="M519" i="2"/>
  <c r="L519" i="2"/>
  <c r="M518" i="2"/>
  <c r="L518" i="2"/>
  <c r="M517" i="2"/>
  <c r="L517" i="2"/>
  <c r="M516" i="2"/>
  <c r="L516" i="2"/>
  <c r="M515" i="2"/>
  <c r="L515" i="2"/>
  <c r="M514" i="2"/>
  <c r="L514" i="2"/>
  <c r="M513" i="2"/>
  <c r="L513" i="2"/>
  <c r="M512" i="2"/>
  <c r="L512" i="2"/>
  <c r="M511" i="2"/>
  <c r="L511" i="2"/>
  <c r="M510" i="2"/>
  <c r="L510" i="2"/>
  <c r="M509" i="2"/>
  <c r="L509" i="2"/>
  <c r="M508" i="2"/>
  <c r="L508" i="2"/>
  <c r="M507" i="2"/>
  <c r="L507" i="2"/>
  <c r="M506" i="2"/>
  <c r="L506" i="2"/>
  <c r="M505" i="2"/>
  <c r="L505" i="2"/>
  <c r="M504" i="2"/>
  <c r="L504" i="2"/>
  <c r="M503" i="2"/>
  <c r="L503" i="2"/>
  <c r="M502" i="2"/>
  <c r="L502" i="2"/>
  <c r="M501" i="2"/>
  <c r="L501" i="2"/>
  <c r="M500" i="2"/>
  <c r="L500" i="2"/>
  <c r="M499" i="2"/>
  <c r="L499" i="2"/>
  <c r="M498" i="2"/>
  <c r="L498" i="2"/>
  <c r="M497" i="2"/>
  <c r="L497" i="2"/>
  <c r="M496" i="2"/>
  <c r="L496" i="2"/>
  <c r="M495" i="2"/>
  <c r="L495" i="2"/>
  <c r="M494" i="2"/>
  <c r="L494" i="2"/>
  <c r="M493" i="2"/>
  <c r="L493" i="2"/>
  <c r="M492" i="2"/>
  <c r="L492" i="2"/>
  <c r="M491" i="2"/>
  <c r="L491" i="2"/>
  <c r="M490" i="2"/>
  <c r="L490" i="2"/>
  <c r="M489" i="2"/>
  <c r="L489" i="2"/>
  <c r="M488" i="2"/>
  <c r="L488" i="2"/>
  <c r="M487" i="2"/>
  <c r="L487" i="2"/>
  <c r="M486" i="2"/>
  <c r="L486" i="2"/>
  <c r="M485" i="2"/>
  <c r="L485" i="2"/>
  <c r="M484" i="2"/>
  <c r="L484" i="2"/>
  <c r="M483" i="2"/>
  <c r="L483" i="2"/>
  <c r="M482" i="2"/>
  <c r="L482" i="2"/>
  <c r="M481" i="2"/>
  <c r="L481" i="2"/>
  <c r="M480" i="2"/>
  <c r="L480" i="2"/>
  <c r="M479" i="2"/>
  <c r="L479" i="2"/>
  <c r="M478" i="2"/>
  <c r="L478" i="2"/>
  <c r="M477" i="2"/>
  <c r="L477" i="2"/>
  <c r="M476" i="2"/>
  <c r="L476" i="2"/>
  <c r="M475" i="2"/>
  <c r="L475" i="2"/>
  <c r="M474" i="2"/>
  <c r="L474" i="2"/>
  <c r="M473" i="2"/>
  <c r="L473" i="2"/>
  <c r="M472" i="2"/>
  <c r="L472" i="2"/>
  <c r="M471" i="2"/>
  <c r="L471" i="2"/>
  <c r="M470" i="2"/>
  <c r="L470" i="2"/>
  <c r="M469" i="2"/>
  <c r="L469" i="2"/>
  <c r="M468" i="2"/>
  <c r="L468" i="2"/>
  <c r="M467" i="2"/>
  <c r="L467" i="2"/>
  <c r="M466" i="2"/>
  <c r="L466" i="2"/>
  <c r="M465" i="2"/>
  <c r="L465" i="2"/>
  <c r="M464" i="2"/>
  <c r="L464" i="2"/>
  <c r="M463" i="2"/>
  <c r="L463" i="2"/>
  <c r="M462" i="2"/>
  <c r="L462" i="2"/>
  <c r="M461" i="2"/>
  <c r="L461" i="2"/>
  <c r="M460" i="2"/>
  <c r="L460" i="2"/>
  <c r="M459" i="2"/>
  <c r="L459" i="2"/>
  <c r="M458" i="2"/>
  <c r="L458" i="2"/>
  <c r="M457" i="2"/>
  <c r="L457" i="2"/>
  <c r="M456" i="2"/>
  <c r="L456" i="2"/>
  <c r="M455" i="2"/>
  <c r="L455" i="2"/>
  <c r="M454" i="2"/>
  <c r="L454" i="2"/>
  <c r="M453" i="2"/>
  <c r="L453" i="2"/>
  <c r="M452" i="2"/>
  <c r="L452" i="2"/>
  <c r="M451" i="2"/>
  <c r="L451" i="2"/>
  <c r="M450" i="2"/>
  <c r="L450" i="2"/>
  <c r="M449" i="2"/>
  <c r="L449" i="2"/>
  <c r="M448" i="2"/>
  <c r="L448" i="2"/>
  <c r="M447" i="2"/>
  <c r="L447" i="2"/>
  <c r="M446" i="2"/>
  <c r="L446" i="2"/>
  <c r="M445" i="2"/>
  <c r="L445" i="2"/>
  <c r="M444" i="2"/>
  <c r="L444" i="2"/>
  <c r="M443" i="2"/>
  <c r="L443" i="2"/>
  <c r="M442" i="2"/>
  <c r="L442" i="2"/>
  <c r="M441" i="2"/>
  <c r="L441" i="2"/>
  <c r="M440" i="2"/>
  <c r="L440" i="2"/>
  <c r="M439" i="2"/>
  <c r="L439" i="2"/>
  <c r="M438" i="2"/>
  <c r="L438" i="2"/>
  <c r="M437" i="2"/>
  <c r="L437" i="2"/>
  <c r="M436" i="2"/>
  <c r="L436" i="2"/>
  <c r="M435" i="2"/>
  <c r="L435" i="2"/>
  <c r="M434" i="2"/>
  <c r="L434" i="2"/>
  <c r="M433" i="2"/>
  <c r="L433" i="2"/>
  <c r="M432" i="2"/>
  <c r="L432" i="2"/>
  <c r="M431" i="2"/>
  <c r="L431" i="2"/>
  <c r="M430" i="2"/>
  <c r="L430" i="2"/>
  <c r="M429" i="2"/>
  <c r="L429" i="2"/>
  <c r="M428" i="2"/>
  <c r="L428" i="2"/>
  <c r="M427" i="2"/>
  <c r="L427" i="2"/>
  <c r="M426" i="2"/>
  <c r="L426" i="2"/>
  <c r="M425" i="2"/>
  <c r="L425" i="2"/>
  <c r="M424" i="2"/>
  <c r="L424" i="2"/>
  <c r="M423" i="2"/>
  <c r="L423" i="2"/>
  <c r="M422" i="2"/>
  <c r="L422" i="2"/>
  <c r="M421" i="2"/>
  <c r="L421" i="2"/>
  <c r="M420" i="2"/>
  <c r="L420" i="2"/>
  <c r="M419" i="2"/>
  <c r="L419" i="2"/>
  <c r="M418" i="2"/>
  <c r="L418" i="2"/>
  <c r="M417" i="2"/>
  <c r="L417" i="2"/>
  <c r="M416" i="2"/>
  <c r="L416" i="2"/>
  <c r="M415" i="2"/>
  <c r="L415" i="2"/>
  <c r="M414" i="2"/>
  <c r="L414" i="2"/>
  <c r="M319" i="2"/>
  <c r="L319" i="2"/>
  <c r="M318" i="2"/>
  <c r="L318" i="2"/>
  <c r="M301" i="2"/>
  <c r="L301" i="2"/>
  <c r="M413" i="2"/>
  <c r="L413" i="2"/>
  <c r="M295" i="2"/>
  <c r="L295" i="2"/>
  <c r="M360" i="2"/>
  <c r="L360" i="2"/>
  <c r="M359" i="2"/>
  <c r="L359" i="2"/>
  <c r="M335" i="2"/>
  <c r="L335" i="2"/>
  <c r="M333" i="2"/>
  <c r="L333" i="2"/>
  <c r="M412" i="2"/>
  <c r="L412" i="2"/>
  <c r="M411" i="2"/>
  <c r="L411" i="2"/>
  <c r="M410" i="2"/>
  <c r="L410" i="2"/>
  <c r="M409" i="2"/>
  <c r="L409" i="2"/>
  <c r="M408" i="2"/>
  <c r="L408" i="2"/>
  <c r="M407" i="2"/>
  <c r="L407" i="2"/>
  <c r="M406" i="2"/>
  <c r="L406" i="2"/>
  <c r="M405" i="2"/>
  <c r="L405" i="2"/>
  <c r="M404" i="2"/>
  <c r="L404" i="2"/>
  <c r="M403" i="2"/>
  <c r="L403" i="2"/>
  <c r="M402" i="2"/>
  <c r="L402" i="2"/>
  <c r="M401" i="2"/>
  <c r="L401" i="2"/>
  <c r="M400" i="2"/>
  <c r="L400" i="2"/>
  <c r="M399" i="2"/>
  <c r="L399" i="2"/>
  <c r="M398" i="2"/>
  <c r="L398" i="2"/>
  <c r="M397" i="2"/>
  <c r="L397" i="2"/>
  <c r="M396" i="2"/>
  <c r="L396" i="2"/>
  <c r="M395" i="2"/>
  <c r="L395" i="2"/>
  <c r="M394" i="2"/>
  <c r="L394" i="2"/>
  <c r="M393" i="2"/>
  <c r="L393" i="2"/>
  <c r="M392" i="2"/>
  <c r="L392" i="2"/>
  <c r="M391" i="2"/>
  <c r="L391" i="2"/>
  <c r="M390" i="2"/>
  <c r="L390" i="2"/>
  <c r="M389" i="2"/>
  <c r="L389" i="2"/>
  <c r="M388" i="2"/>
  <c r="L388" i="2"/>
  <c r="M387" i="2"/>
  <c r="L387" i="2"/>
  <c r="M386" i="2"/>
  <c r="L386" i="2"/>
  <c r="M385" i="2"/>
  <c r="L385" i="2"/>
  <c r="M384" i="2"/>
  <c r="L384" i="2"/>
  <c r="M383" i="2"/>
  <c r="L383" i="2"/>
  <c r="M382" i="2"/>
  <c r="L382" i="2"/>
  <c r="M381" i="2"/>
  <c r="L381" i="2"/>
  <c r="M380" i="2"/>
  <c r="L380" i="2"/>
  <c r="M379" i="2"/>
  <c r="L379" i="2"/>
  <c r="M378" i="2"/>
  <c r="L378" i="2"/>
  <c r="M377" i="2"/>
  <c r="L377" i="2"/>
  <c r="M376" i="2"/>
  <c r="L376" i="2"/>
  <c r="M375" i="2"/>
  <c r="L375" i="2"/>
  <c r="M759" i="2"/>
  <c r="L759" i="2"/>
  <c r="M757" i="2"/>
  <c r="L757" i="2"/>
  <c r="M755" i="2"/>
  <c r="L755" i="2"/>
  <c r="M673" i="2"/>
  <c r="L673" i="2"/>
  <c r="M672" i="2"/>
  <c r="L672" i="2"/>
  <c r="M671" i="2"/>
  <c r="L671" i="2"/>
  <c r="M371" i="2"/>
  <c r="L371" i="2"/>
  <c r="M370" i="2"/>
  <c r="L370" i="2"/>
  <c r="M369" i="2"/>
  <c r="L369" i="2"/>
  <c r="M368" i="2"/>
  <c r="L368" i="2"/>
  <c r="M367" i="2"/>
  <c r="L367" i="2"/>
  <c r="M366" i="2"/>
  <c r="L366" i="2"/>
  <c r="M334" i="2"/>
  <c r="L334" i="2"/>
  <c r="M365" i="2"/>
  <c r="L365" i="2"/>
  <c r="M364" i="2"/>
  <c r="L364" i="2"/>
  <c r="M674" i="2"/>
  <c r="L674" i="2"/>
  <c r="M670" i="2"/>
  <c r="L670" i="2"/>
  <c r="M669" i="2"/>
  <c r="L669" i="2"/>
  <c r="M668" i="2"/>
  <c r="L668" i="2"/>
  <c r="M667" i="2"/>
  <c r="L667" i="2"/>
  <c r="M663" i="2"/>
  <c r="L663" i="2"/>
  <c r="M666" i="2"/>
  <c r="L666" i="2"/>
  <c r="M597" i="2"/>
  <c r="L597" i="2"/>
  <c r="M665" i="2"/>
  <c r="L665" i="2"/>
  <c r="M664" i="2"/>
  <c r="L664" i="2"/>
  <c r="M662" i="2"/>
  <c r="L662" i="2"/>
  <c r="M661" i="2"/>
  <c r="L661" i="2"/>
  <c r="M660" i="2"/>
  <c r="L660" i="2"/>
  <c r="M659" i="2"/>
  <c r="L659" i="2"/>
  <c r="M658" i="2"/>
  <c r="L658" i="2"/>
  <c r="M657" i="2"/>
  <c r="L657" i="2"/>
  <c r="M358" i="2"/>
  <c r="L358" i="2"/>
  <c r="M357" i="2"/>
  <c r="L357" i="2"/>
  <c r="M356" i="2"/>
  <c r="L356" i="2"/>
  <c r="M317" i="2"/>
  <c r="L317" i="2"/>
  <c r="M320" i="2"/>
  <c r="L320" i="2"/>
  <c r="M353" i="2"/>
  <c r="L353" i="2"/>
  <c r="M352" i="2"/>
  <c r="L352" i="2"/>
  <c r="M351" i="2"/>
  <c r="L351" i="2"/>
  <c r="M350" i="2"/>
  <c r="L350" i="2"/>
  <c r="M349" i="2"/>
  <c r="L349" i="2"/>
  <c r="M763" i="2"/>
  <c r="L763" i="2"/>
  <c r="M801" i="2"/>
  <c r="L801" i="2"/>
  <c r="M800" i="2"/>
  <c r="L800" i="2"/>
  <c r="M799" i="2"/>
  <c r="L799" i="2"/>
  <c r="M798" i="2"/>
  <c r="L798" i="2"/>
  <c r="M797" i="2"/>
  <c r="L797" i="2"/>
  <c r="M796" i="2"/>
  <c r="L796" i="2"/>
  <c r="M795" i="2"/>
  <c r="L795" i="2"/>
  <c r="M794" i="2"/>
  <c r="L794" i="2"/>
  <c r="M793" i="2"/>
  <c r="L793" i="2"/>
  <c r="M792" i="2"/>
  <c r="L792" i="2"/>
  <c r="M791" i="2"/>
  <c r="L791" i="2"/>
  <c r="M790" i="2"/>
  <c r="L790" i="2"/>
  <c r="M789" i="2"/>
  <c r="L789" i="2"/>
  <c r="M788" i="2"/>
  <c r="L788" i="2"/>
  <c r="M787" i="2"/>
  <c r="L787" i="2"/>
  <c r="M786" i="2"/>
  <c r="L786" i="2"/>
  <c r="M785" i="2"/>
  <c r="L785" i="2"/>
  <c r="M784" i="2"/>
  <c r="L784" i="2"/>
  <c r="M783" i="2"/>
  <c r="L783" i="2"/>
  <c r="M782" i="2"/>
  <c r="L782" i="2"/>
  <c r="M781" i="2"/>
  <c r="L781" i="2"/>
  <c r="M780" i="2"/>
  <c r="L780" i="2"/>
  <c r="M779" i="2"/>
  <c r="L779" i="2"/>
  <c r="M778" i="2"/>
  <c r="L778" i="2"/>
  <c r="M777" i="2"/>
  <c r="L777" i="2"/>
  <c r="M776" i="2"/>
  <c r="L776" i="2"/>
  <c r="M775" i="2"/>
  <c r="L775" i="2"/>
  <c r="M774" i="2"/>
  <c r="L774" i="2"/>
  <c r="M773" i="2"/>
  <c r="L773" i="2"/>
  <c r="M772" i="2"/>
  <c r="L772" i="2"/>
  <c r="M771" i="2"/>
  <c r="L771" i="2"/>
  <c r="M770" i="2"/>
  <c r="L770" i="2"/>
  <c r="M769" i="2"/>
  <c r="L769" i="2"/>
  <c r="M768" i="2"/>
  <c r="L768" i="2"/>
  <c r="M767" i="2"/>
  <c r="L767" i="2"/>
  <c r="M766" i="2"/>
  <c r="L766" i="2"/>
  <c r="M765" i="2"/>
  <c r="L765" i="2"/>
  <c r="M764" i="2"/>
  <c r="L764" i="2"/>
  <c r="M348" i="2"/>
  <c r="L348" i="2"/>
  <c r="M374" i="2"/>
  <c r="L374" i="2"/>
  <c r="M340" i="2"/>
  <c r="L340" i="2"/>
  <c r="M362" i="2"/>
  <c r="L362" i="2"/>
  <c r="M339" i="2"/>
  <c r="L339" i="2"/>
  <c r="M361" i="2"/>
  <c r="L361" i="2"/>
  <c r="M762" i="2"/>
  <c r="L762" i="2"/>
  <c r="M761" i="2"/>
  <c r="L761" i="2"/>
  <c r="M326" i="2"/>
  <c r="L326" i="2"/>
  <c r="M325" i="2"/>
  <c r="L325" i="2"/>
  <c r="M324" i="2"/>
  <c r="L324" i="2"/>
  <c r="M323" i="2"/>
  <c r="L323" i="2"/>
  <c r="M322" i="2"/>
  <c r="L322" i="2"/>
  <c r="M321" i="2"/>
  <c r="L321" i="2"/>
  <c r="M654" i="2"/>
  <c r="L654" i="2"/>
  <c r="M373" i="2"/>
  <c r="L373" i="2"/>
  <c r="M355" i="2"/>
  <c r="L355" i="2"/>
  <c r="M354" i="2"/>
  <c r="L354" i="2"/>
  <c r="M653" i="2"/>
  <c r="L653" i="2"/>
  <c r="M652" i="2"/>
  <c r="L652" i="2"/>
  <c r="M347" i="2"/>
  <c r="L347" i="2"/>
  <c r="M363" i="2"/>
  <c r="L363" i="2"/>
  <c r="M656" i="2"/>
  <c r="L656" i="2"/>
  <c r="M346" i="2"/>
  <c r="L346" i="2"/>
  <c r="M345" i="2"/>
  <c r="L345" i="2"/>
  <c r="M344" i="2"/>
  <c r="L344" i="2"/>
  <c r="M343" i="2"/>
  <c r="L343" i="2"/>
  <c r="M342" i="2"/>
  <c r="L342" i="2"/>
  <c r="M341" i="2"/>
  <c r="L341" i="2"/>
  <c r="M372" i="2"/>
  <c r="L372" i="2"/>
  <c r="M655" i="2"/>
  <c r="L655" i="2"/>
  <c r="M331" i="2"/>
  <c r="L331" i="2"/>
  <c r="M330" i="2"/>
  <c r="L330" i="2"/>
  <c r="M329" i="2"/>
  <c r="L329" i="2"/>
  <c r="M328" i="2"/>
  <c r="L328" i="2"/>
  <c r="M327" i="2"/>
  <c r="L327" i="2"/>
  <c r="M338" i="2"/>
  <c r="L338" i="2"/>
  <c r="M337" i="2"/>
  <c r="L337" i="2"/>
  <c r="M336" i="2"/>
  <c r="L336" i="2"/>
  <c r="M332" i="2"/>
  <c r="L332" i="2"/>
  <c r="M758" i="2"/>
  <c r="L758" i="2"/>
  <c r="M294" i="2"/>
  <c r="L294" i="2"/>
  <c r="M166" i="2"/>
  <c r="L166" i="2"/>
  <c r="M145" i="2"/>
  <c r="L145" i="2"/>
  <c r="M144" i="2"/>
  <c r="L144" i="2"/>
  <c r="M176" i="2"/>
  <c r="L176" i="2"/>
  <c r="M218" i="2"/>
  <c r="L218" i="2"/>
  <c r="M217" i="2"/>
  <c r="L217" i="2"/>
  <c r="M216" i="2"/>
  <c r="L216" i="2"/>
  <c r="M190" i="2"/>
  <c r="L190" i="2"/>
  <c r="M189" i="2"/>
  <c r="L189" i="2"/>
  <c r="M177" i="2"/>
  <c r="L177" i="2"/>
  <c r="M188" i="2"/>
  <c r="L188" i="2"/>
  <c r="M187" i="2"/>
  <c r="L187" i="2"/>
  <c r="M206" i="2"/>
  <c r="L206" i="2"/>
  <c r="M186" i="2"/>
  <c r="L186" i="2"/>
  <c r="M185" i="2"/>
  <c r="L185" i="2"/>
  <c r="M184" i="2"/>
  <c r="L184" i="2"/>
  <c r="M205" i="2"/>
  <c r="L205" i="2"/>
  <c r="M204" i="2"/>
  <c r="L204" i="2"/>
  <c r="M183" i="2"/>
  <c r="L183" i="2"/>
  <c r="M182" i="2"/>
  <c r="L182" i="2"/>
  <c r="M181" i="2"/>
  <c r="L181" i="2"/>
  <c r="M180" i="2"/>
  <c r="L180" i="2"/>
  <c r="M215" i="2"/>
  <c r="L215" i="2"/>
  <c r="M214" i="2"/>
  <c r="L214" i="2"/>
  <c r="M213" i="2"/>
  <c r="L213" i="2"/>
  <c r="M212" i="2"/>
  <c r="L212" i="2"/>
  <c r="M211" i="2"/>
  <c r="L211" i="2"/>
  <c r="M210" i="2"/>
  <c r="L210" i="2"/>
  <c r="M263" i="2"/>
  <c r="L263" i="2"/>
  <c r="M262" i="2"/>
  <c r="L262" i="2"/>
  <c r="M192" i="2"/>
  <c r="L192" i="2"/>
  <c r="M191" i="2"/>
  <c r="L191" i="2"/>
  <c r="M178" i="2"/>
  <c r="L178" i="2"/>
  <c r="M193" i="2"/>
  <c r="L193" i="2"/>
  <c r="M208" i="2"/>
  <c r="L208" i="2"/>
  <c r="M197" i="2"/>
  <c r="L197" i="2"/>
  <c r="M196" i="2"/>
  <c r="L196" i="2"/>
  <c r="M195" i="2"/>
  <c r="L195" i="2"/>
  <c r="M194" i="2"/>
  <c r="L194" i="2"/>
  <c r="M179" i="2"/>
  <c r="L179" i="2"/>
  <c r="M227" i="2"/>
  <c r="L227" i="2"/>
  <c r="M226" i="2"/>
  <c r="L226" i="2"/>
  <c r="M261" i="2"/>
  <c r="L261" i="2"/>
  <c r="M260" i="2"/>
  <c r="L260" i="2"/>
  <c r="M248" i="2"/>
  <c r="L248" i="2"/>
  <c r="M259" i="2"/>
  <c r="L259" i="2"/>
  <c r="M258" i="2"/>
  <c r="L258" i="2"/>
  <c r="M257" i="2"/>
  <c r="L257" i="2"/>
  <c r="M256" i="2"/>
  <c r="L256" i="2"/>
  <c r="M266" i="2"/>
  <c r="L266" i="2"/>
  <c r="M265" i="2"/>
  <c r="L265" i="2"/>
  <c r="M264" i="2"/>
  <c r="L264" i="2"/>
  <c r="M275" i="2"/>
  <c r="L275" i="2"/>
  <c r="M274" i="2"/>
  <c r="L274" i="2"/>
  <c r="M273" i="2"/>
  <c r="L273" i="2"/>
  <c r="M272" i="2"/>
  <c r="L272" i="2"/>
  <c r="M271" i="2"/>
  <c r="L271" i="2"/>
  <c r="M270" i="2"/>
  <c r="L270" i="2"/>
  <c r="M269" i="2"/>
  <c r="L269" i="2"/>
  <c r="M268" i="2"/>
  <c r="L268" i="2"/>
  <c r="M267" i="2"/>
  <c r="L267" i="2"/>
  <c r="M255" i="2"/>
  <c r="L255" i="2"/>
  <c r="M254" i="2"/>
  <c r="L254" i="2"/>
  <c r="M245" i="2"/>
  <c r="L245" i="2"/>
  <c r="M244" i="2"/>
  <c r="L244" i="2"/>
  <c r="M243" i="2"/>
  <c r="L243" i="2"/>
  <c r="M253" i="2"/>
  <c r="L253" i="2"/>
  <c r="M252" i="2"/>
  <c r="L252" i="2"/>
  <c r="M251" i="2"/>
  <c r="L251" i="2"/>
  <c r="M250" i="2"/>
  <c r="L250" i="2"/>
  <c r="M249" i="2"/>
  <c r="L249" i="2"/>
  <c r="M247" i="2"/>
  <c r="L247" i="2"/>
  <c r="M246" i="2"/>
  <c r="L246" i="2"/>
  <c r="M242" i="2"/>
  <c r="L242" i="2"/>
  <c r="M241" i="2"/>
  <c r="L241" i="2"/>
  <c r="M240" i="2"/>
  <c r="L240" i="2"/>
  <c r="M238" i="2"/>
  <c r="L238" i="2"/>
  <c r="M239" i="2"/>
  <c r="L239" i="2"/>
  <c r="M237" i="2"/>
  <c r="L237" i="2"/>
  <c r="M236" i="2"/>
  <c r="L236" i="2"/>
  <c r="M235" i="2"/>
  <c r="L235" i="2"/>
  <c r="M234" i="2"/>
  <c r="L234" i="2"/>
  <c r="M233" i="2"/>
  <c r="L233" i="2"/>
  <c r="M232" i="2"/>
  <c r="L232" i="2"/>
  <c r="M231" i="2"/>
  <c r="L231" i="2"/>
  <c r="M230" i="2"/>
  <c r="L230" i="2"/>
  <c r="M229" i="2"/>
  <c r="L229" i="2"/>
  <c r="M228" i="2"/>
  <c r="L228" i="2"/>
  <c r="M225" i="2"/>
  <c r="L225" i="2"/>
  <c r="M224" i="2"/>
  <c r="L224" i="2"/>
  <c r="M223" i="2"/>
  <c r="L223" i="2"/>
  <c r="M222" i="2"/>
  <c r="L222" i="2"/>
  <c r="M221" i="2"/>
  <c r="L221" i="2"/>
  <c r="M220" i="2"/>
  <c r="L220" i="2"/>
  <c r="M219" i="2"/>
  <c r="L219" i="2"/>
  <c r="M209" i="2"/>
  <c r="L209" i="2"/>
  <c r="M203" i="2"/>
  <c r="L203" i="2"/>
  <c r="M202" i="2"/>
  <c r="L202" i="2"/>
  <c r="M201" i="2"/>
  <c r="L201" i="2"/>
  <c r="M200" i="2"/>
  <c r="L200" i="2"/>
  <c r="M199" i="2"/>
  <c r="L199" i="2"/>
  <c r="M198" i="2"/>
  <c r="L198" i="2"/>
  <c r="M207" i="2"/>
  <c r="L207" i="2"/>
  <c r="M175" i="2"/>
  <c r="L175" i="2"/>
  <c r="M293" i="2"/>
  <c r="L293" i="2"/>
  <c r="M292" i="2"/>
  <c r="L292" i="2"/>
  <c r="M291" i="2"/>
  <c r="L291" i="2"/>
  <c r="M290" i="2"/>
  <c r="L290" i="2"/>
  <c r="M289" i="2"/>
  <c r="L289" i="2"/>
  <c r="M288" i="2"/>
  <c r="L288" i="2"/>
  <c r="M287" i="2"/>
  <c r="L287" i="2"/>
  <c r="M286" i="2"/>
  <c r="L286" i="2"/>
  <c r="M285" i="2"/>
  <c r="L285" i="2"/>
  <c r="M284" i="2"/>
  <c r="L284" i="2"/>
  <c r="M283" i="2"/>
  <c r="L283" i="2"/>
  <c r="M282" i="2"/>
  <c r="L282" i="2"/>
  <c r="M281" i="2"/>
  <c r="L281" i="2"/>
  <c r="M280" i="2"/>
  <c r="L280" i="2"/>
  <c r="M279" i="2"/>
  <c r="L279" i="2"/>
  <c r="M278" i="2"/>
  <c r="L278" i="2"/>
  <c r="M277" i="2"/>
  <c r="L277" i="2"/>
  <c r="M276" i="2"/>
  <c r="L276" i="2"/>
  <c r="M174" i="2"/>
  <c r="L174" i="2"/>
  <c r="M158" i="2"/>
  <c r="L158" i="2"/>
  <c r="M157" i="2"/>
  <c r="L157" i="2"/>
  <c r="M152" i="2"/>
  <c r="L152" i="2"/>
  <c r="M151" i="2"/>
  <c r="L151" i="2"/>
  <c r="M156" i="2"/>
  <c r="L156" i="2"/>
  <c r="M147" i="2"/>
  <c r="L147" i="2"/>
  <c r="M154" i="2"/>
  <c r="L154" i="2"/>
  <c r="M159" i="2"/>
  <c r="L159" i="2"/>
  <c r="M146" i="2"/>
  <c r="L146" i="2"/>
  <c r="M140" i="2"/>
  <c r="L140" i="2"/>
  <c r="M153" i="2"/>
  <c r="L153" i="2"/>
  <c r="M155" i="2"/>
  <c r="L155" i="2"/>
  <c r="M149" i="2"/>
  <c r="L149" i="2"/>
  <c r="M150" i="2"/>
  <c r="L150" i="2"/>
  <c r="M161" i="2"/>
  <c r="L161" i="2"/>
  <c r="M148" i="2"/>
  <c r="L148" i="2"/>
  <c r="M160" i="2"/>
  <c r="L160" i="2"/>
  <c r="M141" i="2"/>
  <c r="L141" i="2"/>
  <c r="M163" i="2"/>
  <c r="L163" i="2"/>
  <c r="M168" i="2"/>
  <c r="L168" i="2"/>
  <c r="M170" i="2"/>
  <c r="L170" i="2"/>
  <c r="M169" i="2"/>
  <c r="L169" i="2"/>
  <c r="M167" i="2"/>
  <c r="L167" i="2"/>
  <c r="M165" i="2"/>
  <c r="L165" i="2"/>
  <c r="M142" i="2"/>
  <c r="L142" i="2"/>
  <c r="M143" i="2"/>
  <c r="L143" i="2"/>
  <c r="M164" i="2"/>
  <c r="L164" i="2"/>
  <c r="M162" i="2"/>
  <c r="L162" i="2"/>
  <c r="M119" i="2"/>
  <c r="L119" i="2"/>
  <c r="M118" i="2"/>
  <c r="L118" i="2"/>
  <c r="M117" i="2"/>
  <c r="L117" i="2"/>
  <c r="M116" i="2"/>
  <c r="L116" i="2"/>
  <c r="M115" i="2"/>
  <c r="L115" i="2"/>
  <c r="M114" i="2"/>
  <c r="L114" i="2"/>
  <c r="M113" i="2"/>
  <c r="L113" i="2"/>
  <c r="M112" i="2"/>
  <c r="L112" i="2"/>
  <c r="M111" i="2"/>
  <c r="L111" i="2"/>
  <c r="M110" i="2"/>
  <c r="L110" i="2"/>
  <c r="M109" i="2"/>
  <c r="L109" i="2"/>
  <c r="M108" i="2"/>
  <c r="L108" i="2"/>
  <c r="M107" i="2"/>
  <c r="L107" i="2"/>
  <c r="M106" i="2"/>
  <c r="L106" i="2"/>
  <c r="M105" i="2"/>
  <c r="L105" i="2"/>
  <c r="M104" i="2"/>
  <c r="L104" i="2"/>
  <c r="M103" i="2"/>
  <c r="L103" i="2"/>
  <c r="M102" i="2"/>
  <c r="L102" i="2"/>
  <c r="M100" i="2"/>
  <c r="L100" i="2"/>
  <c r="M101" i="2"/>
  <c r="L101" i="2"/>
  <c r="M99" i="2"/>
  <c r="L99" i="2"/>
  <c r="M98" i="2"/>
  <c r="L98" i="2"/>
  <c r="M97" i="2"/>
  <c r="L97" i="2"/>
  <c r="M96" i="2"/>
  <c r="L96" i="2"/>
  <c r="M95" i="2"/>
  <c r="L95" i="2"/>
  <c r="M139" i="2"/>
  <c r="L139" i="2"/>
  <c r="M138" i="2"/>
  <c r="L138" i="2"/>
  <c r="M137" i="2"/>
  <c r="L137" i="2"/>
  <c r="M136" i="2"/>
  <c r="L136" i="2"/>
  <c r="M135" i="2"/>
  <c r="L135" i="2"/>
  <c r="M134" i="2"/>
  <c r="L134" i="2"/>
  <c r="M133" i="2"/>
  <c r="L133" i="2"/>
  <c r="M132" i="2"/>
  <c r="L132" i="2"/>
  <c r="M93" i="2"/>
  <c r="L93" i="2"/>
  <c r="M756" i="2"/>
  <c r="L756" i="2"/>
  <c r="M131" i="2"/>
  <c r="L131" i="2"/>
  <c r="M130" i="2"/>
  <c r="L130" i="2"/>
  <c r="M129" i="2"/>
  <c r="L129" i="2"/>
  <c r="M128" i="2"/>
  <c r="L128" i="2"/>
  <c r="M127" i="2"/>
  <c r="L127" i="2"/>
  <c r="M126" i="2"/>
  <c r="L126" i="2"/>
  <c r="M125" i="2"/>
  <c r="L125" i="2"/>
  <c r="M124" i="2"/>
  <c r="L124" i="2"/>
  <c r="M123" i="2"/>
  <c r="L123" i="2"/>
  <c r="M122" i="2"/>
  <c r="L122" i="2"/>
  <c r="M121" i="2"/>
  <c r="L121" i="2"/>
  <c r="M120" i="2"/>
  <c r="L120" i="2"/>
  <c r="M94" i="2"/>
  <c r="L94" i="2"/>
  <c r="M92" i="2"/>
  <c r="L92" i="2"/>
  <c r="M91" i="2"/>
  <c r="L91" i="2"/>
  <c r="M90" i="2"/>
  <c r="L90" i="2"/>
  <c r="M89" i="2"/>
  <c r="L89" i="2"/>
  <c r="M88" i="2"/>
  <c r="L88" i="2"/>
  <c r="M87" i="2"/>
  <c r="L87" i="2"/>
  <c r="M86" i="2"/>
  <c r="L86" i="2"/>
  <c r="M84" i="2"/>
  <c r="L84" i="2"/>
  <c r="M85" i="2"/>
  <c r="L85" i="2"/>
  <c r="M83" i="2"/>
  <c r="L83" i="2"/>
  <c r="M16" i="2"/>
  <c r="L16" i="2"/>
  <c r="M15" i="2"/>
  <c r="L15" i="2"/>
  <c r="M12" i="2"/>
  <c r="L12" i="2"/>
  <c r="M13" i="2"/>
  <c r="L13" i="2"/>
  <c r="M9" i="2"/>
  <c r="L9" i="2"/>
  <c r="M36" i="2"/>
  <c r="L36" i="2"/>
  <c r="M14" i="2"/>
  <c r="L14" i="2"/>
  <c r="M11" i="2"/>
  <c r="L11" i="2"/>
  <c r="M10" i="2"/>
  <c r="L10" i="2"/>
  <c r="M37" i="2"/>
  <c r="L37" i="2"/>
  <c r="M56" i="2"/>
  <c r="L56" i="2"/>
  <c r="M81" i="2"/>
  <c r="L81" i="2"/>
  <c r="M82" i="2"/>
  <c r="L82" i="2"/>
  <c r="M76" i="2"/>
  <c r="L76" i="2"/>
  <c r="M75" i="2"/>
  <c r="L75" i="2"/>
  <c r="M74" i="2"/>
  <c r="L74" i="2"/>
  <c r="M73" i="2"/>
  <c r="L73" i="2"/>
  <c r="M80" i="2"/>
  <c r="L80" i="2"/>
  <c r="M30" i="2"/>
  <c r="L30" i="2"/>
  <c r="M41" i="2"/>
  <c r="L41" i="2"/>
  <c r="M43" i="2"/>
  <c r="L43" i="2"/>
  <c r="M42" i="2"/>
  <c r="L42" i="2"/>
  <c r="M40" i="2"/>
  <c r="L40" i="2"/>
  <c r="M39" i="2"/>
  <c r="L39" i="2"/>
  <c r="M6" i="2"/>
  <c r="L6" i="2"/>
  <c r="M38" i="2"/>
  <c r="L38" i="2"/>
  <c r="M26" i="2"/>
  <c r="L26" i="2"/>
  <c r="M8" i="2"/>
  <c r="L8" i="2"/>
  <c r="M31" i="2"/>
  <c r="L31" i="2"/>
  <c r="M7" i="2"/>
  <c r="L7" i="2"/>
  <c r="M27" i="2"/>
  <c r="L27" i="2"/>
  <c r="M24" i="2"/>
  <c r="L24" i="2"/>
  <c r="M77" i="2"/>
  <c r="L77" i="2"/>
  <c r="M79" i="2"/>
  <c r="L79" i="2"/>
  <c r="M32" i="2"/>
  <c r="L32" i="2"/>
  <c r="M25" i="2"/>
  <c r="L25" i="2"/>
  <c r="M72" i="2"/>
  <c r="L72" i="2"/>
  <c r="M71" i="2"/>
  <c r="L71" i="2"/>
  <c r="M66" i="2"/>
  <c r="L66" i="2"/>
  <c r="M69" i="2"/>
  <c r="L69" i="2"/>
  <c r="M68" i="2"/>
  <c r="L68" i="2"/>
  <c r="M67" i="2"/>
  <c r="L67" i="2"/>
  <c r="M65" i="2"/>
  <c r="L65" i="2"/>
  <c r="M64" i="2"/>
  <c r="L64" i="2"/>
  <c r="M63" i="2"/>
  <c r="L63" i="2"/>
  <c r="M62" i="2"/>
  <c r="L62" i="2"/>
  <c r="M33" i="2"/>
  <c r="L33" i="2"/>
  <c r="M35" i="2"/>
  <c r="L35" i="2"/>
  <c r="M23" i="2"/>
  <c r="L23" i="2"/>
  <c r="M22" i="2"/>
  <c r="L22" i="2"/>
  <c r="M17" i="2"/>
  <c r="L17" i="2"/>
  <c r="M60" i="2"/>
  <c r="L60" i="2"/>
  <c r="M78" i="2"/>
  <c r="L78" i="2"/>
  <c r="M59" i="2"/>
  <c r="L59" i="2"/>
  <c r="M57" i="2"/>
  <c r="L57" i="2"/>
  <c r="M34" i="2"/>
  <c r="L34" i="2"/>
  <c r="M50" i="2"/>
  <c r="L50" i="2"/>
  <c r="M54" i="2"/>
  <c r="L54" i="2"/>
  <c r="M52" i="2"/>
  <c r="L52" i="2"/>
  <c r="M53" i="2"/>
  <c r="L53" i="2"/>
  <c r="M51" i="2"/>
  <c r="L51" i="2"/>
  <c r="M55" i="2"/>
  <c r="L55" i="2"/>
  <c r="M46" i="2"/>
  <c r="L46" i="2"/>
  <c r="L3" i="2"/>
  <c r="M44" i="2"/>
  <c r="L44" i="2"/>
  <c r="M4" i="2"/>
  <c r="L4" i="2"/>
  <c r="M5" i="2"/>
  <c r="L5" i="2"/>
  <c r="M2" i="2"/>
  <c r="L2" i="2"/>
  <c r="K5" i="2"/>
  <c r="K4" i="2"/>
  <c r="K75" i="2"/>
  <c r="K79" i="2"/>
  <c r="K25" i="2"/>
  <c r="K64" i="2"/>
  <c r="K14" i="2"/>
  <c r="K11" i="2"/>
  <c r="K10" i="2"/>
  <c r="K37" i="2"/>
  <c r="K15" i="2"/>
  <c r="K56" i="2"/>
  <c r="K78" i="2"/>
  <c r="K36" i="2"/>
  <c r="K2" i="2"/>
  <c r="K46" i="2"/>
  <c r="K17" i="2"/>
  <c r="K22" i="2"/>
  <c r="K23" i="2"/>
  <c r="K35" i="2"/>
  <c r="K33" i="2"/>
  <c r="K9" i="2"/>
  <c r="K12" i="2"/>
  <c r="K13" i="2"/>
  <c r="K16" i="2"/>
  <c r="K677" i="2"/>
  <c r="K24" i="2"/>
  <c r="K27" i="2"/>
  <c r="K7" i="2"/>
  <c r="K31" i="2"/>
  <c r="K8" i="2"/>
  <c r="K38" i="2"/>
  <c r="K6" i="2"/>
  <c r="K39" i="2"/>
  <c r="K40" i="2"/>
  <c r="K42" i="2"/>
  <c r="K43" i="2"/>
  <c r="K41" i="2"/>
  <c r="K30" i="2"/>
  <c r="K73" i="2"/>
  <c r="K74" i="2"/>
  <c r="K76" i="2"/>
  <c r="K57" i="2"/>
  <c r="K59" i="2"/>
  <c r="K60" i="2"/>
  <c r="K62" i="2"/>
  <c r="K63" i="2"/>
  <c r="K55" i="2"/>
  <c r="K51" i="2"/>
  <c r="K53" i="2"/>
  <c r="K52" i="2"/>
  <c r="K54" i="2"/>
  <c r="K50" i="2"/>
  <c r="K34" i="2"/>
  <c r="K65" i="2"/>
  <c r="K67" i="2"/>
  <c r="K68" i="2"/>
  <c r="K69" i="2"/>
  <c r="K66" i="2"/>
  <c r="K71" i="2"/>
  <c r="K72" i="2"/>
  <c r="K32" i="2"/>
  <c r="K3" i="2"/>
  <c r="K83" i="2"/>
  <c r="K85" i="2"/>
  <c r="K84" i="2"/>
  <c r="K86" i="2"/>
  <c r="K87" i="2"/>
  <c r="K88" i="2"/>
  <c r="K92" i="2"/>
  <c r="K94" i="2"/>
  <c r="K120" i="2"/>
  <c r="K121" i="2"/>
  <c r="K122" i="2"/>
  <c r="K123" i="2"/>
  <c r="K124" i="2"/>
  <c r="K125" i="2"/>
  <c r="K126" i="2"/>
  <c r="K127" i="2"/>
  <c r="K128" i="2"/>
  <c r="K129" i="2"/>
  <c r="K130" i="2"/>
  <c r="K131" i="2"/>
  <c r="K756" i="2"/>
  <c r="K93" i="2"/>
  <c r="K132" i="2"/>
  <c r="K133" i="2"/>
  <c r="K134" i="2"/>
  <c r="K135" i="2"/>
  <c r="K136" i="2"/>
  <c r="K137" i="2"/>
  <c r="K138" i="2"/>
  <c r="K139" i="2"/>
  <c r="K95" i="2"/>
  <c r="K96" i="2"/>
  <c r="K97" i="2"/>
  <c r="K98" i="2"/>
  <c r="K99" i="2"/>
  <c r="K101" i="2"/>
  <c r="K100" i="2"/>
  <c r="K102" i="2"/>
  <c r="K103" i="2"/>
  <c r="K104" i="2"/>
  <c r="K105" i="2"/>
  <c r="K106" i="2"/>
  <c r="K107" i="2"/>
  <c r="K108" i="2"/>
  <c r="K109" i="2"/>
  <c r="K110" i="2"/>
  <c r="K111" i="2"/>
  <c r="K112" i="2"/>
  <c r="K113" i="2"/>
  <c r="K114" i="2"/>
  <c r="K115" i="2"/>
  <c r="K116" i="2"/>
  <c r="K117" i="2"/>
  <c r="K118" i="2"/>
  <c r="K119" i="2"/>
  <c r="K44" i="2"/>
  <c r="K77" i="2"/>
  <c r="K26" i="2"/>
  <c r="K80" i="2"/>
  <c r="K82" i="2"/>
  <c r="K81" i="2"/>
  <c r="K89" i="2"/>
  <c r="K90" i="2"/>
  <c r="K91" i="2"/>
  <c r="K162" i="2"/>
  <c r="K164" i="2"/>
  <c r="K143" i="2"/>
  <c r="K142" i="2"/>
  <c r="K165" i="2"/>
  <c r="K167" i="2"/>
  <c r="K169" i="2"/>
  <c r="K170" i="2"/>
  <c r="K168" i="2"/>
  <c r="K163" i="2"/>
  <c r="K141" i="2"/>
  <c r="K160" i="2"/>
  <c r="K148" i="2"/>
  <c r="K161" i="2"/>
  <c r="K150" i="2"/>
  <c r="K149" i="2"/>
  <c r="K155" i="2"/>
  <c r="K153" i="2"/>
  <c r="K140" i="2"/>
  <c r="K146" i="2"/>
  <c r="K159" i="2"/>
  <c r="K154" i="2"/>
  <c r="K147" i="2"/>
  <c r="K156" i="2"/>
  <c r="K151" i="2"/>
  <c r="K152" i="2"/>
  <c r="K157" i="2"/>
  <c r="K158" i="2"/>
  <c r="K174" i="2"/>
  <c r="K276" i="2"/>
  <c r="K277" i="2"/>
  <c r="K278" i="2"/>
  <c r="K279" i="2"/>
  <c r="K280" i="2"/>
  <c r="K281" i="2"/>
  <c r="K282" i="2"/>
  <c r="K283" i="2"/>
  <c r="K284" i="2"/>
  <c r="K285" i="2"/>
  <c r="K286" i="2"/>
  <c r="K287" i="2"/>
  <c r="K288" i="2"/>
  <c r="K289" i="2"/>
  <c r="K290" i="2"/>
  <c r="K291" i="2"/>
  <c r="K292" i="2"/>
  <c r="K293" i="2"/>
  <c r="K175" i="2"/>
  <c r="K207" i="2"/>
  <c r="K198" i="2"/>
  <c r="K199" i="2"/>
  <c r="K200" i="2"/>
  <c r="K201" i="2"/>
  <c r="K202" i="2"/>
  <c r="K203" i="2"/>
  <c r="K209" i="2"/>
  <c r="K219" i="2"/>
  <c r="K220" i="2"/>
  <c r="K221" i="2"/>
  <c r="K222" i="2"/>
  <c r="K223" i="2"/>
  <c r="K224" i="2"/>
  <c r="K225" i="2"/>
  <c r="K228" i="2"/>
  <c r="K229" i="2"/>
  <c r="K230" i="2"/>
  <c r="K231" i="2"/>
  <c r="K232" i="2"/>
  <c r="K233" i="2"/>
  <c r="K234" i="2"/>
  <c r="K235" i="2"/>
  <c r="K236" i="2"/>
  <c r="K237" i="2"/>
  <c r="K239" i="2"/>
  <c r="K238" i="2"/>
  <c r="K240" i="2"/>
  <c r="K241" i="2"/>
  <c r="K242" i="2"/>
  <c r="K246" i="2"/>
  <c r="K247" i="2"/>
  <c r="K249" i="2"/>
  <c r="K250" i="2"/>
  <c r="K251" i="2"/>
  <c r="K252" i="2"/>
  <c r="K253" i="2"/>
  <c r="K243" i="2"/>
  <c r="K244" i="2"/>
  <c r="K245" i="2"/>
  <c r="K254" i="2"/>
  <c r="K255" i="2"/>
  <c r="K267" i="2"/>
  <c r="K268" i="2"/>
  <c r="K269" i="2"/>
  <c r="K270" i="2"/>
  <c r="K271" i="2"/>
  <c r="K272" i="2"/>
  <c r="K273" i="2"/>
  <c r="K274" i="2"/>
  <c r="K275" i="2"/>
  <c r="K264" i="2"/>
  <c r="K265" i="2"/>
  <c r="K266" i="2"/>
  <c r="K256" i="2"/>
  <c r="K257" i="2"/>
  <c r="K258" i="2"/>
  <c r="K259" i="2"/>
  <c r="K248" i="2"/>
  <c r="K260" i="2"/>
  <c r="K261" i="2"/>
  <c r="K226" i="2"/>
  <c r="K227" i="2"/>
  <c r="K179" i="2"/>
  <c r="K194" i="2"/>
  <c r="K195" i="2"/>
  <c r="K196" i="2"/>
  <c r="K197" i="2"/>
  <c r="K208" i="2"/>
  <c r="K193" i="2"/>
  <c r="K178" i="2"/>
  <c r="K191" i="2"/>
  <c r="K192" i="2"/>
  <c r="K262" i="2"/>
  <c r="K263" i="2"/>
  <c r="K210" i="2"/>
  <c r="K211" i="2"/>
  <c r="K212" i="2"/>
  <c r="K213" i="2"/>
  <c r="K214" i="2"/>
  <c r="K215" i="2"/>
  <c r="K180" i="2"/>
  <c r="K181" i="2"/>
  <c r="K182" i="2"/>
  <c r="K183" i="2"/>
  <c r="K204" i="2"/>
  <c r="K205" i="2"/>
  <c r="K184" i="2"/>
  <c r="K185" i="2"/>
  <c r="K186" i="2"/>
  <c r="K206" i="2"/>
  <c r="K187" i="2"/>
  <c r="K188" i="2"/>
  <c r="K177" i="2"/>
  <c r="K189" i="2"/>
  <c r="K190" i="2"/>
  <c r="K216" i="2"/>
  <c r="K217" i="2"/>
  <c r="K218" i="2"/>
  <c r="K176" i="2"/>
  <c r="K294" i="2"/>
  <c r="K758" i="2"/>
  <c r="K336" i="2"/>
  <c r="K337" i="2"/>
  <c r="K338" i="2"/>
  <c r="K332" i="2"/>
  <c r="K327" i="2"/>
  <c r="K328" i="2"/>
  <c r="K329" i="2"/>
  <c r="K330" i="2"/>
  <c r="K331" i="2"/>
  <c r="K655" i="2"/>
  <c r="K346" i="2"/>
  <c r="K656" i="2"/>
  <c r="K363" i="2"/>
  <c r="K347" i="2"/>
  <c r="K652" i="2"/>
  <c r="K372" i="2"/>
  <c r="K341" i="2"/>
  <c r="K342" i="2"/>
  <c r="K343" i="2"/>
  <c r="K344" i="2"/>
  <c r="K345" i="2"/>
  <c r="K653" i="2"/>
  <c r="K354" i="2"/>
  <c r="K654" i="2"/>
  <c r="K355" i="2"/>
  <c r="K373" i="2"/>
  <c r="K321" i="2"/>
  <c r="K322" i="2"/>
  <c r="K323" i="2"/>
  <c r="K324" i="2"/>
  <c r="K325" i="2"/>
  <c r="K326" i="2"/>
  <c r="K761" i="2"/>
  <c r="K762" i="2"/>
  <c r="K361" i="2"/>
  <c r="K339" i="2"/>
  <c r="K362" i="2"/>
  <c r="K340" i="2"/>
  <c r="K374" i="2"/>
  <c r="K348"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349" i="2"/>
  <c r="K350" i="2"/>
  <c r="K351" i="2"/>
  <c r="K352" i="2"/>
  <c r="K353" i="2"/>
  <c r="K320" i="2"/>
  <c r="K317" i="2"/>
  <c r="K356" i="2"/>
  <c r="K357" i="2"/>
  <c r="K358" i="2"/>
  <c r="K657" i="2"/>
  <c r="K658" i="2"/>
  <c r="K659" i="2"/>
  <c r="K660" i="2"/>
  <c r="K661" i="2"/>
  <c r="K662" i="2"/>
  <c r="K664" i="2"/>
  <c r="K665" i="2"/>
  <c r="K597" i="2"/>
  <c r="K666" i="2"/>
  <c r="K663" i="2"/>
  <c r="K667" i="2"/>
  <c r="K668" i="2"/>
  <c r="K669" i="2"/>
  <c r="K670" i="2"/>
  <c r="K365" i="2"/>
  <c r="K364" i="2"/>
  <c r="K674" i="2"/>
  <c r="K334" i="2"/>
  <c r="K366" i="2"/>
  <c r="K367" i="2"/>
  <c r="K368" i="2"/>
  <c r="K369" i="2"/>
  <c r="K370" i="2"/>
  <c r="K371" i="2"/>
  <c r="K671" i="2"/>
  <c r="K672" i="2"/>
  <c r="K673" i="2"/>
  <c r="K757" i="2"/>
  <c r="K755" i="2"/>
  <c r="K759"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333" i="2"/>
  <c r="K335" i="2"/>
  <c r="K359" i="2"/>
  <c r="K360" i="2"/>
  <c r="K295" i="2"/>
  <c r="K413" i="2"/>
  <c r="K301" i="2"/>
  <c r="K318" i="2"/>
  <c r="K319"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603" i="2"/>
  <c r="K604" i="2"/>
  <c r="K605" i="2"/>
  <c r="K527" i="2"/>
  <c r="K528" i="2"/>
  <c r="K529" i="2"/>
  <c r="K530" i="2"/>
  <c r="K531" i="2"/>
  <c r="K532" i="2"/>
  <c r="K533" i="2"/>
  <c r="K534" i="2"/>
  <c r="K535" i="2"/>
  <c r="K536" i="2"/>
  <c r="K537" i="2"/>
  <c r="K538" i="2"/>
  <c r="K539" i="2"/>
  <c r="K540" i="2"/>
  <c r="K541" i="2"/>
  <c r="K542" i="2"/>
  <c r="K543" i="2"/>
  <c r="K544" i="2"/>
  <c r="K545" i="2"/>
  <c r="K546" i="2"/>
  <c r="K547" i="2"/>
  <c r="K548" i="2"/>
  <c r="K601" i="2"/>
  <c r="K606"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607" i="2"/>
  <c r="K608" i="2"/>
  <c r="K609" i="2"/>
  <c r="K610" i="2"/>
  <c r="K611" i="2"/>
  <c r="K612" i="2"/>
  <c r="K613" i="2"/>
  <c r="K614" i="2"/>
  <c r="K615" i="2"/>
  <c r="K616" i="2"/>
  <c r="K617" i="2"/>
  <c r="K618" i="2"/>
  <c r="K619" i="2"/>
  <c r="K620" i="2"/>
  <c r="K621" i="2"/>
  <c r="K622" i="2"/>
  <c r="K595" i="2"/>
  <c r="K623" i="2"/>
  <c r="K624" i="2"/>
  <c r="K625" i="2"/>
  <c r="K626" i="2"/>
  <c r="K627" i="2"/>
  <c r="K628" i="2"/>
  <c r="K629" i="2"/>
  <c r="K630" i="2"/>
  <c r="K631" i="2"/>
  <c r="K632" i="2"/>
  <c r="K634" i="2"/>
  <c r="K635" i="2"/>
  <c r="K639" i="2"/>
  <c r="K640" i="2"/>
  <c r="K642" i="2"/>
  <c r="K644" i="2"/>
  <c r="K646" i="2"/>
  <c r="K647" i="2"/>
  <c r="K648" i="2"/>
  <c r="K649" i="2"/>
  <c r="K650" i="2"/>
  <c r="K651" i="2"/>
  <c r="K602" i="2"/>
  <c r="K760" i="2"/>
  <c r="K296" i="2"/>
  <c r="K297" i="2"/>
  <c r="K298" i="2"/>
  <c r="K299" i="2"/>
  <c r="K302" i="2"/>
  <c r="K303" i="2"/>
  <c r="K304" i="2"/>
  <c r="K305" i="2"/>
  <c r="K598" i="2"/>
  <c r="K599" i="2"/>
  <c r="K600" i="2"/>
  <c r="K306" i="2"/>
  <c r="K307" i="2"/>
  <c r="K633" i="2"/>
  <c r="K636" i="2"/>
  <c r="K637" i="2"/>
  <c r="K638" i="2"/>
  <c r="K641" i="2"/>
  <c r="K643" i="2"/>
  <c r="K645" i="2"/>
  <c r="K594" i="2"/>
  <c r="K300" i="2"/>
  <c r="K315" i="2"/>
  <c r="K316" i="2"/>
  <c r="K308" i="2"/>
  <c r="K309" i="2"/>
  <c r="K310" i="2"/>
  <c r="K311" i="2"/>
  <c r="K312" i="2"/>
  <c r="K313" i="2"/>
  <c r="K314" i="2"/>
  <c r="K596" i="2"/>
  <c r="K709" i="2"/>
  <c r="K708" i="2"/>
  <c r="K690" i="2"/>
  <c r="K691" i="2"/>
  <c r="K692" i="2"/>
  <c r="K693" i="2"/>
  <c r="K694" i="2"/>
  <c r="K697" i="2"/>
  <c r="K696" i="2"/>
  <c r="K695" i="2"/>
  <c r="K698" i="2"/>
  <c r="K699" i="2"/>
  <c r="K700" i="2"/>
  <c r="K701" i="2"/>
  <c r="K144" i="2"/>
  <c r="K145" i="2"/>
  <c r="K166" i="2"/>
  <c r="K704" i="2"/>
  <c r="K703" i="2"/>
  <c r="K705" i="2"/>
  <c r="K706" i="2"/>
  <c r="K707" i="2"/>
  <c r="K702" i="2"/>
  <c r="K803" i="2"/>
  <c r="K710" i="2"/>
  <c r="K723" i="2"/>
  <c r="K722" i="2"/>
  <c r="K724" i="2"/>
  <c r="K725" i="2"/>
  <c r="K712" i="2"/>
  <c r="K713" i="2"/>
  <c r="K714" i="2"/>
  <c r="K715" i="2"/>
  <c r="K716" i="2"/>
  <c r="K717" i="2"/>
  <c r="K718" i="2"/>
  <c r="K719" i="2"/>
  <c r="K720" i="2"/>
  <c r="K721" i="2"/>
  <c r="K726" i="2"/>
  <c r="K727" i="2"/>
  <c r="K728" i="2"/>
  <c r="K729" i="2"/>
  <c r="K730" i="2"/>
  <c r="K731" i="2"/>
  <c r="K732" i="2"/>
  <c r="K733" i="2"/>
  <c r="K734" i="2"/>
  <c r="K735" i="2"/>
  <c r="K736" i="2"/>
  <c r="K737" i="2"/>
  <c r="K738" i="2"/>
  <c r="K739" i="2"/>
  <c r="K740" i="2"/>
  <c r="K741" i="2"/>
  <c r="K742" i="2"/>
  <c r="K743" i="2"/>
  <c r="K744" i="2"/>
  <c r="K745" i="2"/>
  <c r="K746" i="2"/>
  <c r="K747" i="2"/>
  <c r="K748" i="2"/>
  <c r="K749" i="2"/>
  <c r="K754" i="2"/>
  <c r="K750" i="2"/>
  <c r="K751" i="2"/>
  <c r="K752" i="2"/>
  <c r="K753" i="2"/>
  <c r="I201" i="2" a="1"/>
  <c r="I376" i="2" a="1"/>
  <c r="I254" i="2" a="1"/>
  <c r="I484" i="2" a="1"/>
  <c r="I489" i="2" a="1"/>
  <c r="I22" i="2" a="1"/>
  <c r="I154" i="2" a="1"/>
  <c r="I49" i="2" a="1"/>
  <c r="I755" i="2" a="1"/>
  <c r="I488" i="2" a="1"/>
  <c r="I555" i="2" a="1"/>
  <c r="I409" i="2" a="1"/>
  <c r="I751" i="2" a="1"/>
  <c r="I792" i="2" a="1"/>
  <c r="I658" i="2" a="1"/>
  <c r="I432" i="2" a="1"/>
  <c r="I311" i="2" a="1"/>
  <c r="I685" i="2" a="1"/>
  <c r="I104" i="2" a="1"/>
  <c r="I520" i="2" a="1"/>
  <c r="I770" i="2" a="1"/>
  <c r="I105" i="2" a="1"/>
  <c r="I643" i="2" a="1"/>
  <c r="I704" i="2" a="1"/>
  <c r="I310" i="2" a="1"/>
  <c r="I170" i="2" a="1"/>
  <c r="I400" i="2" a="1"/>
  <c r="I467" i="2" a="1"/>
  <c r="I705" i="2" a="1"/>
  <c r="I354" i="2" a="1"/>
  <c r="I531" i="2" a="1"/>
  <c r="I181" i="2" a="1"/>
  <c r="I632" i="2" a="1"/>
  <c r="I369" i="2" a="1"/>
  <c r="I107" i="2" a="1"/>
  <c r="I171" i="2" a="1"/>
  <c r="I131" i="2" a="1"/>
  <c r="I507" i="2" a="1"/>
  <c r="I430" i="2" a="1"/>
  <c r="I722" i="2" a="1"/>
  <c r="I197" i="2" a="1"/>
  <c r="I279" i="2" a="1"/>
  <c r="I231" i="2" a="1"/>
  <c r="I487" i="2" a="1"/>
  <c r="I273" i="2" a="1"/>
  <c r="I754" i="2" a="1"/>
  <c r="I604" i="2" a="1"/>
  <c r="I16" i="2" a="1"/>
  <c r="I33" i="2" a="1"/>
  <c r="I563" i="2" a="1"/>
  <c r="I554" i="2" a="1"/>
  <c r="I589" i="2" a="1"/>
  <c r="I386" i="2" a="1"/>
  <c r="I744" i="2" a="1"/>
  <c r="I372" i="2" a="1"/>
  <c r="I519" i="2" a="1"/>
  <c r="I679" i="2" a="1"/>
  <c r="I249" i="2" a="1"/>
  <c r="I56" i="2" a="1"/>
  <c r="I796" i="2" a="1"/>
  <c r="I174" i="2" a="1"/>
  <c r="I52" i="2" a="1"/>
  <c r="I226" i="2" a="1"/>
  <c r="I597" i="2" a="1"/>
  <c r="I78" i="2" a="1"/>
  <c r="I464" i="2" a="1"/>
  <c r="I44" i="2" a="1"/>
  <c r="I416" i="2" a="1"/>
  <c r="I353" i="2" a="1"/>
  <c r="I315" i="2" a="1"/>
  <c r="I626" i="2" a="1"/>
  <c r="I407" i="2" a="1"/>
  <c r="I395" i="2" a="1"/>
  <c r="I155" i="2" a="1"/>
  <c r="I120" i="2" a="1"/>
  <c r="I786" i="2" a="1"/>
  <c r="I291" i="2" a="1"/>
  <c r="I30" i="2" a="1"/>
  <c r="I498" i="2" a="1"/>
  <c r="I275" i="2" a="1"/>
  <c r="I523" i="2" a="1"/>
  <c r="I476" i="2" a="1"/>
  <c r="I482" i="2" a="1"/>
  <c r="I630" i="2" a="1"/>
  <c r="I365" i="2" a="1"/>
  <c r="I724" i="2" a="1"/>
  <c r="I433" i="2" a="1"/>
  <c r="I124" i="2" a="1"/>
  <c r="I134" i="2" a="1"/>
  <c r="I477" i="2" a="1"/>
  <c r="I772" i="2" a="1"/>
  <c r="I719" i="2" a="1"/>
  <c r="I602" i="2" a="1"/>
  <c r="I637" i="2" a="1"/>
  <c r="I466" i="2" a="1"/>
  <c r="I553" i="2" a="1"/>
  <c r="I753" i="2" a="1"/>
  <c r="I214" i="2" a="1"/>
  <c r="I570" i="2" a="1"/>
  <c r="I758" i="2" a="1"/>
  <c r="I77" i="2" a="1"/>
  <c r="I177" i="2" a="1"/>
  <c r="I785" i="2" a="1"/>
  <c r="I58" i="2" a="1"/>
  <c r="I576" i="2" a="1"/>
  <c r="I403" i="2" a="1"/>
  <c r="I244" i="2" a="1"/>
  <c r="I549" i="2" a="1"/>
  <c r="I135" i="2" a="1"/>
  <c r="I537" i="2" a="1"/>
  <c r="I509" i="2" a="1"/>
  <c r="I237" i="2" a="1"/>
  <c r="I322" i="2" a="1"/>
  <c r="I98" i="2" a="1"/>
  <c r="I211" i="2" a="1"/>
  <c r="I108" i="2" a="1"/>
  <c r="I29" i="2" a="1"/>
  <c r="I629" i="2" a="1"/>
  <c r="I528" i="2" a="1"/>
  <c r="I383" i="2" a="1"/>
  <c r="I76" i="2" a="1"/>
  <c r="I462" i="2" a="1"/>
  <c r="I783" i="2" a="1"/>
  <c r="I36" i="2" a="1"/>
  <c r="I262" i="2" a="1"/>
  <c r="I209" i="2" a="1"/>
  <c r="I334" i="2" a="1"/>
  <c r="I17" i="2" a="1"/>
  <c r="I219" i="2" a="1"/>
  <c r="I259" i="2" a="1"/>
  <c r="I288" i="2" a="1"/>
  <c r="I368" i="2" a="1"/>
  <c r="I728" i="2" a="1"/>
  <c r="I331" i="2" a="1"/>
  <c r="I536" i="2" a="1"/>
  <c r="I450" i="2" a="1"/>
  <c r="I199" i="2" a="1"/>
  <c r="I145" i="2" a="1"/>
  <c r="I358" i="2" a="1"/>
  <c r="I718" i="2" a="1"/>
  <c r="I268" i="2" a="1"/>
  <c r="I110" i="2" a="1"/>
  <c r="I196" i="2" a="1"/>
  <c r="I314" i="2" a="1"/>
  <c r="I252" i="2" a="1"/>
  <c r="I428" i="2" a="1"/>
  <c r="I790" i="2" a="1"/>
  <c r="I692" i="2" a="1"/>
  <c r="I163" i="2" a="1"/>
  <c r="I143" i="2" a="1"/>
  <c r="I522" i="2" a="1"/>
  <c r="I665" i="2" a="1"/>
  <c r="I684" i="2" a="1"/>
  <c r="I613" i="2" a="1"/>
  <c r="I793" i="2" a="1"/>
  <c r="I530" i="2" a="1"/>
  <c r="I225" i="2" a="1"/>
  <c r="I452" i="2" a="1"/>
  <c r="I41" i="2" a="1"/>
  <c r="I747" i="2" a="1"/>
  <c r="I20" i="2" a="1"/>
  <c r="I608" i="2" a="1"/>
  <c r="I187" i="2" a="1"/>
  <c r="I286" i="2" a="1"/>
  <c r="I609" i="2" a="1"/>
  <c r="I178" i="2" a="1"/>
  <c r="I32" i="2" a="1"/>
  <c r="I261" i="2" a="1"/>
  <c r="I701" i="2" a="1"/>
  <c r="I427" i="2" a="1"/>
  <c r="I585" i="2" a="1"/>
  <c r="I309" i="2" a="1"/>
  <c r="I69" i="2" a="1"/>
  <c r="I680" i="2" a="1"/>
  <c r="I736" i="2" a="1"/>
  <c r="I566" i="2" a="1"/>
  <c r="I588" i="2" a="1"/>
  <c r="I24" i="2" a="1"/>
  <c r="I222" i="2" a="1"/>
  <c r="I240" i="2" a="1"/>
  <c r="I636" i="2" a="1"/>
  <c r="I6" i="2" a="1"/>
  <c r="I682" i="2" a="1"/>
  <c r="I735" i="2" a="1"/>
  <c r="I191" i="2" a="1"/>
  <c r="I216" i="2" a="1"/>
  <c r="I696" i="2" a="1"/>
  <c r="I593" i="2" a="1"/>
  <c r="I307" i="2" a="1"/>
  <c r="I447" i="2" a="1"/>
  <c r="I295" i="2" a="1"/>
  <c r="I301" i="2" a="1"/>
  <c r="I140" i="2" a="1"/>
  <c r="I773" i="2" a="1"/>
  <c r="I674" i="2" a="1"/>
  <c r="I80" i="2" a="1"/>
  <c r="I777" i="2" a="1"/>
  <c r="I655" i="2" a="1"/>
  <c r="I327" i="2" a="1"/>
  <c r="I686" i="2" a="1"/>
  <c r="I205" i="2" a="1"/>
  <c r="I794" i="2" a="1"/>
  <c r="I326" i="2" a="1"/>
  <c r="I449" i="2" a="1"/>
  <c r="I583" i="2" a="1"/>
  <c r="I402" i="2" a="1"/>
  <c r="I167" i="2" a="1"/>
  <c r="I319" i="2" a="1"/>
  <c r="I87" i="2" a="1"/>
  <c r="I596" i="2" a="1"/>
  <c r="I590" i="2" a="1"/>
  <c r="I148" i="2" a="1"/>
  <c r="I194" i="2" a="1"/>
  <c r="I391" i="2" a="1"/>
  <c r="I172" i="2" a="1"/>
  <c r="I638" i="2" a="1"/>
  <c r="I133" i="2" a="1"/>
  <c r="I411" i="2" a="1"/>
  <c r="I737" i="2" a="1"/>
  <c r="I667" i="2" a="1"/>
  <c r="I534" i="2" a="1"/>
  <c r="I726" i="2" a="1"/>
  <c r="I247" i="2" a="1"/>
  <c r="I347" i="2" a="1"/>
  <c r="I546" i="2" a="1"/>
  <c r="I343" i="2" a="1"/>
  <c r="I756" i="2" a="1"/>
  <c r="I683" i="2" a="1"/>
  <c r="I164" i="2" a="1"/>
  <c r="I48" i="2" a="1"/>
  <c r="I3" i="2" a="1"/>
  <c r="I96" i="2" a="1"/>
  <c r="I207" i="2" a="1"/>
  <c r="I652" i="2" a="1"/>
  <c r="I624" i="2" a="1"/>
  <c r="I122" i="2" a="1"/>
  <c r="I422" i="2" a="1"/>
  <c r="I203" i="2" a="1"/>
  <c r="I337" i="2" a="1"/>
  <c r="I740" i="2" a="1"/>
  <c r="I663" i="2" a="1"/>
  <c r="I190" i="2" a="1"/>
  <c r="I490" i="2" a="1"/>
  <c r="I405" i="2" a="1"/>
  <c r="I238" i="2" a="1"/>
  <c r="I784" i="2" a="1"/>
  <c r="I517" i="2" a="1"/>
  <c r="I508" i="2" a="1"/>
  <c r="I147" i="2" a="1"/>
  <c r="I66" i="2" a="1"/>
  <c r="I398" i="2" a="1"/>
  <c r="I525" i="2" a="1"/>
  <c r="I503" i="2" a="1"/>
  <c r="I47" i="2" a="1"/>
  <c r="I162" i="2" a="1"/>
  <c r="I763" i="2" a="1"/>
  <c r="I460" i="2" a="1"/>
  <c r="I760" i="2" a="1"/>
  <c r="I640" i="2" a="1"/>
  <c r="I236" i="2" a="1"/>
  <c r="I529" i="2" a="1"/>
  <c r="I373" i="2" a="1"/>
  <c r="I501" i="2" a="1"/>
  <c r="I184" i="2" a="1"/>
  <c r="I15" i="2" a="1"/>
  <c r="I759" i="2" a="1"/>
  <c r="I312" i="2" a="1"/>
  <c r="I681" i="2" a="1"/>
  <c r="I175" i="2" a="1"/>
  <c r="I325" i="2" a="1"/>
  <c r="I12" i="2" a="1"/>
  <c r="I623" i="2" a="1"/>
  <c r="I750" i="2" a="1"/>
  <c r="I575" i="2" a="1"/>
  <c r="I338" i="2" a="1"/>
  <c r="I272" i="2" a="1"/>
  <c r="I404" i="2" a="1"/>
  <c r="I483" i="2" a="1"/>
  <c r="I235" i="2" a="1"/>
  <c r="I778" i="2" a="1"/>
  <c r="I607" i="2" a="1"/>
  <c r="I565" i="2" a="1"/>
  <c r="I412" i="2" a="1"/>
  <c r="I571" i="2" a="1"/>
  <c r="I364" i="2" a="1"/>
  <c r="I677" i="2" a="1"/>
  <c r="I218" i="2" a="1"/>
  <c r="I128" i="2" a="1"/>
  <c r="I723" i="2" a="1"/>
  <c r="I532" i="2" a="1"/>
  <c r="I716" i="2" a="1"/>
  <c r="I210" i="2" a="1"/>
  <c r="I802" i="2" a="1"/>
  <c r="I543" i="2" a="1"/>
  <c r="I233" i="2" a="1"/>
  <c r="I40" i="2" a="1"/>
  <c r="I581" i="2" a="1"/>
  <c r="I734" i="2" a="1"/>
  <c r="I645" i="2" a="1"/>
  <c r="I308" i="2" a="1"/>
  <c r="I88" i="2" a="1"/>
  <c r="I106" i="2" a="1"/>
  <c r="I641" i="2" a="1"/>
  <c r="I100" i="2" a="1"/>
  <c r="I86" i="2" a="1"/>
  <c r="I618" i="2" a="1"/>
  <c r="I439" i="2" a="1"/>
  <c r="I709" i="2" a="1"/>
  <c r="I257" i="2" a="1"/>
  <c r="I599" i="2" a="1"/>
  <c r="I281" i="2" a="1"/>
  <c r="I37" i="2" a="1"/>
  <c r="I245" i="2" a="1"/>
  <c r="I367" i="2" a="1"/>
  <c r="I502" i="2" a="1"/>
  <c r="I118" i="2" a="1"/>
  <c r="I550" i="2" a="1"/>
  <c r="I101" i="2" a="1"/>
  <c r="I408" i="2" a="1"/>
  <c r="I702" i="2" a="1"/>
  <c r="I541" i="2" a="1"/>
  <c r="I642" i="2" a="1"/>
  <c r="I151" i="2" a="1"/>
  <c r="I384" i="2" a="1"/>
  <c r="I253" i="2" a="1"/>
  <c r="I670" i="2" a="1"/>
  <c r="I514" i="2" a="1"/>
  <c r="I800" i="2" a="1"/>
  <c r="I246" i="2" a="1"/>
  <c r="I299" i="2" a="1"/>
  <c r="I280" i="2" a="1"/>
  <c r="I512" i="2" a="1"/>
  <c r="I776" i="2" a="1"/>
  <c r="I494" i="2" a="1"/>
  <c r="I265" i="2" a="1"/>
  <c r="I496" i="2" a="1"/>
  <c r="I742" i="2" a="1"/>
  <c r="I116" i="2" a="1"/>
  <c r="I138" i="2" a="1"/>
  <c r="I710" i="2" a="1"/>
  <c r="I206" i="2" a="1"/>
  <c r="I290" i="2" a="1"/>
  <c r="I762" i="2" a="1"/>
  <c r="I782" i="2" a="1"/>
  <c r="I251" i="2" a="1"/>
  <c r="I524" i="2" a="1"/>
  <c r="I117" i="2" a="1"/>
  <c r="I481" i="2" a="1"/>
  <c r="I329" i="2" a="1"/>
  <c r="I769" i="2" a="1"/>
  <c r="I243" i="2" a="1"/>
  <c r="I18" i="2" a="1"/>
  <c r="I269" i="2" a="1"/>
  <c r="I340" i="2" a="1"/>
  <c r="I25" i="2" a="1"/>
  <c r="I109" i="2" a="1"/>
  <c r="I323" i="2" a="1"/>
  <c r="I795" i="2" a="1"/>
  <c r="I8" i="2" a="1"/>
  <c r="I689" i="2" a="1"/>
  <c r="I212" i="2" a="1"/>
  <c r="I448" i="2" a="1"/>
  <c r="I465" i="2" a="1"/>
  <c r="I297" i="2" a="1"/>
  <c r="I165" i="2" a="1"/>
  <c r="I600" i="2" a="1"/>
  <c r="I748" i="2" a="1"/>
  <c r="I113" i="2" a="1"/>
  <c r="I111" i="2" a="1"/>
  <c r="I179" i="2" a="1"/>
  <c r="I339" i="2" a="1"/>
  <c r="I538" i="2" a="1"/>
  <c r="I208" i="2" a="1"/>
  <c r="I136" i="2" a="1"/>
  <c r="I287" i="2" a="1"/>
  <c r="I444" i="2" a="1"/>
  <c r="I46" i="2" a="1"/>
  <c r="I768" i="2" a="1"/>
  <c r="I551" i="2" a="1"/>
  <c r="I574" i="2" a="1"/>
  <c r="I644" i="2" a="1"/>
  <c r="I592" i="2" a="1"/>
  <c r="I648" i="2" a="1"/>
  <c r="I423" i="2" a="1"/>
  <c r="I112" i="2" a="1"/>
  <c r="I204" i="2" a="1"/>
  <c r="I55" i="2" a="1"/>
  <c r="I63" i="2" a="1"/>
  <c r="I513" i="2" a="1"/>
  <c r="I739" i="2" a="1"/>
  <c r="I371" i="2" a="1"/>
  <c r="I801" i="2" a="1"/>
  <c r="I4" i="2" a="1"/>
  <c r="I518" i="2" a="1"/>
  <c r="I649" i="2" a="1"/>
  <c r="I380" i="2" a="1"/>
  <c r="I547" i="2" a="1"/>
  <c r="I442" i="2" a="1"/>
  <c r="I157" i="2" a="1"/>
  <c r="I360" i="2" a="1"/>
  <c r="I53" i="2" a="1"/>
  <c r="I420" i="2" a="1"/>
  <c r="I659" i="2" a="1"/>
  <c r="I304" i="2" a="1"/>
  <c r="I2" i="2" a="1"/>
  <c r="I185" i="2" a="1"/>
  <c r="I533" i="2" a="1"/>
  <c r="I699" i="2" a="1"/>
  <c r="I506" i="2" a="1"/>
  <c r="I587" i="2" a="1"/>
  <c r="I152" i="2" a="1"/>
  <c r="I27" i="2" a="1"/>
  <c r="I752" i="2" a="1"/>
  <c r="I38" i="2" a="1"/>
  <c r="I775" i="2" a="1"/>
  <c r="I539" i="2" a="1"/>
  <c r="I714" i="2" a="1"/>
  <c r="I361" i="2" a="1"/>
  <c r="I732" i="2" a="1"/>
  <c r="I390" i="2" a="1"/>
  <c r="I552" i="2" a="1"/>
  <c r="I733" i="2" a="1"/>
  <c r="I161" i="2" a="1"/>
  <c r="I616" i="2" a="1"/>
  <c r="I468" i="2" a="1"/>
  <c r="I542" i="2" a="1"/>
  <c r="I62" i="2" a="1"/>
  <c r="I59" i="2" a="1"/>
  <c r="I451" i="2" a="1"/>
  <c r="I445" i="2" a="1"/>
  <c r="I230" i="2" a="1"/>
  <c r="I418" i="2" a="1"/>
  <c r="I92" i="2" a="1"/>
  <c r="I13" i="2" a="1"/>
  <c r="I320" i="2" a="1"/>
  <c r="I580" i="2" a="1"/>
  <c r="I158" i="2" a="1"/>
  <c r="I578" i="2" a="1"/>
  <c r="I764" i="2" a="1"/>
  <c r="I437" i="2" a="1"/>
  <c r="I64" i="2" a="1"/>
  <c r="I441" i="2" a="1"/>
  <c r="I81" i="2" a="1"/>
  <c r="I130" i="2" a="1"/>
  <c r="I505" i="2" a="1"/>
  <c r="I687" i="2" a="1"/>
  <c r="I91" i="2" a="1"/>
  <c r="I666" i="2" a="1"/>
  <c r="I582" i="2" a="1"/>
  <c r="I646" i="2" a="1"/>
  <c r="I510" i="2" a="1"/>
  <c r="I54" i="2" a="1"/>
  <c r="I443" i="2" a="1"/>
  <c r="I344" i="2" a="1"/>
  <c r="I39" i="2" a="1"/>
  <c r="I67" i="2" a="1"/>
  <c r="I381" i="2" a="1"/>
  <c r="I486" i="2" a="1"/>
  <c r="I591" i="2" a="1"/>
  <c r="I150" i="2" a="1"/>
  <c r="I396" i="2" a="1"/>
  <c r="I757" i="2" a="1"/>
  <c r="I282" i="2" a="1"/>
  <c r="I220" i="2" a="1"/>
  <c r="I141" i="2" a="1"/>
  <c r="I497" i="2" a="1"/>
  <c r="I84" i="2" a="1"/>
  <c r="I662" i="2" a="1"/>
  <c r="I495" i="2" a="1"/>
  <c r="I425" i="2" a="1"/>
  <c r="I603" i="2" a="1"/>
  <c r="I653" i="2" a="1"/>
  <c r="I250" i="2" a="1"/>
  <c r="I357" i="2" a="1"/>
  <c r="I621" i="2" a="1"/>
  <c r="I639" i="2" a="1"/>
  <c r="I195" i="2" a="1"/>
  <c r="I28" i="2" a="1"/>
  <c r="I717" i="2" a="1"/>
  <c r="I789" i="2" a="1"/>
  <c r="I352" i="2" a="1"/>
  <c r="I132" i="2" a="1"/>
  <c r="I406" i="2" a="1"/>
  <c r="I567" i="2" a="1"/>
  <c r="I169" i="2" a="1"/>
  <c r="I527" i="2" a="1"/>
  <c r="I720" i="2" a="1"/>
  <c r="I721" i="2" a="1"/>
  <c r="I688" i="2" a="1"/>
  <c r="I9" i="2" a="1"/>
  <c r="I224" i="2" a="1"/>
  <c r="I93" i="2" a="1"/>
  <c r="I363" i="2" a="1"/>
  <c r="I634" i="2" a="1"/>
  <c r="I479" i="2" a="1"/>
  <c r="I348" i="2" a="1"/>
  <c r="I95" i="2" a="1"/>
  <c r="I159" i="2" a="1"/>
  <c r="I628" i="2" a="1"/>
  <c r="I306" i="2" a="1"/>
  <c r="I463" i="2" a="1"/>
  <c r="I560" i="2" a="1"/>
  <c r="I103" i="2" a="1"/>
  <c r="I799" i="2" a="1"/>
  <c r="I200" i="2" a="1"/>
  <c r="I293" i="2" a="1"/>
  <c r="I19" i="2" a="1"/>
  <c r="I749" i="2" a="1"/>
  <c r="I803" i="2" a="1"/>
  <c r="I393" i="2" a="1"/>
  <c r="I217" i="2" a="1"/>
  <c r="I690" i="2" a="1"/>
  <c r="I544" i="2" a="1"/>
  <c r="I349" i="2" a="1"/>
  <c r="I198" i="2" a="1"/>
  <c r="I139" i="2" a="1"/>
  <c r="I429" i="2" a="1"/>
  <c r="I695" i="2" a="1"/>
  <c r="I359" i="2" a="1"/>
  <c r="I454" i="2" a="1"/>
  <c r="I631" i="2" a="1"/>
  <c r="I277" i="2" a="1"/>
  <c r="I186" i="2" a="1"/>
  <c r="I601" i="2" a="1"/>
  <c r="I558" i="2" a="1"/>
  <c r="I426" i="2" a="1"/>
  <c r="I34" i="2" a="1"/>
  <c r="I276" i="2" a="1"/>
  <c r="I392" i="2" a="1"/>
  <c r="I791" i="2" a="1"/>
  <c r="I168" i="2" a="1"/>
  <c r="I330" i="2" a="1"/>
  <c r="I557" i="2" a="1"/>
  <c r="I741" i="2" a="1"/>
  <c r="I617" i="2" a="1"/>
  <c r="I324" i="2" a="1"/>
  <c r="I545" i="2" a="1"/>
  <c r="I321" i="2" a="1"/>
  <c r="I657" i="2" a="1"/>
  <c r="I656" i="2" a="1"/>
  <c r="I660" i="2" a="1"/>
  <c r="I42" i="2" a="1"/>
  <c r="I302" i="2" a="1"/>
  <c r="I459" i="2" a="1"/>
  <c r="I625" i="2" a="1"/>
  <c r="I470" i="2" a="1"/>
  <c r="I561" i="2" a="1"/>
  <c r="I480" i="2" a="1"/>
  <c r="I708" i="2" a="1"/>
  <c r="I341" i="2" a="1"/>
  <c r="I264" i="2" a="1"/>
  <c r="I661" i="2" a="1"/>
  <c r="I350" i="2" a="1"/>
  <c r="I60" i="2" a="1"/>
  <c r="I668" i="2" a="1"/>
  <c r="I478" i="2" a="1"/>
  <c r="I35" i="2" a="1"/>
  <c r="I500" i="2" a="1"/>
  <c r="I83" i="2" a="1"/>
  <c r="I771" i="2" a="1"/>
  <c r="I410" i="2" a="1"/>
  <c r="I706" i="2" a="1"/>
  <c r="I779" i="2" a="1"/>
  <c r="I72" i="2" a="1"/>
  <c r="I355" i="2" a="1"/>
  <c r="I493" i="2" a="1"/>
  <c r="I584" i="2" a="1"/>
  <c r="I285" i="2" a="1"/>
  <c r="I266" i="2" a="1"/>
  <c r="I129" i="2" a="1"/>
  <c r="I10" i="2" a="1"/>
  <c r="I774" i="2" a="1"/>
  <c r="I23" i="2" a="1"/>
  <c r="I94" i="2" a="1"/>
  <c r="I7" i="2" a="1"/>
  <c r="I698" i="2" a="1"/>
  <c r="I70" i="2" a="1"/>
  <c r="I127" i="2" a="1"/>
  <c r="I258" i="2" a="1"/>
  <c r="I379" i="2" a="1"/>
  <c r="I440" i="2" a="1"/>
  <c r="I711" i="2" a="1"/>
  <c r="I712" i="2" a="1"/>
  <c r="I743" i="2" a="1"/>
  <c r="I296" i="2" a="1"/>
  <c r="I564" i="2" a="1"/>
  <c r="I435" i="2" a="1"/>
  <c r="I797" i="2" a="1"/>
  <c r="I242" i="2" a="1"/>
  <c r="I397" i="2" a="1"/>
  <c r="I431" i="2" a="1"/>
  <c r="I780" i="2" a="1"/>
  <c r="I568" i="2" a="1"/>
  <c r="I362" i="2" a="1"/>
  <c r="I521" i="2" a="1"/>
  <c r="I725" i="2" a="1"/>
  <c r="I271" i="2" a="1"/>
  <c r="I713" i="2" a="1"/>
  <c r="I227" i="2" a="1"/>
  <c r="I356" i="2" a="1"/>
  <c r="I114" i="2" a="1"/>
  <c r="I239" i="2" a="1"/>
  <c r="I115" i="2" a="1"/>
  <c r="I491" i="2" a="1"/>
  <c r="I292" i="2" a="1"/>
  <c r="I594" i="2" a="1"/>
  <c r="I123" i="2" a="1"/>
  <c r="I374" i="2" a="1"/>
  <c r="I65" i="2" a="1"/>
  <c r="I284" i="2" a="1"/>
  <c r="I260" i="2" a="1"/>
  <c r="I45" i="2" a="1"/>
  <c r="I635" i="2" a="1"/>
  <c r="I202" i="2" a="1"/>
  <c r="I526" i="2" a="1"/>
  <c r="I176" i="2" a="1"/>
  <c r="I121" i="2" a="1"/>
  <c r="I180" i="2" a="1"/>
  <c r="I434" i="2" a="1"/>
  <c r="I669" i="2" a="1"/>
  <c r="I73" i="2" a="1"/>
  <c r="I97" i="2" a="1"/>
  <c r="I540" i="2" a="1"/>
  <c r="I382" i="2" a="1"/>
  <c r="I305" i="2" a="1"/>
  <c r="I75" i="2" a="1"/>
  <c r="I456" i="2" a="1"/>
  <c r="I229" i="2" a="1"/>
  <c r="I318" i="2" a="1"/>
  <c r="I781" i="2" a="1"/>
  <c r="I598" i="2" a="1"/>
  <c r="I388" i="2" a="1"/>
  <c r="I248" i="2" a="1"/>
  <c r="I149" i="2" a="1"/>
  <c r="I377" i="2" a="1"/>
  <c r="I298" i="2" a="1"/>
  <c r="I274" i="2" a="1"/>
  <c r="I166" i="2" a="1"/>
  <c r="I798" i="2" a="1"/>
  <c r="I335" i="2" a="1"/>
  <c r="I650" i="2" a="1"/>
  <c r="I366" i="2" a="1"/>
  <c r="I61" i="2" a="1"/>
  <c r="I401" i="2" a="1"/>
  <c r="I345" i="2" a="1"/>
  <c r="I389" i="2" a="1"/>
  <c r="I21" i="2" a="1"/>
  <c r="I241" i="2" a="1"/>
  <c r="I673" i="2" a="1"/>
  <c r="I461" i="2" a="1"/>
  <c r="I385" i="2" a="1"/>
  <c r="I516" i="2" a="1"/>
  <c r="I68" i="2" a="1"/>
  <c r="I223" i="2" a="1"/>
  <c r="I471" i="2" a="1"/>
  <c r="I378" i="2" a="1"/>
  <c r="I675" i="2" a="1"/>
  <c r="I738" i="2" a="1"/>
  <c r="I90" i="2" a="1"/>
  <c r="I548" i="2" a="1"/>
  <c r="I336" i="2" a="1"/>
  <c r="I375" i="2" a="1"/>
  <c r="I620" i="2" a="1"/>
  <c r="I424" i="2" a="1"/>
  <c r="I492" i="2" a="1"/>
  <c r="I457" i="2" a="1"/>
  <c r="I5" i="2" a="1"/>
  <c r="I579" i="2" a="1"/>
  <c r="I693" i="2" a="1"/>
  <c r="I119" i="2" a="1"/>
  <c r="I221" i="2" a="1"/>
  <c r="I611" i="2" a="1"/>
  <c r="I573" i="2" a="1"/>
  <c r="I765" i="2" a="1"/>
  <c r="I651" i="2" a="1"/>
  <c r="I671" i="2" a="1"/>
  <c r="I351" i="2" a="1"/>
  <c r="I333" i="2" a="1"/>
  <c r="I455" i="2" a="1"/>
  <c r="I289" i="2" a="1"/>
  <c r="I156" i="2" a="1"/>
  <c r="I647" i="2" a="1"/>
  <c r="I43" i="2" a="1"/>
  <c r="I188" i="2" a="1"/>
  <c r="I703" i="2" a="1"/>
  <c r="I193" i="2" a="1"/>
  <c r="I577" i="2" a="1"/>
  <c r="I614" i="2" a="1"/>
  <c r="I14" i="2" a="1"/>
  <c r="I569" i="2" a="1"/>
  <c r="I146" i="2" a="1"/>
  <c r="I82" i="2" a="1"/>
  <c r="I421" i="2" a="1"/>
  <c r="I700" i="2" a="1"/>
  <c r="I413" i="2" a="1"/>
  <c r="I458" i="2" a="1"/>
  <c r="I572" i="2" a="1"/>
  <c r="I419" i="2" a="1"/>
  <c r="I746" i="2" a="1"/>
  <c r="I788" i="2" a="1"/>
  <c r="I485" i="2" a="1"/>
  <c r="I761" i="2" a="1"/>
  <c r="I475" i="2" a="1"/>
  <c r="I267" i="2" a="1"/>
  <c r="I234" i="2" a="1"/>
  <c r="I727" i="2" a="1"/>
  <c r="I654" i="2" a="1"/>
  <c r="I370" i="2" a="1"/>
  <c r="I313" i="2" a="1"/>
  <c r="I102" i="2" a="1"/>
  <c r="I595" i="2" a="1"/>
  <c r="I678" i="2" a="1"/>
  <c r="I535" i="2" a="1"/>
  <c r="I57" i="2" a="1"/>
  <c r="I332" i="2" a="1"/>
  <c r="I232" i="2" a="1"/>
  <c r="I278" i="2" a="1"/>
  <c r="I697" i="2" a="1"/>
  <c r="I270" i="2" a="1"/>
  <c r="I256" i="2" a="1"/>
  <c r="I213" i="2" a="1"/>
  <c r="I766" i="2" a="1"/>
  <c r="I303" i="2" a="1"/>
  <c r="I173" i="2" a="1"/>
  <c r="I255" i="2" a="1"/>
  <c r="I328" i="2" a="1"/>
  <c r="I294" i="2" a="1"/>
  <c r="I615" i="2" a="1"/>
  <c r="I691" i="2" a="1"/>
  <c r="I137" i="2" a="1"/>
  <c r="I71" i="2" a="1"/>
  <c r="I707" i="2" a="1"/>
  <c r="I126" i="2" a="1"/>
  <c r="I694" i="2" a="1"/>
  <c r="I79" i="2" a="1"/>
  <c r="I89" i="2" a="1"/>
  <c r="I144" i="2" a="1"/>
  <c r="I263" i="2" a="1"/>
  <c r="I676" i="2" a="1"/>
  <c r="I586" i="2" a="1"/>
  <c r="I504" i="2" a="1"/>
  <c r="I387" i="2" a="1"/>
  <c r="I11" i="2" a="1"/>
  <c r="I153" i="2" a="1"/>
  <c r="I99" i="2" a="1"/>
  <c r="I729" i="2" a="1"/>
  <c r="I715" i="2" a="1"/>
  <c r="I472" i="2" a="1"/>
  <c r="I745" i="2" a="1"/>
  <c r="I346" i="2" a="1"/>
  <c r="I342" i="2" a="1"/>
  <c r="I142" i="2" a="1"/>
  <c r="I51" i="2" a="1"/>
  <c r="I453" i="2" a="1"/>
  <c r="I562" i="2" a="1"/>
  <c r="I610" i="2" a="1"/>
  <c r="I559" i="2" a="1"/>
  <c r="I627" i="2" a="1"/>
  <c r="I182" i="2" a="1"/>
  <c r="I394" i="2" a="1"/>
  <c r="I417" i="2" a="1"/>
  <c r="I399" i="2" a="1"/>
  <c r="I160" i="2" a="1"/>
  <c r="I787" i="2" a="1"/>
  <c r="I515" i="2" a="1"/>
  <c r="I474" i="2" a="1"/>
  <c r="I612" i="2" a="1"/>
  <c r="I74" i="2" a="1"/>
  <c r="I473" i="2" a="1"/>
  <c r="I228" i="2" a="1"/>
  <c r="I414" i="2" a="1"/>
  <c r="I125" i="2" a="1"/>
  <c r="I622" i="2" a="1"/>
  <c r="I436" i="2" a="1"/>
  <c r="I499" i="2" a="1"/>
  <c r="I183" i="2" a="1"/>
  <c r="I730" i="2" a="1"/>
  <c r="I438" i="2" a="1"/>
  <c r="I26" i="2" a="1"/>
  <c r="I731" i="2" a="1"/>
  <c r="I633" i="2" a="1"/>
  <c r="I317" i="2" a="1"/>
  <c r="I469" i="2" a="1"/>
  <c r="I189" i="2" a="1"/>
  <c r="I300" i="2" a="1"/>
  <c r="I85" i="2" a="1"/>
  <c r="I664" i="2" a="1"/>
  <c r="I31" i="2" a="1"/>
  <c r="I711" i="2" l="1"/>
  <c r="I802" i="2"/>
  <c r="I53" i="2"/>
  <c r="I748" i="2"/>
  <c r="I540" i="2"/>
  <c r="I473" i="2"/>
  <c r="I436" i="2"/>
  <c r="I339" i="2"/>
  <c r="I743" i="2"/>
  <c r="I646" i="2"/>
  <c r="I568" i="2"/>
  <c r="I504" i="2"/>
  <c r="I468" i="2"/>
  <c r="I396" i="2"/>
  <c r="I369" i="2"/>
  <c r="I797" i="2"/>
  <c r="I701" i="2"/>
  <c r="I610" i="2"/>
  <c r="I531" i="2"/>
  <c r="I499" i="2"/>
  <c r="I427" i="2"/>
  <c r="I391" i="2"/>
  <c r="I364" i="2"/>
  <c r="I760" i="2"/>
  <c r="I401" i="2"/>
  <c r="I734" i="2"/>
  <c r="I637" i="2"/>
  <c r="I560" i="2"/>
  <c r="I459" i="2"/>
  <c r="I668" i="2"/>
  <c r="I256" i="2"/>
  <c r="I685" i="2"/>
  <c r="I692" i="2"/>
  <c r="I591" i="2"/>
  <c r="I555" i="2"/>
  <c r="I490" i="2"/>
  <c r="I418" i="2"/>
  <c r="I378" i="2"/>
  <c r="I721" i="2"/>
  <c r="I629" i="2"/>
  <c r="I586" i="2"/>
  <c r="I521" i="2"/>
  <c r="I450" i="2"/>
  <c r="I295" i="2"/>
  <c r="I170" i="2"/>
  <c r="I314" i="2"/>
  <c r="I677" i="2"/>
  <c r="I331" i="2"/>
  <c r="I624" i="2"/>
  <c r="I548" i="2"/>
  <c r="I481" i="2"/>
  <c r="I412" i="2"/>
  <c r="I319" i="2"/>
  <c r="I129" i="2"/>
  <c r="I712" i="2"/>
  <c r="I338" i="2"/>
  <c r="I577" i="2"/>
  <c r="I512" i="2"/>
  <c r="I441" i="2"/>
  <c r="I407" i="2"/>
  <c r="I24" i="2"/>
  <c r="I689" i="2"/>
  <c r="I681" i="2"/>
  <c r="I751" i="2"/>
  <c r="I747" i="2"/>
  <c r="I738" i="2"/>
  <c r="I729" i="2"/>
  <c r="I716" i="2"/>
  <c r="I725" i="2"/>
  <c r="I705" i="2"/>
  <c r="I696" i="2"/>
  <c r="I675" i="2"/>
  <c r="I330" i="2"/>
  <c r="I649" i="2"/>
  <c r="I641" i="2"/>
  <c r="I632" i="2"/>
  <c r="I628" i="2"/>
  <c r="I620" i="2"/>
  <c r="I614" i="2"/>
  <c r="I602" i="2"/>
  <c r="I590" i="2"/>
  <c r="I581" i="2"/>
  <c r="I572" i="2"/>
  <c r="I563" i="2"/>
  <c r="I559" i="2"/>
  <c r="I550" i="2"/>
  <c r="I544" i="2"/>
  <c r="I535" i="2"/>
  <c r="I530" i="2"/>
  <c r="I516" i="2"/>
  <c r="I508" i="2"/>
  <c r="I503" i="2"/>
  <c r="I494" i="2"/>
  <c r="I485" i="2"/>
  <c r="I477" i="2"/>
  <c r="I472" i="2"/>
  <c r="I463" i="2"/>
  <c r="I454" i="2"/>
  <c r="I445" i="2"/>
  <c r="I440" i="2"/>
  <c r="I431" i="2"/>
  <c r="I422" i="2"/>
  <c r="I417" i="2"/>
  <c r="I406" i="2"/>
  <c r="I390" i="2"/>
  <c r="I384" i="2"/>
  <c r="I377" i="2"/>
  <c r="I305" i="2"/>
  <c r="I299" i="2"/>
  <c r="I368" i="2"/>
  <c r="I661" i="2"/>
  <c r="I325" i="2"/>
  <c r="I354" i="2"/>
  <c r="I794" i="2"/>
  <c r="I781" i="2"/>
  <c r="I251" i="2"/>
  <c r="I203" i="2"/>
  <c r="I124" i="2"/>
  <c r="I81" i="2"/>
  <c r="I684" i="2"/>
  <c r="I676" i="2"/>
  <c r="I750" i="2"/>
  <c r="I742" i="2"/>
  <c r="I733" i="2"/>
  <c r="I720" i="2"/>
  <c r="I715" i="2"/>
  <c r="I710" i="2"/>
  <c r="I700" i="2"/>
  <c r="I691" i="2"/>
  <c r="I597" i="2"/>
  <c r="I337" i="2"/>
  <c r="I645" i="2"/>
  <c r="I636" i="2"/>
  <c r="I631" i="2"/>
  <c r="I623" i="2"/>
  <c r="I609" i="2"/>
  <c r="I594" i="2"/>
  <c r="I585" i="2"/>
  <c r="I576" i="2"/>
  <c r="I567" i="2"/>
  <c r="I562" i="2"/>
  <c r="I554" i="2"/>
  <c r="I547" i="2"/>
  <c r="I539" i="2"/>
  <c r="I534" i="2"/>
  <c r="I604" i="2"/>
  <c r="I520" i="2"/>
  <c r="I507" i="2"/>
  <c r="I498" i="2"/>
  <c r="I489" i="2"/>
  <c r="I480" i="2"/>
  <c r="I476" i="2"/>
  <c r="I467" i="2"/>
  <c r="I458" i="2"/>
  <c r="I449" i="2"/>
  <c r="I444" i="2"/>
  <c r="I435" i="2"/>
  <c r="I426" i="2"/>
  <c r="I416" i="2"/>
  <c r="I360" i="2"/>
  <c r="I411" i="2"/>
  <c r="I405" i="2"/>
  <c r="I400" i="2"/>
  <c r="I395" i="2"/>
  <c r="I389" i="2"/>
  <c r="I312" i="2"/>
  <c r="I318" i="2"/>
  <c r="I304" i="2"/>
  <c r="I673" i="2"/>
  <c r="I667" i="2"/>
  <c r="I660" i="2"/>
  <c r="I346" i="2"/>
  <c r="I793" i="2"/>
  <c r="I778" i="2"/>
  <c r="I287" i="2"/>
  <c r="I198" i="2"/>
  <c r="I156" i="2"/>
  <c r="I12" i="2"/>
  <c r="I71" i="2"/>
  <c r="I688" i="2"/>
  <c r="I680" i="2"/>
  <c r="I753" i="2"/>
  <c r="I746" i="2"/>
  <c r="I737" i="2"/>
  <c r="I728" i="2"/>
  <c r="I719" i="2"/>
  <c r="I724" i="2"/>
  <c r="I704" i="2"/>
  <c r="I695" i="2"/>
  <c r="I690" i="2"/>
  <c r="I329" i="2"/>
  <c r="I648" i="2"/>
  <c r="I640" i="2"/>
  <c r="I635" i="2"/>
  <c r="I627" i="2"/>
  <c r="I613" i="2"/>
  <c r="I608" i="2"/>
  <c r="I589" i="2"/>
  <c r="I580" i="2"/>
  <c r="I571" i="2"/>
  <c r="I566" i="2"/>
  <c r="I558" i="2"/>
  <c r="I549" i="2"/>
  <c r="I543" i="2"/>
  <c r="I538" i="2"/>
  <c r="I529" i="2"/>
  <c r="I524" i="2"/>
  <c r="I515" i="2"/>
  <c r="I502" i="2"/>
  <c r="I493" i="2"/>
  <c r="I484" i="2"/>
  <c r="I479" i="2"/>
  <c r="I471" i="2"/>
  <c r="I462" i="2"/>
  <c r="I453" i="2"/>
  <c r="I448" i="2"/>
  <c r="I439" i="2"/>
  <c r="I430" i="2"/>
  <c r="I421" i="2"/>
  <c r="I410" i="2"/>
  <c r="I394" i="2"/>
  <c r="I382" i="2"/>
  <c r="I376" i="2"/>
  <c r="I311" i="2"/>
  <c r="I297" i="2"/>
  <c r="I367" i="2"/>
  <c r="I322" i="2"/>
  <c r="I654" i="2"/>
  <c r="I792" i="2"/>
  <c r="I777" i="2"/>
  <c r="I282" i="2"/>
  <c r="I240" i="2"/>
  <c r="I152" i="2"/>
  <c r="I113" i="2"/>
  <c r="I66" i="2"/>
  <c r="I683" i="2"/>
  <c r="I679" i="2"/>
  <c r="I754" i="2"/>
  <c r="I741" i="2"/>
  <c r="I732" i="2"/>
  <c r="I727" i="2"/>
  <c r="I714" i="2"/>
  <c r="I803" i="2"/>
  <c r="I699" i="2"/>
  <c r="I694" i="2"/>
  <c r="I596" i="2"/>
  <c r="I336" i="2"/>
  <c r="I644" i="2"/>
  <c r="I639" i="2"/>
  <c r="I630" i="2"/>
  <c r="I595" i="2"/>
  <c r="I617" i="2"/>
  <c r="I612" i="2"/>
  <c r="I593" i="2"/>
  <c r="I584" i="2"/>
  <c r="I575" i="2"/>
  <c r="I570" i="2"/>
  <c r="I561" i="2"/>
  <c r="I553" i="2"/>
  <c r="I546" i="2"/>
  <c r="I542" i="2"/>
  <c r="I533" i="2"/>
  <c r="I603" i="2"/>
  <c r="I519" i="2"/>
  <c r="I514" i="2"/>
  <c r="I506" i="2"/>
  <c r="I497" i="2"/>
  <c r="I488" i="2"/>
  <c r="I483" i="2"/>
  <c r="I475" i="2"/>
  <c r="I466" i="2"/>
  <c r="I457" i="2"/>
  <c r="I452" i="2"/>
  <c r="I443" i="2"/>
  <c r="I434" i="2"/>
  <c r="I425" i="2"/>
  <c r="I420" i="2"/>
  <c r="I359" i="2"/>
  <c r="I409" i="2"/>
  <c r="I404" i="2"/>
  <c r="I399" i="2"/>
  <c r="I393" i="2"/>
  <c r="I388" i="2"/>
  <c r="I381" i="2"/>
  <c r="I306" i="2"/>
  <c r="I303" i="2"/>
  <c r="I296" i="2"/>
  <c r="I665" i="2"/>
  <c r="I659" i="2"/>
  <c r="I351" i="2"/>
  <c r="I776" i="2"/>
  <c r="I235" i="2"/>
  <c r="I191" i="2"/>
  <c r="I108" i="2"/>
  <c r="I40" i="2"/>
  <c r="I687" i="2"/>
  <c r="I682" i="2"/>
  <c r="I745" i="2"/>
  <c r="I736" i="2"/>
  <c r="I731" i="2"/>
  <c r="I718" i="2"/>
  <c r="I723" i="2"/>
  <c r="I703" i="2"/>
  <c r="I698" i="2"/>
  <c r="I708" i="2"/>
  <c r="I328" i="2"/>
  <c r="I647" i="2"/>
  <c r="I643" i="2"/>
  <c r="I634" i="2"/>
  <c r="I626" i="2"/>
  <c r="I618" i="2"/>
  <c r="I616" i="2"/>
  <c r="I588" i="2"/>
  <c r="I579" i="2"/>
  <c r="I574" i="2"/>
  <c r="I565" i="2"/>
  <c r="I557" i="2"/>
  <c r="I545" i="2"/>
  <c r="I537" i="2"/>
  <c r="I528" i="2"/>
  <c r="I523" i="2"/>
  <c r="I518" i="2"/>
  <c r="I510" i="2"/>
  <c r="I501" i="2"/>
  <c r="I492" i="2"/>
  <c r="I487" i="2"/>
  <c r="I478" i="2"/>
  <c r="I470" i="2"/>
  <c r="I461" i="2"/>
  <c r="I456" i="2"/>
  <c r="I447" i="2"/>
  <c r="I438" i="2"/>
  <c r="I429" i="2"/>
  <c r="I424" i="2"/>
  <c r="I335" i="2"/>
  <c r="I398" i="2"/>
  <c r="I310" i="2"/>
  <c r="I600" i="2"/>
  <c r="I334" i="2"/>
  <c r="I671" i="2"/>
  <c r="I664" i="2"/>
  <c r="I342" i="2"/>
  <c r="I788" i="2"/>
  <c r="I272" i="2"/>
  <c r="I187" i="2"/>
  <c r="I142" i="2"/>
  <c r="I32" i="2"/>
  <c r="I55" i="2"/>
  <c r="I686" i="2"/>
  <c r="I678" i="2"/>
  <c r="I749" i="2"/>
  <c r="I740" i="2"/>
  <c r="I735" i="2"/>
  <c r="I726" i="2"/>
  <c r="I713" i="2"/>
  <c r="I707" i="2"/>
  <c r="I702" i="2"/>
  <c r="I693" i="2"/>
  <c r="I332" i="2"/>
  <c r="I651" i="2"/>
  <c r="I638" i="2"/>
  <c r="I622" i="2"/>
  <c r="I611" i="2"/>
  <c r="I592" i="2"/>
  <c r="I583" i="2"/>
  <c r="I578" i="2"/>
  <c r="I569" i="2"/>
  <c r="I552" i="2"/>
  <c r="I601" i="2"/>
  <c r="I541" i="2"/>
  <c r="I532" i="2"/>
  <c r="I526" i="2"/>
  <c r="I522" i="2"/>
  <c r="I513" i="2"/>
  <c r="I505" i="2"/>
  <c r="I496" i="2"/>
  <c r="I491" i="2"/>
  <c r="I482" i="2"/>
  <c r="I474" i="2"/>
  <c r="I465" i="2"/>
  <c r="I460" i="2"/>
  <c r="I451" i="2"/>
  <c r="I442" i="2"/>
  <c r="I433" i="2"/>
  <c r="I428" i="2"/>
  <c r="I419" i="2"/>
  <c r="I414" i="2"/>
  <c r="I333" i="2"/>
  <c r="I408" i="2"/>
  <c r="I403" i="2"/>
  <c r="I397" i="2"/>
  <c r="I392" i="2"/>
  <c r="I386" i="2"/>
  <c r="I380" i="2"/>
  <c r="I315" i="2"/>
  <c r="I301" i="2"/>
  <c r="I371" i="2"/>
  <c r="I365" i="2"/>
  <c r="I657" i="2"/>
  <c r="I356" i="2"/>
  <c r="I799" i="2"/>
  <c r="I267" i="2"/>
  <c r="I224" i="2"/>
  <c r="I756" i="2"/>
  <c r="I97" i="2"/>
  <c r="I752" i="2"/>
  <c r="I744" i="2"/>
  <c r="I739" i="2"/>
  <c r="I730" i="2"/>
  <c r="I717" i="2"/>
  <c r="I722" i="2"/>
  <c r="I706" i="2"/>
  <c r="I697" i="2"/>
  <c r="I709" i="2"/>
  <c r="I327" i="2"/>
  <c r="I650" i="2"/>
  <c r="I642" i="2"/>
  <c r="I633" i="2"/>
  <c r="I625" i="2"/>
  <c r="I621" i="2"/>
  <c r="I615" i="2"/>
  <c r="I607" i="2"/>
  <c r="I587" i="2"/>
  <c r="I582" i="2"/>
  <c r="I573" i="2"/>
  <c r="I564" i="2"/>
  <c r="I551" i="2"/>
  <c r="I536" i="2"/>
  <c r="I527" i="2"/>
  <c r="I525" i="2"/>
  <c r="I517" i="2"/>
  <c r="I509" i="2"/>
  <c r="I500" i="2"/>
  <c r="I495" i="2"/>
  <c r="I486" i="2"/>
  <c r="I469" i="2"/>
  <c r="I464" i="2"/>
  <c r="I455" i="2"/>
  <c r="I437" i="2"/>
  <c r="I432" i="2"/>
  <c r="I423" i="2"/>
  <c r="I413" i="2"/>
  <c r="I402" i="2"/>
  <c r="I385" i="2"/>
  <c r="I308" i="2"/>
  <c r="I599" i="2"/>
  <c r="I300" i="2"/>
  <c r="I669" i="2"/>
  <c r="I663" i="2"/>
  <c r="I326" i="2"/>
  <c r="I374" i="2"/>
  <c r="I783" i="2"/>
  <c r="I765" i="2"/>
  <c r="I219" i="2"/>
  <c r="I175" i="2"/>
  <c r="I92" i="2"/>
  <c r="I31" i="2"/>
  <c r="I387" i="2"/>
  <c r="I383" i="2"/>
  <c r="I379" i="2"/>
  <c r="I375" i="2"/>
  <c r="I313" i="2"/>
  <c r="I309" i="2"/>
  <c r="I307" i="2"/>
  <c r="I598" i="2"/>
  <c r="I302" i="2"/>
  <c r="I298" i="2"/>
  <c r="I370" i="2"/>
  <c r="I366" i="2"/>
  <c r="I674" i="2"/>
  <c r="I670" i="2"/>
  <c r="I666" i="2"/>
  <c r="I662" i="2"/>
  <c r="I658" i="2"/>
  <c r="I324" i="2"/>
  <c r="I358" i="2"/>
  <c r="I373" i="2"/>
  <c r="I353" i="2"/>
  <c r="I349" i="2"/>
  <c r="I363" i="2"/>
  <c r="I344" i="2"/>
  <c r="I340" i="2"/>
  <c r="I372" i="2"/>
  <c r="I652" i="2"/>
  <c r="I791" i="2"/>
  <c r="I786" i="2"/>
  <c r="I775" i="2"/>
  <c r="I770" i="2"/>
  <c r="I759" i="2"/>
  <c r="I292" i="2"/>
  <c r="I281" i="2"/>
  <c r="I276" i="2"/>
  <c r="I266" i="2"/>
  <c r="I261" i="2"/>
  <c r="I250" i="2"/>
  <c r="I245" i="2"/>
  <c r="I234" i="2"/>
  <c r="I229" i="2"/>
  <c r="I218" i="2"/>
  <c r="I213" i="2"/>
  <c r="I197" i="2"/>
  <c r="I178" i="2"/>
  <c r="I206" i="2"/>
  <c r="I204" i="2"/>
  <c r="I169" i="2"/>
  <c r="I174" i="2"/>
  <c r="I151" i="2"/>
  <c r="I160" i="2"/>
  <c r="I139" i="2"/>
  <c r="I134" i="2"/>
  <c r="I123" i="2"/>
  <c r="I118" i="2"/>
  <c r="I107" i="2"/>
  <c r="I102" i="2"/>
  <c r="I91" i="2"/>
  <c r="I86" i="2"/>
  <c r="I11" i="2"/>
  <c r="I36" i="2"/>
  <c r="I79" i="2"/>
  <c r="I21" i="2"/>
  <c r="I23" i="2"/>
  <c r="I76" i="2"/>
  <c r="I65" i="2"/>
  <c r="I60" i="2"/>
  <c r="I49" i="2"/>
  <c r="I44" i="2"/>
  <c r="I801" i="2"/>
  <c r="I796" i="2"/>
  <c r="I785" i="2"/>
  <c r="I780" i="2"/>
  <c r="I769" i="2"/>
  <c r="I764" i="2"/>
  <c r="I291" i="2"/>
  <c r="I286" i="2"/>
  <c r="I294" i="2"/>
  <c r="I271" i="2"/>
  <c r="I260" i="2"/>
  <c r="I255" i="2"/>
  <c r="I244" i="2"/>
  <c r="I239" i="2"/>
  <c r="I228" i="2"/>
  <c r="I223" i="2"/>
  <c r="I212" i="2"/>
  <c r="I202" i="2"/>
  <c r="I193" i="2"/>
  <c r="I190" i="2"/>
  <c r="I183" i="2"/>
  <c r="I176" i="2"/>
  <c r="I159" i="2"/>
  <c r="I155" i="2"/>
  <c r="I146" i="2"/>
  <c r="I141" i="2"/>
  <c r="I133" i="2"/>
  <c r="I128" i="2"/>
  <c r="I117" i="2"/>
  <c r="I112" i="2"/>
  <c r="I101" i="2"/>
  <c r="I96" i="2"/>
  <c r="I85" i="2"/>
  <c r="I80" i="2"/>
  <c r="I30" i="2"/>
  <c r="I39" i="2"/>
  <c r="I20" i="2"/>
  <c r="I33" i="2"/>
  <c r="I75" i="2"/>
  <c r="I70" i="2"/>
  <c r="I59" i="2"/>
  <c r="I54" i="2"/>
  <c r="I5" i="2"/>
  <c r="I323" i="2"/>
  <c r="I357" i="2"/>
  <c r="I355" i="2"/>
  <c r="I352" i="2"/>
  <c r="I348" i="2"/>
  <c r="I656" i="2"/>
  <c r="I343" i="2"/>
  <c r="I362" i="2"/>
  <c r="I655" i="2"/>
  <c r="I795" i="2"/>
  <c r="I790" i="2"/>
  <c r="I779" i="2"/>
  <c r="I774" i="2"/>
  <c r="I763" i="2"/>
  <c r="I758" i="2"/>
  <c r="I285" i="2"/>
  <c r="I280" i="2"/>
  <c r="I270" i="2"/>
  <c r="I265" i="2"/>
  <c r="I254" i="2"/>
  <c r="I249" i="2"/>
  <c r="I238" i="2"/>
  <c r="I233" i="2"/>
  <c r="I222" i="2"/>
  <c r="I217" i="2"/>
  <c r="I201" i="2"/>
  <c r="I196" i="2"/>
  <c r="I189" i="2"/>
  <c r="I186" i="2"/>
  <c r="I173" i="2"/>
  <c r="I168" i="2"/>
  <c r="I154" i="2"/>
  <c r="I150" i="2"/>
  <c r="I164" i="2"/>
  <c r="I138" i="2"/>
  <c r="I127" i="2"/>
  <c r="I122" i="2"/>
  <c r="I111" i="2"/>
  <c r="I106" i="2"/>
  <c r="I95" i="2"/>
  <c r="I90" i="2"/>
  <c r="I16" i="2"/>
  <c r="I13" i="2"/>
  <c r="I6" i="2"/>
  <c r="I34" i="2"/>
  <c r="I27" i="2"/>
  <c r="I17" i="2"/>
  <c r="I69" i="2"/>
  <c r="I64" i="2"/>
  <c r="I48" i="2"/>
  <c r="I800" i="2"/>
  <c r="I789" i="2"/>
  <c r="I784" i="2"/>
  <c r="I773" i="2"/>
  <c r="I768" i="2"/>
  <c r="I757" i="2"/>
  <c r="I290" i="2"/>
  <c r="I279" i="2"/>
  <c r="I275" i="2"/>
  <c r="I264" i="2"/>
  <c r="I259" i="2"/>
  <c r="I248" i="2"/>
  <c r="I243" i="2"/>
  <c r="I232" i="2"/>
  <c r="I227" i="2"/>
  <c r="I216" i="2"/>
  <c r="I211" i="2"/>
  <c r="I195" i="2"/>
  <c r="I208" i="2"/>
  <c r="I185" i="2"/>
  <c r="I182" i="2"/>
  <c r="I167" i="2"/>
  <c r="I140" i="2"/>
  <c r="I149" i="2"/>
  <c r="I145" i="2"/>
  <c r="I137" i="2"/>
  <c r="I132" i="2"/>
  <c r="I121" i="2"/>
  <c r="I116" i="2"/>
  <c r="I105" i="2"/>
  <c r="I100" i="2"/>
  <c r="I89" i="2"/>
  <c r="I84" i="2"/>
  <c r="I10" i="2"/>
  <c r="I41" i="2"/>
  <c r="I25" i="2"/>
  <c r="I19" i="2"/>
  <c r="I22" i="2"/>
  <c r="I74" i="2"/>
  <c r="I63" i="2"/>
  <c r="I58" i="2"/>
  <c r="I47" i="2"/>
  <c r="I4" i="2"/>
  <c r="I762" i="2"/>
  <c r="I289" i="2"/>
  <c r="I284" i="2"/>
  <c r="I274" i="2"/>
  <c r="I269" i="2"/>
  <c r="I258" i="2"/>
  <c r="I253" i="2"/>
  <c r="I242" i="2"/>
  <c r="I237" i="2"/>
  <c r="I226" i="2"/>
  <c r="I221" i="2"/>
  <c r="I210" i="2"/>
  <c r="I200" i="2"/>
  <c r="I207" i="2"/>
  <c r="I177" i="2"/>
  <c r="I181" i="2"/>
  <c r="I172" i="2"/>
  <c r="I158" i="2"/>
  <c r="I153" i="2"/>
  <c r="I144" i="2"/>
  <c r="I163" i="2"/>
  <c r="I131" i="2"/>
  <c r="I126" i="2"/>
  <c r="I115" i="2"/>
  <c r="I110" i="2"/>
  <c r="I99" i="2"/>
  <c r="I94" i="2"/>
  <c r="I83" i="2"/>
  <c r="I15" i="2"/>
  <c r="I43" i="2"/>
  <c r="I38" i="2"/>
  <c r="I8" i="2"/>
  <c r="I35" i="2"/>
  <c r="I73" i="2"/>
  <c r="I68" i="2"/>
  <c r="I57" i="2"/>
  <c r="I52" i="2"/>
  <c r="I3" i="2"/>
  <c r="I772" i="2"/>
  <c r="I761" i="2"/>
  <c r="I755" i="2"/>
  <c r="I278" i="2"/>
  <c r="I268" i="2"/>
  <c r="I263" i="2"/>
  <c r="I252" i="2"/>
  <c r="I247" i="2"/>
  <c r="I236" i="2"/>
  <c r="I231" i="2"/>
  <c r="I220" i="2"/>
  <c r="I199" i="2"/>
  <c r="I194" i="2"/>
  <c r="I188" i="2"/>
  <c r="I184" i="2"/>
  <c r="I171" i="2"/>
  <c r="I166" i="2"/>
  <c r="I161" i="2"/>
  <c r="I148" i="2"/>
  <c r="I162" i="2"/>
  <c r="I136" i="2"/>
  <c r="I125" i="2"/>
  <c r="I120" i="2"/>
  <c r="I109" i="2"/>
  <c r="I104" i="2"/>
  <c r="I93" i="2"/>
  <c r="I88" i="2"/>
  <c r="I14" i="2"/>
  <c r="I9" i="2"/>
  <c r="I26" i="2"/>
  <c r="I29" i="2"/>
  <c r="I18" i="2"/>
  <c r="I78" i="2"/>
  <c r="I67" i="2"/>
  <c r="I62" i="2"/>
  <c r="I51" i="2"/>
  <c r="I46" i="2"/>
  <c r="I321" i="2"/>
  <c r="I317" i="2"/>
  <c r="I320" i="2"/>
  <c r="I350" i="2"/>
  <c r="I347" i="2"/>
  <c r="I345" i="2"/>
  <c r="I341" i="2"/>
  <c r="I361" i="2"/>
  <c r="I653" i="2"/>
  <c r="I798" i="2"/>
  <c r="I787" i="2"/>
  <c r="I782" i="2"/>
  <c r="I771" i="2"/>
  <c r="I766" i="2"/>
  <c r="I293" i="2"/>
  <c r="I288" i="2"/>
  <c r="I277" i="2"/>
  <c r="I273" i="2"/>
  <c r="I262" i="2"/>
  <c r="I257" i="2"/>
  <c r="I246" i="2"/>
  <c r="I241" i="2"/>
  <c r="I230" i="2"/>
  <c r="I225" i="2"/>
  <c r="I214" i="2"/>
  <c r="I209" i="2"/>
  <c r="I179" i="2"/>
  <c r="I205" i="2"/>
  <c r="I180" i="2"/>
  <c r="I165" i="2"/>
  <c r="I157" i="2"/>
  <c r="I147" i="2"/>
  <c r="I143" i="2"/>
  <c r="I135" i="2"/>
  <c r="I130" i="2"/>
  <c r="I119" i="2"/>
  <c r="I114" i="2"/>
  <c r="I103" i="2"/>
  <c r="I98" i="2"/>
  <c r="I87" i="2"/>
  <c r="I82" i="2"/>
  <c r="I37" i="2"/>
  <c r="I42" i="2"/>
  <c r="I28" i="2"/>
  <c r="I7" i="2"/>
  <c r="I77" i="2"/>
  <c r="I72" i="2"/>
  <c r="I61" i="2"/>
  <c r="I56" i="2"/>
  <c r="I45" i="2"/>
  <c r="I2" i="2"/>
  <c r="I50" i="2" a="1"/>
  <c r="I415" i="2" a="1"/>
  <c r="I619" i="2" a="1"/>
  <c r="I672" i="2" a="1"/>
  <c r="I511" i="2" a="1"/>
  <c r="I316" i="2" a="1"/>
  <c r="I556" i="2" a="1"/>
  <c r="I215" i="2" a="1"/>
  <c r="I446" i="2" a="1"/>
  <c r="I192" i="2" a="1"/>
  <c r="I605" i="2" a="1"/>
  <c r="I606" i="2" a="1"/>
  <c r="I767" i="2" a="1"/>
  <c r="I283" i="2" a="1"/>
  <c r="I283" i="2" l="1"/>
  <c r="I767" i="2"/>
  <c r="I606" i="2"/>
  <c r="I605" i="2"/>
  <c r="I192" i="2"/>
  <c r="I446" i="2"/>
  <c r="I215" i="2"/>
  <c r="I556" i="2"/>
  <c r="I316" i="2"/>
  <c r="I511" i="2"/>
  <c r="I672" i="2"/>
  <c r="I619" i="2"/>
  <c r="I415" i="2"/>
  <c r="I5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<sst xmlns="http://schemas.openxmlformats.org/spreadsheetml/2006/main" count="12283" uniqueCount="5277">
  <si>
    <t>Path</t>
  </si>
  <si>
    <t>Status</t>
  </si>
  <si>
    <t>Version</t>
  </si>
  <si>
    <t>SourceDb</t>
  </si>
  <si>
    <t>SourceIds</t>
  </si>
  <si>
    <t>System Type</t>
  </si>
  <si>
    <t>System Platform</t>
  </si>
  <si>
    <t>Concern</t>
  </si>
  <si>
    <t>Quality</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</si>
  <si>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</si>
  <si>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</si>
  <si>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</si>
  <si>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</si>
  <si>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</si>
  <si>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</si>
  <si>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</si>
  <si>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</si>
  <si>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</si>
  <si>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</si>
  <si>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</si>
  <si>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</si>
  <si>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</si>
  <si>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</si>
  <si>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</si>
  <si>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</si>
  <si>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</si>
  <si>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</si>
  <si>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</si>
  <si>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</si>
  <si>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</si>
  <si>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</si>
  <si>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</si>
  <si>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Client Service (SaaS);&amp;nbsp;&lt;/li&gt;&lt;li&gt;Functions As a Service Client Service (FaaS);&lt;/li&gt;&lt;/ul&gt;&lt;ul&gt;&lt;li&gt;Platform As a Service Client Service (PaaS);&lt;/li&gt;&lt;li&gt;Containers As a Service Client Service (CaaS);&lt;/li&gt;&lt;li&gt;Infrastructure As a Service Client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</si>
  <si>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</si>
  <si>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</si>
  <si>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</si>
  <si>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</si>
  <si>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</si>
  <si>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</si>
  <si>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</si>
  <si>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</si>
  <si>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</si>
  <si>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</si>
  <si>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</si>
  <si>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</si>
  <si>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</si>
  <si>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Service Client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</si>
  <si>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</si>
  <si>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</si>
  <si>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</si>
  <si>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</si>
  <si>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</si>
  <si>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</si>
  <si>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</si>
  <si>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</si>
  <si>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Service Client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</si>
  <si>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</si>
  <si>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</si>
  <si>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</si>
  <si>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</si>
  <si>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</si>
  <si>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</si>
  <si>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</si>
  <si>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</si>
  <si>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</si>
  <si>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</si>
  <si>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</si>
  <si>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</si>
  <si>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</si>
  <si>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</si>
  <si>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</si>
  <si>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</si>
  <si>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</si>
  <si>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</si>
  <si>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</si>
  <si>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</si>
  <si>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</si>
  <si>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</si>
  <si>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</si>
  <si>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</si>
  <si>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</si>
  <si>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</si>
  <si>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</si>
  <si>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</si>
  <si>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</si>
  <si>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</si>
  <si>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</si>
  <si>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</si>
  <si>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</si>
  <si>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</si>
  <si>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</si>
  <si>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</si>
  <si>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</si>
  <si>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</si>
  <si>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</si>
  <si>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</si>
  <si>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</si>
  <si>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</si>
  <si>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</si>
  <si>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</si>
  <si>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</si>
  <si>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</si>
  <si>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</si>
  <si>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</si>
  <si>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</si>
  <si>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</si>
  <si>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</si>
  <si>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authorised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</si>
  <si>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</si>
  <si>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</si>
  <si>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</si>
  <si>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</si>
  <si>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</si>
  <si>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</si>
  <si>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</si>
  <si>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</si>
  <si>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</si>
  <si>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</si>
  <si>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</si>
  <si>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</si>
  <si>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</si>
  <si>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</si>
  <si>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</si>
  <si>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</si>
  <si>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</si>
  <si>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</si>
  <si>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</si>
  <si>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</si>
  <si>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</si>
  <si>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</si>
  <si>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</si>
  <si>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</si>
  <si>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</si>
  <si>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</si>
  <si>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</si>
  <si>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</si>
  <si>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</si>
  <si>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</si>
  <si>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</si>
  <si>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</si>
  <si>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</si>
  <si>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</si>
  <si>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</si>
  <si>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</si>
  <si>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</si>
  <si>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</si>
  <si>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</si>
  <si>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</si>
  <si>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</si>
  <si>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</si>
  <si>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</si>
  <si>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</si>
  <si>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</si>
  <si>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</si>
  <si>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</si>
  <si>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</si>
  <si>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</si>
  <si>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</si>
  <si>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</si>
  <si>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</si>
  <si>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</si>
  <si>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</si>
  <si>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</si>
  <si>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</si>
  <si>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</si>
  <si>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</si>
  <si>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</si>
  <si>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</si>
  <si>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</si>
  <si>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</si>
  <si>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</si>
  <si>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</si>
  <si>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</si>
  <si>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</si>
  <si>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</si>
  <si>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</si>
  <si>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</si>
  <si>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</si>
  <si>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</si>
  <si>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</si>
  <si>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</si>
  <si>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</si>
  <si>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</si>
  <si>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</si>
  <si>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</si>
  <si>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</si>
  <si>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</si>
  <si>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</si>
  <si>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</si>
  <si>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</si>
  <si>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</si>
  <si>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</si>
  <si>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</si>
  <si>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</si>
  <si>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</si>
  <si>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</si>
  <si>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</si>
  <si>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</si>
  <si>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</si>
  <si>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</si>
  <si>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</si>
  <si>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</si>
  <si>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</si>
  <si>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</si>
  <si>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</si>
  <si>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</si>
  <si>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</si>
  <si>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</si>
  <si>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</si>
  <si>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</si>
  <si>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</si>
  <si>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</si>
  <si>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</si>
  <si>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</si>
  <si>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</si>
  <si>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</si>
  <si>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</si>
  <si>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</si>
  <si>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</si>
  <si>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</si>
  <si>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</si>
  <si>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</si>
  <si>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</si>
  <si>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</si>
  <si>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</si>
  <si>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</si>
  <si>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</si>
  <si>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</si>
  <si>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</si>
  <si>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</si>
  <si>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</si>
  <si>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</si>
  <si>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</si>
  <si>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</si>
  <si>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</si>
  <si>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</si>
  <si>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</si>
  <si>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</si>
  <si>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</si>
  <si>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</si>
  <si>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</si>
  <si>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</si>
  <si>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</si>
  <si>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</si>
  <si>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</si>
  <si>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</si>
  <si>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</si>
  <si>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</si>
  <si>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</si>
  <si>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</si>
  <si>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</si>
  <si>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</si>
  <si>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</si>
  <si>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</si>
  <si>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</si>
  <si>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</si>
  <si>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</si>
  <si>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</si>
  <si>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</si>
  <si>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</si>
  <si>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</si>
  <si>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</si>
  <si>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</si>
  <si>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</si>
  <si>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</si>
  <si>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</si>
  <si>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</si>
  <si>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</si>
  <si>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</si>
  <si>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</si>
  <si>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</si>
  <si>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</si>
  <si>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</si>
  <si>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</si>
  <si>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</si>
  <si>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</si>
  <si>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</si>
  <si>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</si>
  <si>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</si>
  <si>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</si>
  <si>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</si>
  <si>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</si>
  <si>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</si>
  <si>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</si>
  <si>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</si>
  <si>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</si>
  <si>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</si>
  <si>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</si>
  <si>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</si>
  <si>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</si>
  <si>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</si>
  <si>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</si>
  <si>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</si>
  <si>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</si>
  <si>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</si>
  <si>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</si>
  <si>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</si>
  <si>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</si>
  <si>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</si>
  <si>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</si>
  <si>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</si>
  <si>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</si>
  <si>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</si>
  <si>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</si>
  <si>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</si>
  <si>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</si>
  <si>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</si>
  <si>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</si>
  <si>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</si>
  <si>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</si>
  <si>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</si>
  <si>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</si>
  <si>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</si>
  <si>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</si>
  <si>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</si>
  <si>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</si>
  <si>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</si>
  <si>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</si>
  <si>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</si>
  <si>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</si>
  <si>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</si>
  <si>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</si>
  <si>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</si>
  <si>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</si>
  <si>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</si>
  <si>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</si>
  <si>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</si>
  <si>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</si>
  <si>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</si>
  <si>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Client Service” aspects of the solution to support independent certification, compliane to ISO 27001/2.&lt;br /&gt;&lt;br /&gt;&lt;font face="Calibri Light" size="2" color="black"&gt;Please provide or link to a copy of any certification reports.</t>
  </si>
  <si>
    <t>IMS-001</t>
  </si>
  <si>
    <t>Data Classification</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</si>
  <si>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</si>
  <si>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</si>
  <si>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</si>
  <si>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</si>
  <si>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</si>
  <si>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</si>
  <si>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</si>
  <si>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</si>
  <si>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</si>
  <si>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</si>
  <si>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</si>
  <si>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</si>
  <si>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</si>
  <si>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</si>
  <si>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</si>
  <si>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</si>
  <si>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</si>
  <si>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</si>
  <si>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</si>
  <si>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</si>
  <si>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</si>
  <si>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</si>
  <si>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</si>
  <si>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</si>
  <si>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</si>
  <si>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</si>
  <si>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</si>
  <si>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</si>
  <si>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</si>
  <si>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</si>
  <si>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</si>
  <si>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</si>
  <si>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</si>
  <si>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</si>
  <si>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</si>
  <si>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Client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</si>
  <si>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</si>
  <si>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</si>
  <si>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</si>
  <si>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</si>
  <si>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</si>
  <si>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</si>
  <si>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</si>
  <si>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</si>
  <si>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</si>
  <si>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</si>
  <si>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</si>
  <si>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</si>
  <si>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</si>
  <si>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</si>
  <si>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</si>
  <si>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</si>
  <si>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</si>
  <si>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</si>
  <si>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</si>
  <si>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</si>
  <si>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</si>
  <si>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</si>
  <si>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</si>
  <si>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</si>
  <si>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</si>
  <si>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</si>
  <si>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</si>
  <si>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</si>
  <si>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</si>
  <si>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</si>
  <si>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</si>
  <si>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</si>
  <si>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</si>
  <si>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</si>
  <si>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</si>
  <si>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</si>
  <si>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</si>
  <si>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</si>
  <si>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</si>
  <si>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</si>
  <si>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</si>
  <si>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</si>
  <si>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</si>
  <si>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</si>
  <si>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</si>
  <si>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</si>
  <si>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</si>
  <si>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</si>
  <si>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</si>
  <si>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</si>
  <si>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</si>
  <si>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</si>
  <si>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</si>
  <si>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</si>
  <si>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</si>
  <si>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</si>
  <si>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</si>
  <si>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</si>
  <si>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</si>
  <si>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</si>
  <si>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</si>
  <si>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</si>
  <si>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</si>
  <si>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</si>
  <si>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</si>
  <si>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Service Client P1 hAs a Service Client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</si>
  <si>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</si>
  <si>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</si>
  <si>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</si>
  <si>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</si>
  <si>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</si>
  <si>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</si>
  <si>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</si>
  <si>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</si>
  <si>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</si>
  <si>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</si>
  <si>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</si>
  <si>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</si>
  <si>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</si>
  <si>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</si>
  <si>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</si>
  <si>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</si>
  <si>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</si>
  <si>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</si>
  <si>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</si>
  <si>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</si>
  <si>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</si>
  <si>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</si>
  <si>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</si>
  <si>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</si>
  <si>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</si>
  <si>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</si>
  <si>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</si>
  <si>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</si>
  <si>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</si>
  <si>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</si>
  <si>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</si>
  <si>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</si>
  <si>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</si>
  <si>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</si>
  <si>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</si>
  <si>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</si>
  <si>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</si>
  <si>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</si>
  <si>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</si>
  <si>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</si>
  <si>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Client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</si>
  <si>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</si>
  <si>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</si>
  <si>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</si>
  <si>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</si>
  <si>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</si>
  <si>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</si>
  <si>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</si>
  <si>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</si>
  <si>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</si>
  <si>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</si>
  <si>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</si>
  <si>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</si>
  <si>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</si>
  <si>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</si>
  <si>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</si>
  <si>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</si>
  <si>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</si>
  <si>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</si>
  <si>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</si>
  <si>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</si>
  <si>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</si>
  <si>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</si>
  <si>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</si>
  <si>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</si>
  <si>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</si>
  <si>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</si>
  <si>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</si>
  <si>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</si>
  <si>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</si>
  <si>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</si>
  <si>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</si>
  <si>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</si>
  <si>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</si>
  <si>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</si>
  <si>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</si>
  <si>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</si>
  <si>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</si>
  <si>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</si>
  <si>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</si>
  <si>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</si>
  <si>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</si>
  <si>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</si>
  <si>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</si>
  <si>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</si>
  <si>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</si>
  <si>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</si>
  <si>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</si>
  <si>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</si>
  <si>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</si>
  <si>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</si>
  <si>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</si>
  <si>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</si>
  <si>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</si>
  <si>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</si>
  <si>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</si>
  <si>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</si>
  <si>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</si>
  <si>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</si>
  <si>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</si>
  <si>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</si>
  <si>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</si>
  <si>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</si>
  <si>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</si>
  <si>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</si>
  <si>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</si>
  <si>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</si>
  <si>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</si>
  <si>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</si>
  <si>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</si>
  <si>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</si>
  <si>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</si>
  <si>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</si>
  <si>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</si>
  <si>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</si>
  <si>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</si>
  <si>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</si>
  <si>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</si>
  <si>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</si>
  <si>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</si>
  <si>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</si>
  <si>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</si>
  <si>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</si>
  <si>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</si>
  <si>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</si>
  <si>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</si>
  <si>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</si>
  <si>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</si>
  <si>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</si>
  <si>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</si>
  <si>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</si>
  <si>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</si>
  <si>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</si>
  <si>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</si>
  <si>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</si>
  <si>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</si>
  <si>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</si>
  <si>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</si>
  <si>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</si>
  <si>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</si>
  <si>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</si>
  <si>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</si>
  <si>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</si>
  <si>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</si>
  <si>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</si>
  <si>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</si>
  <si>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</si>
  <si>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</si>
  <si>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</si>
  <si>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</si>
  <si>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</si>
  <si>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</si>
  <si>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</si>
  <si>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</si>
  <si>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</si>
  <si>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</si>
  <si>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</si>
  <si>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</si>
  <si>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</si>
  <si>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</si>
  <si>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</si>
  <si>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</si>
  <si>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</si>
  <si>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</si>
  <si>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</si>
  <si>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</si>
  <si>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</si>
  <si>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</si>
  <si>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</si>
  <si>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</si>
  <si>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</si>
  <si>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</si>
  <si>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</si>
  <si>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</si>
  <si>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</si>
  <si>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</si>
  <si>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</si>
  <si>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</si>
  <si>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</si>
  <si>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</si>
  <si>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</si>
  <si>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</si>
  <si>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</si>
  <si>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</si>
  <si>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</si>
  <si>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</si>
  <si>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</si>
  <si>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</si>
  <si>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</si>
  <si>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</si>
  <si>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</si>
  <si>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</si>
  <si>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</si>
  <si>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</si>
  <si>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</si>
  <si>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</si>
  <si>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</si>
  <si>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</si>
  <si>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</si>
  <si>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</si>
  <si>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</si>
  <si>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</si>
  <si>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</si>
  <si>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</si>
  <si>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</si>
  <si>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</si>
  <si>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</si>
  <si>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</si>
  <si>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</si>
  <si>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</si>
  <si>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</si>
  <si>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</si>
  <si>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</si>
  <si>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</si>
  <si>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</si>
  <si>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</si>
  <si>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</si>
  <si>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</si>
  <si>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</si>
  <si>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</si>
  <si>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</si>
  <si>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</si>
  <si>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</si>
  <si>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</si>
  <si>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</si>
  <si>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</si>
  <si>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</si>
  <si>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</si>
  <si>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</si>
  <si>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</si>
  <si>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</si>
  <si>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</si>
  <si>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</si>
  <si>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</si>
  <si>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</si>
  <si>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</si>
  <si>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</si>
  <si>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</si>
  <si>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</si>
  <si>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</si>
  <si>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</si>
  <si>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</si>
  <si>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</si>
  <si>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</si>
  <si>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</si>
  <si>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</si>
  <si>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</si>
  <si>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</si>
  <si>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</si>
  <si>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</si>
  <si>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</si>
  <si>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</si>
  <si>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</si>
  <si>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</si>
  <si>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</si>
  <si>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</si>
  <si>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</si>
  <si>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</si>
  <si>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</si>
  <si>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</si>
  <si>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</si>
  <si>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</si>
  <si>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</si>
  <si>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</si>
  <si>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</si>
  <si>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</si>
  <si>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</si>
  <si>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</si>
  <si>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</si>
  <si>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</si>
  <si>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</si>
  <si>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</si>
  <si>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</si>
  <si>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</si>
  <si>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</si>
  <si>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</si>
  <si>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</si>
  <si>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</si>
  <si>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</si>
  <si>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</si>
  <si>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</si>
  <si>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</si>
  <si>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</si>
  <si>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</si>
  <si>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</si>
  <si>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</si>
  <si>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</si>
  <si>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</si>
  <si>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</si>
  <si>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</si>
  <si>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</si>
  <si>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</si>
  <si>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</si>
  <si>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</si>
  <si>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</si>
  <si>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</si>
  <si>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</si>
  <si>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</si>
  <si>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</si>
  <si>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</si>
  <si>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</si>
  <si>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</si>
  <si>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</si>
  <si>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</si>
  <si>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</si>
  <si>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</si>
  <si>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</si>
  <si>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</si>
  <si>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</si>
  <si>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</si>
  <si>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</si>
  <si>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</si>
  <si>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</si>
  <si>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</si>
  <si>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</si>
  <si>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</si>
  <si>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</si>
  <si>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</si>
  <si>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</si>
  <si>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</si>
  <si>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</si>
  <si>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</si>
  <si>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</si>
  <si>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</si>
  <si>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Client service are to be able to be reused across other applications&lt;br /&gt;&lt;br /&gt;&lt;font face="Calibri Light" size="2" color="black"&gt;b) Application functionality designed As a Service Client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</si>
  <si>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</si>
  <si>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</si>
  <si>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</si>
  <si>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</si>
  <si>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</si>
  <si>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</si>
  <si>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</si>
  <si>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</si>
  <si>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</si>
  <si>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</si>
  <si>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</si>
  <si>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</si>
  <si>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</si>
  <si>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</si>
  <si>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</si>
  <si>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</si>
  <si>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</si>
  <si>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</si>
  <si>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</si>
  <si>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</si>
  <si>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</si>
  <si>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</si>
  <si>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</si>
  <si>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</si>
  <si>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</si>
  <si>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</si>
  <si>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</si>
  <si>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</si>
  <si>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</si>
  <si>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</si>
  <si>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</si>
  <si>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</si>
  <si>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</si>
  <si>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</si>
  <si>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</si>
  <si>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</si>
  <si>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</si>
  <si>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</si>
  <si>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</si>
  <si>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</si>
  <si>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</si>
  <si>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</si>
  <si>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</si>
  <si>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</si>
  <si>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</si>
  <si>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</si>
  <si>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</si>
  <si>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</si>
  <si>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</si>
  <si>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</si>
  <si>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</si>
  <si>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</si>
  <si>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</si>
  <si>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</si>
  <si>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</si>
  <si>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</si>
  <si>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</si>
  <si>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</si>
  <si>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</si>
  <si>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</si>
  <si>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</si>
  <si>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</si>
  <si>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</si>
  <si>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</si>
  <si>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</si>
  <si>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</si>
  <si>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</si>
  <si>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</si>
  <si>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</si>
  <si>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</si>
  <si>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</si>
  <si>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</si>
  <si>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</si>
  <si>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</si>
  <si>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</si>
  <si>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</si>
  <si>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</si>
  <si>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</si>
  <si>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</si>
  <si>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</si>
  <si>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</si>
  <si>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</si>
  <si>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</si>
  <si>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</si>
  <si>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</si>
  <si>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</si>
  <si>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</si>
  <si>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</si>
  <si>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</si>
  <si>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</si>
  <si>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</si>
  <si>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</si>
  <si>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</si>
  <si>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</si>
  <si>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</si>
  <si>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</si>
  <si>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</si>
  <si>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</si>
  <si>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</si>
  <si>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</si>
  <si>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</si>
  <si>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</si>
  <si>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</si>
  <si>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</si>
  <si>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</si>
  <si>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</si>
  <si>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</si>
  <si>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</si>
  <si>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</si>
  <si>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</si>
  <si>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</si>
  <si>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</si>
  <si>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</si>
  <si>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</si>
  <si>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</si>
  <si>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</si>
  <si>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</si>
  <si>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</si>
  <si>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</si>
  <si>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</si>
  <si>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</si>
  <si>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</si>
  <si>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</si>
  <si>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</si>
  <si>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</si>
  <si>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</si>
  <si>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</si>
  <si>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</si>
  <si>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</si>
  <si>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</si>
  <si>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</si>
  <si>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</si>
  <si>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</si>
  <si>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</si>
  <si>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</si>
  <si>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Service Client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</si>
  <si>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</si>
  <si>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</si>
  <si>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</si>
  <si>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</si>
  <si>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</si>
  <si>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</si>
  <si>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</si>
  <si>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</si>
  <si>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</si>
  <si>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</si>
  <si>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</si>
  <si>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</si>
  <si>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</si>
  <si>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</si>
  <si>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</si>
  <si>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</si>
  <si>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</si>
  <si>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</si>
  <si>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Service Client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</si>
  <si>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</si>
  <si>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</si>
  <si>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</si>
  <si>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</si>
  <si>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</si>
  <si>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</si>
  <si>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</si>
  <si>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</si>
  <si>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</si>
  <si>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</si>
  <si>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</si>
  <si>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</si>
  <si>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</si>
  <si>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</si>
  <si>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</si>
  <si>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</si>
  <si>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</si>
  <si>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</si>
  <si>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</si>
  <si>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</si>
  <si>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</si>
  <si>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</si>
  <si>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</si>
  <si>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</si>
  <si>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</si>
  <si>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</si>
  <si>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</si>
  <si>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</si>
  <si>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</si>
  <si>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</si>
  <si>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</si>
  <si>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</si>
  <si>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</si>
  <si>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</si>
  <si>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</si>
  <si>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authorised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</si>
  <si>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</si>
  <si>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</si>
  <si>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</si>
  <si>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</si>
  <si>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</si>
  <si>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</si>
  <si>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</si>
  <si>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</si>
  <si>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</si>
  <si>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</si>
  <si>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</si>
  <si>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</si>
  <si>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</si>
  <si>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</si>
  <si>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</si>
  <si>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</si>
  <si>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</si>
  <si>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</si>
  <si>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</si>
  <si>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</si>
  <si>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</si>
  <si>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</si>
  <si>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</si>
  <si>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</si>
  <si>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</si>
  <si>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</si>
  <si>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</si>
  <si>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</si>
  <si>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</si>
  <si>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</si>
  <si>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</si>
  <si>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</si>
  <si>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</si>
  <si>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</si>
  <si>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</si>
  <si>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</si>
  <si>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</si>
  <si>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</si>
  <si>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</si>
  <si>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</si>
  <si>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</si>
  <si>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</si>
  <si>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</si>
  <si>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</si>
  <si>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</si>
  <si>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</si>
  <si>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</si>
  <si>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</si>
  <si>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</si>
  <si>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</si>
  <si>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</si>
  <si>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</si>
  <si>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</si>
  <si>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</si>
  <si>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</si>
  <si>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</si>
  <si>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</si>
  <si>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</si>
  <si>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</si>
  <si>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</si>
  <si>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</si>
  <si>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</si>
  <si>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</si>
  <si>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</si>
  <si>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</si>
  <si>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</si>
  <si>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</si>
  <si>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</si>
  <si>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</si>
  <si>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</si>
  <si>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</si>
  <si>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</si>
  <si>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</si>
  <si>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</si>
  <si>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</si>
  <si>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</si>
  <si>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</si>
  <si>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</si>
  <si>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</si>
  <si>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</si>
  <si>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</si>
  <si>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</si>
  <si>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</si>
  <si>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</si>
  <si>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</si>
  <si>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</si>
  <si>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</si>
  <si>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</si>
  <si>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</si>
  <si>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</si>
  <si>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</si>
  <si>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</si>
  <si>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</si>
  <si>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</si>
  <si>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</si>
  <si>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</si>
  <si>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</si>
  <si>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</si>
  <si>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</si>
  <si>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</si>
  <si>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0xD47D812F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</si>
  <si>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</si>
  <si>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</si>
  <si>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</si>
  <si>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</si>
  <si>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</si>
  <si>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</si>
  <si>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</si>
  <si>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</si>
  <si>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</si>
  <si>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</si>
  <si>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</si>
  <si>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</si>
  <si>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</si>
  <si>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</si>
  <si>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</si>
  <si>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</si>
  <si>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</si>
  <si>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</si>
  <si>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</si>
  <si>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</si>
  <si>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</si>
  <si>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</si>
  <si>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</si>
  <si>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</si>
  <si>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</si>
  <si>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</si>
  <si>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</si>
  <si>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</si>
  <si>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</si>
  <si>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</si>
  <si>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</si>
  <si>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</si>
  <si>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</si>
  <si>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</si>
  <si>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</si>
  <si>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</si>
  <si>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</si>
  <si>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</si>
  <si>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</si>
  <si>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</si>
  <si>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</si>
  <si>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</si>
  <si>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</si>
  <si>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</si>
  <si>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</si>
  <si>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</si>
  <si>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</si>
  <si>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Service Client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</si>
  <si>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</si>
  <si>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</si>
  <si>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</si>
  <si>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</si>
  <si>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</si>
  <si>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</si>
  <si>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</si>
  <si>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</si>
  <si>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</si>
  <si>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</si>
  <si>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</si>
  <si>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</si>
  <si>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Service Client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</si>
  <si>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</si>
  <si>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</si>
  <si>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</si>
  <si>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</si>
  <si>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</si>
  <si>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</si>
  <si>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</si>
  <si>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</si>
  <si>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</si>
  <si>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</si>
  <si>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</si>
  <si>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</si>
  <si>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</si>
  <si>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</si>
  <si>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</si>
  <si>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</si>
  <si>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</si>
  <si>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</si>
  <si>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</si>
  <si>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</si>
  <si>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</si>
  <si>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</si>
  <si>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</si>
  <si>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</si>
  <si>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</si>
  <si>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</si>
  <si>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</si>
  <si>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</si>
  <si>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</si>
  <si>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</si>
  <si>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</si>
  <si>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</si>
  <si>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</si>
  <si>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</si>
  <si>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</si>
  <si>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</si>
  <si>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</si>
  <si>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</si>
  <si>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Service Client place in some cases (eg: integration with legacy systems).&lt;/span&gt;</t>
  </si>
  <si>
    <t>0xD343AD57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</si>
  <si>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</si>
  <si>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</si>
  <si>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</si>
  <si>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</si>
  <si>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</si>
  <si>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</si>
  <si>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</si>
  <si>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</si>
  <si>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</si>
  <si>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</si>
  <si>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</si>
  <si>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</si>
  <si>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Cloud</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</si>
  <si>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</si>
  <si>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</si>
  <si>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</si>
  <si>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</si>
  <si>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</si>
  <si>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</si>
  <si>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</si>
  <si>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</si>
  <si>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</si>
  <si>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</si>
  <si>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</si>
  <si>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</si>
  <si>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</si>
  <si>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</si>
  <si>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</si>
  <si>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</si>
  <si>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</si>
  <si>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</si>
  <si>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</si>
  <si>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</si>
  <si>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</si>
  <si>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</si>
  <si>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</si>
  <si>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</si>
  <si>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</si>
  <si>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</si>
  <si>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</si>
  <si>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</si>
  <si>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</si>
  <si>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</si>
  <si>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</si>
  <si>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</si>
  <si>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</si>
  <si>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</si>
  <si>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</si>
  <si>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0x0464D39A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</si>
  <si>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</si>
  <si>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</si>
  <si>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</si>
  <si>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</si>
  <si>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</si>
  <si>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</si>
  <si>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</si>
  <si>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</si>
  <si>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</si>
  <si>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</si>
  <si>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</si>
  <si>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</si>
  <si>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</si>
  <si>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</si>
  <si>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</si>
  <si>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</si>
  <si>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</si>
  <si>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</si>
  <si>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</si>
  <si>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</si>
  <si>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</si>
  <si>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</si>
  <si>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</si>
  <si>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</si>
  <si>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</si>
  <si>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</si>
  <si>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</si>
  <si>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</si>
  <si>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</si>
  <si>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</si>
  <si>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</si>
  <si>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</si>
  <si>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</si>
  <si>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</si>
  <si>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</si>
  <si>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</si>
  <si>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</si>
  <si>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</si>
  <si>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</si>
  <si>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</si>
  <si>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</si>
  <si>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</si>
  <si>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</si>
  <si>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</si>
  <si>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</si>
  <si>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</si>
  <si>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</si>
  <si>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</si>
  <si>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</si>
  <si>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</si>
  <si>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</si>
  <si>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</si>
  <si>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</si>
  <si>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Service Client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</si>
  <si>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</si>
  <si>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</si>
  <si>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</si>
  <si>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</si>
  <si>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</si>
  <si>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</si>
  <si>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</si>
  <si>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</si>
  <si>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</si>
  <si>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</si>
  <si>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</si>
  <si>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</si>
  <si>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</si>
  <si>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</si>
  <si>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</si>
  <si>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</si>
  <si>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</si>
  <si>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</si>
  <si>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</si>
  <si>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</si>
  <si>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</si>
  <si>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</si>
  <si>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</si>
  <si>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</si>
  <si>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</si>
  <si>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</si>
  <si>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</si>
  <si>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</si>
  <si>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</si>
  <si>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</si>
  <si>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</si>
  <si>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</si>
  <si>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Service Client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</si>
  <si>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</si>
  <si>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</si>
  <si>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</si>
  <si>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</si>
  <si>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</si>
  <si>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</si>
  <si>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</si>
  <si>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</si>
  <si>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</si>
  <si>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</si>
  <si>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</si>
  <si>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</si>
  <si>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</si>
  <si>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</si>
  <si>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</si>
  <si>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</si>
  <si>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</si>
  <si>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</si>
  <si>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Service Client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</si>
  <si>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</si>
  <si>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</si>
  <si>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</si>
  <si>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</si>
  <si>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</si>
  <si>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</si>
  <si>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</si>
  <si>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</si>
  <si>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</si>
  <si>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</si>
  <si>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</si>
  <si>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</si>
  <si>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</si>
  <si>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</si>
  <si>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</si>
  <si>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</si>
  <si>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</si>
  <si>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</si>
  <si>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</si>
  <si>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</si>
  <si>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</si>
  <si>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</si>
  <si>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</si>
  <si>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</si>
  <si>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</si>
  <si>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</si>
  <si>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</si>
  <si>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</si>
  <si>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</si>
  <si>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</si>
  <si>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</si>
  <si>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</si>
  <si>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</si>
  <si>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</si>
  <si>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</si>
  <si>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</si>
  <si>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</si>
  <si>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</si>
  <si>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</si>
  <si>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</si>
  <si>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</si>
  <si>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</si>
  <si>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</si>
  <si>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</si>
  <si>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</si>
  <si>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</si>
  <si>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</si>
  <si>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</si>
  <si>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</si>
  <si>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</si>
  <si>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</si>
  <si>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</si>
  <si>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</si>
  <si>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</si>
  <si>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</si>
  <si>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</si>
  <si>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</si>
  <si>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</si>
  <si>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</si>
  <si>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</si>
  <si>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</si>
  <si>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</si>
  <si>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01.00.00 ===== GOVERNANCE ===== [[DT:ALL]]</t>
  </si>
  <si>
    <t>01.01.00  Governance/Objectives [[DT:ALL]]</t>
  </si>
  <si>
    <t>01.02.00  Governance/Constraints/Obligations [[DT:ALL]]</t>
  </si>
  <si>
    <t>01.03.00  Governance/Boards [[DT:ALL]]</t>
  </si>
  <si>
    <t>01.04.00  Governance/Decisions [[DT:ALL]]</t>
  </si>
  <si>
    <t>02.00.00 ===== DIRECTION ===== [[DT:ALL]]</t>
  </si>
  <si>
    <t>02.01.00  Direction/Objectives [[DT:ALL]]</t>
  </si>
  <si>
    <t>02.02.01  Direction/Constraints/Obligations/Laws/Accountability Laws [[DT:ALL]]</t>
  </si>
  <si>
    <t>02.02.01  Direction/Constraints/Obligations/Laws/Archiving Laws [[DT:ALL]]</t>
  </si>
  <si>
    <t>02.02.01  Direction/Constraints/Obligations/Laws/Privacy Laws [[DT:ALL]]</t>
  </si>
  <si>
    <t>02.02.02  Direction/Constraints/Obligations/Regulations/Accessibility Directives [[DT:ALL]]</t>
  </si>
  <si>
    <t>02.02.02  Direction/Constraints/Obligations/Regulations/Information Security Directives [[DT:ALL]]</t>
  </si>
  <si>
    <t>02.02.02  Direction/Constraints/Obligations/Regulations/Open Data Directives [[DT:ALL]]</t>
  </si>
  <si>
    <t>02.02.02  Direction/Constraints/Obligations/Regulations/Usability Directives [[DT:ALL]]</t>
  </si>
  <si>
    <t>02.02.04  Direction/Constraints/Obligations/Agreements [[DT:ALL]]</t>
  </si>
  <si>
    <t>02.02.05  Direction/Constraints/Obligations/Principles/AoG Digital Service Principles [[DT:ALL]]</t>
  </si>
  <si>
    <t>02.02.05  Direction/Constraints/Obligations/Principles/Organisation System Architecture Principles [[DT:ALL]]</t>
  </si>
  <si>
    <t>02.02.06  Direction/Constraints/Obligations/Frameworks/NZ DIMP [[DT:ALL]]</t>
  </si>
  <si>
    <t>02.02.06  Direction/Constraints/Obligations/Frameworks/NZ GOAL [[DT:ALL]]</t>
  </si>
  <si>
    <t>02.02.06  Direction/Constraints/Obligations/Frameworks/NZISM [[DT:ALL]]</t>
  </si>
  <si>
    <t>02.02.08 Direction/Constraints/Obligations/Controls [[DT:ALL]]</t>
  </si>
  <si>
    <t>02.02.11  Direction/Constraints/AntiPatterns/Delivery Planning focus versus Full Lifecycle Planning [[DT:ALL]]</t>
  </si>
  <si>
    <t>02.02.11  Direction/Constraints/AntiPatterns/Onboarding Development Roles Before Defining Outcomes [[DT:ALL]]</t>
  </si>
  <si>
    <t>02.02.11  Direction/Constraints/AntiPatterns/Single Service Delivery versus multiple Deliverables [[DT:ALL]]</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</si>
  <si>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</si>
  <si>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</si>
  <si>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</si>
  <si>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</si>
  <si>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</si>
  <si>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02.02.21  Direction/Constraints/Resources/Budget/Capex [[DT:ALL]]</t>
  </si>
  <si>
    <t>02.02.21  Direction/Constraints/Resources/Budget/Opex [[DT:ALL]]</t>
  </si>
  <si>
    <t>02.02.60  Direction/Constraints/Obligations/Policies/GoLive Requires Authority to Operate (ATO) [[DT:ALL]]</t>
  </si>
  <si>
    <t>02.51.00  Direction/SLAs/DeploymentServices [[DT:ALL]]</t>
  </si>
  <si>
    <t>02.51.00  Direction/SLAs/InfrastructureServices [[DT:ALL]]</t>
  </si>
  <si>
    <t>02.51.00  Direction/SLAs/MaintenanceServices [[DT:ALL]]</t>
  </si>
  <si>
    <t>02.51.00  Direction/SLAs/SupportServices [[DT:ALL]]</t>
  </si>
  <si>
    <t>02.52.00  Direction/Contracts/SOW/C&amp;A Services [[DT:ALL]]</t>
  </si>
  <si>
    <t>02.52.00  Direction/Contracts/SOW/DeploymentServices [[DT:ALL]]</t>
  </si>
  <si>
    <t>02.52.00  Direction/Contracts/SOW/DevelopmentServices [[DT:ALL]]</t>
  </si>
  <si>
    <t>02.52.00  Direction/Contracts/SOW/MaintenanceServices [[DT:ALL]]</t>
  </si>
  <si>
    <t>02.52.00  Direction/Contracts/SOW/MediaServices/Development [[DT:ALL]]</t>
  </si>
  <si>
    <t>02.52.00  Direction/Contracts/SOW/MediaServices/Translations [[DT:ALL]]</t>
  </si>
  <si>
    <t>02.52.00  Direction/Contracts/SOW/OperationServices [[DT:ALL]]</t>
  </si>
  <si>
    <t>02.52.00  Direction/Contracts/SOW/QAServices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</si>
  <si>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</si>
  <si>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</si>
  <si>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</si>
  <si>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</si>
  <si>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</si>
  <si>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</si>
  <si>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</si>
  <si>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</si>
  <si>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</si>
  <si>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</si>
  <si>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</si>
  <si>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</si>
  <si>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</si>
  <si>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</si>
  <si>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</si>
  <si>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</si>
  <si>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</si>
  <si>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</si>
  <si>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</si>
  <si>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</si>
  <si>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</si>
  <si>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02.61.00  Direction/Phase/Initiation/Tasks/Members/Team Onboarding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</si>
  <si>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</si>
  <si>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</si>
  <si>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</si>
  <si>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</si>
  <si>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</si>
  <si>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</si>
  <si>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</si>
  <si>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</si>
  <si>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</si>
  <si>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</si>
  <si>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</si>
  <si>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</si>
  <si>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</si>
  <si>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</si>
  <si>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</si>
  <si>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</si>
  <si>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</si>
  <si>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</si>
  <si>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</si>
  <si>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</si>
  <si>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</si>
  <si>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</si>
  <si>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</si>
  <si>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</si>
  <si>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</si>
  <si>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</si>
  <si>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</si>
  <si>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</si>
  <si>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</si>
  <si>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</si>
  <si>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</si>
  <si>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</si>
  <si>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</si>
  <si>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</si>
  <si>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</si>
  <si>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</si>
  <si>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</si>
  <si>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</si>
  <si>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</si>
  <si>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</si>
  <si>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</si>
  <si>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</si>
  <si>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</si>
  <si>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</si>
  <si>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Deliverables/Constraints/AntiPatterns/Delivery only planning versus Full Lifecycle planning [[DT:ALL]]</t>
  </si>
  <si>
    <t>03.10.00  Deliverables/Constraints/AntiPatterns/Single Deliverable [[DT:ALL]]</t>
  </si>
  <si>
    <t>03.10.00  Deliverables/Endorsement/CAB [[DT:ALL]]</t>
  </si>
  <si>
    <t>03.10.00  Deliverables/Endorsement/CAB/Requirements/BusinessServices/Continuity Plan [[DT:ALL]]</t>
  </si>
  <si>
    <t>03.10.00  Deliverables/Endorsement/CAB/Requirements/BusinessServices/Support Plan [[DT:ALL]]</t>
  </si>
  <si>
    <t>03.10.00  Deliverables/Endorsement/CAB/Requirements/C&amp;A [[DT:ALL]]</t>
  </si>
  <si>
    <t>03.10.00  Deliverables/Endorsement/CAB/Requirements/C&amp;A/CRP [[DT:ALL]]</t>
  </si>
  <si>
    <t>03.10.00  Deliverables/Endorsement/CAB/Requirements/C&amp;A/CRR [[DT:ALL]]</t>
  </si>
  <si>
    <t>03.10.00  Deliverables/Endorsement/CAB/Requirements/C&amp;A/Solution Risk Assessment (SRA) [[DT:ALL]]</t>
  </si>
  <si>
    <t>03.10.00  Deliverables/Endorsement/CAB/Requirements/C&amp;A/Technical Risk Assessment (TRA) [[DT:ALL]]</t>
  </si>
  <si>
    <t>03.10.00  Deliverables/Endorsement/CAB/Requirements/DataServices/Data Classification [[DT:ALL]]</t>
  </si>
  <si>
    <t>03.10.00  Deliverables/Endorsement/CAB/Requirements/DeploymenServices/SystemClientAsCode [[DT:ALL]]</t>
  </si>
  <si>
    <t>03.10.00  Deliverables/Endorsement/CAB/Requirements/DeploymentServices/DatabaseSchemaAsCode [[DT:ALL]]</t>
  </si>
  <si>
    <t>03.10.00  Deliverables/Endorsement/CAB/Requirements/DeploymentServices/Deployment Plan [[DT:ALL]]</t>
  </si>
  <si>
    <t>03.10.00  Deliverables/Endorsement/CAB/Requirements/DeploymentServices/HostConfigurationAsCode [[DT:ALL]]</t>
  </si>
  <si>
    <t>03.10.00  Deliverables/Endorsement/CAB/Requirements/DeploymentServices/InfrastructureAsCode [[DT:ALL]]</t>
  </si>
  <si>
    <t>03.10.00  Deliverables/Endorsement/CAB/Requirements/DeploymentServices/Pipeline [[DT:ALL]]</t>
  </si>
  <si>
    <t>03.10.00  Deliverables/Endorsement/CAB/Requirements/DeploymentServices/SystemAsCode [[DT:ALL]]</t>
  </si>
  <si>
    <t>03.10.00  Deliverables/Endorsement/CAB/Requirements/DeploymentServices/SystemConfigurationAsCode [[DT:ALL]]</t>
  </si>
  <si>
    <t>03.10.00  Deliverables/Endorsement/CAB/Requirements/InfrastructureServices/Hosting Plan [[DT:ALL]]</t>
  </si>
  <si>
    <t>03.10.00  Deliverables/Endorsement/CAB/Requirements/MaintenanceServices/Decommissioning Plan [[DT:ALL]]</t>
  </si>
  <si>
    <t>03.10.00  Deliverables/Endorsement/CAB/Requirements/MaintenanceServices/DisasterRecovery Plan [[DT:ALL]]</t>
  </si>
  <si>
    <t>03.10.00  Deliverables/Endorsement/CAB/Requirements/PrivacyServices.Privacy Impact Assessment (PIA) [[DT:ALL]]</t>
  </si>
  <si>
    <t>03.10.00  Deliverables/Endorsement/CAB/Requirements/QAServices/QAAsCode [[DT:ALL]]</t>
  </si>
  <si>
    <t>03.10.00  Deliverables/Endorsement/CAB/Requirements/SupportServices/Support Plan [[DT:ALL]]</t>
  </si>
  <si>
    <t>03.10.00  Deliverables/Endorsement/CAB/Requirements/TrainingServices/Training Environment / Tenancy [[DT:ALL]]</t>
  </si>
  <si>
    <t>03.10.00  Deliverables/Endorsement/CAB/Requirements/TrainingServices/Training Plan [[DT:ALL]]</t>
  </si>
  <si>
    <t>04.00.00 ===== DEPENDENCIES ===== [[DT:ALL]]</t>
  </si>
  <si>
    <t>04.10.00  Endorsement/CAB [[DT:ALL]]</t>
  </si>
  <si>
    <t>04.10.00  Endorsement/DA [[DT:ALL]]</t>
  </si>
  <si>
    <t>04.10.00  Endorsement/DIGI [[DT:ALL]]</t>
  </si>
  <si>
    <t>04.10.00  Endorsement/TWG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</si>
  <si>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</si>
  <si>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</si>
  <si>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</si>
  <si>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</si>
  <si>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</si>
  <si>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</si>
  <si>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</si>
  <si>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</si>
  <si>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</si>
  <si>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</si>
  <si>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</si>
  <si>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</si>
  <si>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</si>
  <si>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</si>
  <si>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</si>
  <si>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</si>
  <si>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</si>
  <si>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</si>
  <si>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04.11.00 ===== PROCUREMENT ===== [[DT:ALL]]</t>
  </si>
  <si>
    <t>05.00.00 ===== DISCOVERY ===== [[DT:ALL]]</t>
  </si>
  <si>
    <t>05.10.00  Discovery/Constraints/AntiPatterns/BusinessAnalyst versus Stakeholder Analyst [[DT:ALL]]</t>
  </si>
  <si>
    <t>05.10.00  Discovery/Constraints/AntiPatterns/SME as Stakeholder Analyst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</si>
  <si>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</si>
  <si>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</si>
  <si>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</si>
  <si>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</si>
  <si>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</si>
  <si>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</si>
  <si>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</si>
  <si>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</si>
  <si>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</si>
  <si>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</si>
  <si>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</si>
  <si>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</si>
  <si>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</si>
  <si>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</si>
  <si>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</si>
  <si>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</si>
  <si>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</si>
  <si>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</si>
  <si>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</si>
  <si>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06.20.00  Definition/Format/Use Stories/Use "So That &lt;ISO-25010 qualified value&gt;...As a Service Client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</si>
  <si>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</si>
  <si>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</si>
  <si>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</si>
  <si>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</si>
  <si>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</si>
  <si>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</si>
  <si>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</si>
  <si>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</si>
  <si>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</si>
  <si>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</si>
  <si>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</si>
  <si>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</si>
  <si>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</si>
  <si>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</si>
  <si>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</si>
  <si>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</si>
  <si>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</si>
  <si>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</si>
  <si>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</si>
  <si>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</si>
  <si>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</si>
  <si>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</si>
  <si>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</si>
  <si>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</si>
  <si>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</si>
  <si>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</si>
  <si>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</si>
  <si>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</si>
  <si>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</si>
  <si>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</si>
  <si>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</si>
  <si>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</si>
  <si>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</si>
  <si>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</si>
  <si>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</si>
  <si>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</si>
  <si>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</si>
  <si>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</si>
  <si>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</si>
  <si>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</si>
  <si>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</si>
  <si>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</si>
  <si>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</si>
  <si>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</si>
  <si>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</si>
  <si>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Modules/Qualities/ISO-25010/Functionality/Correctness/Use Money Types for persisting Currency Attributes [[DT:CUSTOM]]</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</si>
  <si>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</si>
  <si>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</si>
  <si>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</si>
  <si>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</si>
  <si>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</si>
  <si>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</si>
  <si>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</si>
  <si>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</si>
  <si>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</si>
  <si>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</si>
  <si>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</si>
  <si>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</si>
  <si>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</si>
  <si>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</si>
  <si>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Modules/Qualities/ISO-25010/Maintainability/Testability/100% API Endpoint Coverage [[DT:CUSTOM]]</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</si>
  <si>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</si>
  <si>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</si>
  <si>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</si>
  <si>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</si>
  <si>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</si>
  <si>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</si>
  <si>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Usage/System/CPU [[DT:CUSTOM]]</t>
  </si>
  <si>
    <t>07.60.00  Design/InfoService/All Logical Modules/Qualities/ISO-25010/Performance/Resource Usage/System/Devices [[DT:ALL]]</t>
  </si>
  <si>
    <t>07.60.00  Design/InfoService/All Logical Modules/Qualities/ISO-25010/Performance/Resource Usage/System/IO [[DT:CUSTOM]]</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</si>
  <si>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</si>
  <si>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</si>
  <si>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</si>
  <si>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</si>
  <si>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</si>
  <si>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</si>
  <si>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</si>
  <si>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</si>
  <si>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</si>
  <si>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</si>
  <si>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</si>
  <si>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</si>
  <si>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</si>
  <si>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</si>
  <si>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</si>
  <si>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</si>
  <si>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</si>
  <si>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</si>
  <si>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</si>
  <si>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</si>
  <si>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</si>
  <si>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</si>
  <si>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</si>
  <si>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</si>
  <si>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</si>
  <si>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</si>
  <si>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</si>
  <si>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</si>
  <si>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</si>
  <si>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</si>
  <si>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</si>
  <si>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</si>
  <si>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</si>
  <si>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</si>
  <si>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</si>
  <si>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</si>
  <si>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</si>
  <si>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</si>
  <si>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</si>
  <si>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Modules/Qualities/ISO-25010/Security/Components are Kept up to date (Latest Major Version, Minor Latest -2 Minor Version) [[DT:CUSTOM]]</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</si>
  <si>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</si>
  <si>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</si>
  <si>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</si>
  <si>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</si>
  <si>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</si>
  <si>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</si>
  <si>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</si>
  <si>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</si>
  <si>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</si>
  <si>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</si>
  <si>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</si>
  <si>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</si>
  <si>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</si>
  <si>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</si>
  <si>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</si>
  <si>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</si>
  <si>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</si>
  <si>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</si>
  <si>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</si>
  <si>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Modules/Qualities/ISO-25010/Supportability/Documentation/DB Persisted [[DT:CUSTOM]]</t>
  </si>
  <si>
    <t>07.60.00  Design/InfoService/All Logical Modules/Qualities/ISO-25010/Supportability/Documentation/Editable [[DT:CUSTOM]]</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</si>
  <si>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</si>
  <si>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</si>
  <si>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</si>
  <si>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</si>
  <si>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</si>
  <si>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</si>
  <si>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</si>
  <si>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</si>
  <si>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</si>
  <si>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</si>
  <si>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</si>
  <si>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</si>
  <si>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</si>
  <si>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</si>
  <si>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</si>
  <si>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</si>
  <si>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</si>
  <si>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</si>
  <si>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</si>
  <si>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</si>
  <si>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</si>
  <si>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</si>
  <si>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</si>
  <si>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</si>
  <si>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 xml:space="preserve">07.60.00  Design/InfoService/All Logical Modules/Qualities/ISO-25010/Usability/Recognisability/Corporate Branding </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</si>
  <si>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</si>
  <si>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</si>
  <si>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</si>
  <si>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Design/InfoService/Base (System) Logical Module/Functionality/Cache/Shared Cache Management [[DT:CUSTOM]]</t>
  </si>
  <si>
    <t>07.60.00  Design/InfoService/Base (System) Logical Module/Functionality/Context/Location Service [[DT:CUSTOM]]</t>
  </si>
  <si>
    <t>07.60.00  Design/InfoService/Base (System) Logical Module/Functionality/Engines/OperationQueue Service [[DT:CUSTOM]]</t>
  </si>
  <si>
    <t>07.60.00  Design/InfoService/Base (System) Logical Module/Functionality/Engines/Rule Service [[DT:CUSTOM]]</t>
  </si>
  <si>
    <t>07.60.00  Design/InfoService/Base (System) Logical Module/Functionality/Engines/Search Service [[DT:CUSTOM]]</t>
  </si>
  <si>
    <t>07.60.00  Design/InfoService/Base (System) Logical Module/Functionality/Engines/Workflow Service [[DT:CUSTOM]]</t>
  </si>
  <si>
    <t>07.60.00  Design/InfoService/Base (System) Logical Module/Functionality/Identity/IdP Service [[DT:CUSTOM]]</t>
  </si>
  <si>
    <t>07.60.00  Design/InfoService/Base (System) Logical Module/Functionality/Local Device Cache Management [[DT:CUSTOM]]</t>
  </si>
  <si>
    <t>07.60.00  Design/InfoService/Base (System) Logical Module/Functionality/Media/MalwareDetection Management [[DT:CUSTOM]]</t>
  </si>
  <si>
    <t>07.60.00  Design/InfoService/Base (System) Logical Module/Functionality/Messaging/PubSub Management [[DT:CUSTOM]]</t>
  </si>
  <si>
    <t>07.60.00  Design/InfoService/Base (System) Logical Module/Functionality/Messaging/SMTP Management [[DT:CUSTOM]]</t>
  </si>
  <si>
    <t>07.60.00  Design/InfoService/Base (System) Logical Module/Functionality/Storage/Blob Storage Management [[DT:CUSTOM]]</t>
  </si>
  <si>
    <t>07.60.00  Design/InfoService/Base (System) Logical Module/Functionality/Storage/Doc DB Management [[DT:CUSTOM]]</t>
  </si>
  <si>
    <t>07.60.00  Design/InfoService/Base (System) Logical Module/Functionality/Storage/Graph DB Management [[DT:CUSTOM]]</t>
  </si>
  <si>
    <t>07.60.00  Design/InfoService/Base (System) Logical Module/Functionality/Storage/Relational DB Management [[DT:CUSTOM]]</t>
  </si>
  <si>
    <t>07.60.00  Design/InfoService/Base (System) Logical Module/Functionality/Documents (using Document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</si>
  <si>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</si>
  <si>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</si>
  <si>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</si>
  <si>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</si>
  <si>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</si>
  <si>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Module/Functionality/Link (using Graphs DB) Management [[DT:CUSTOM]]</t>
  </si>
  <si>
    <t>07.60.00  Design/InfoService/Base (System) Logical Module/Functionality/Mapping Management [[DT:CUSTOM]]</t>
  </si>
  <si>
    <t>07.60.00  Design/InfoService/Base (System) Logical Module/Functionality/Media (using Blob Storage) Management [[DT:CUSTOM]]</t>
  </si>
  <si>
    <t>07.60.00  Design/InfoService/Base (System) Logical Module/Functionality/Media Management [[DT:CUSTOM]]</t>
  </si>
  <si>
    <t>07.60.00  Design/InfoService/Base (System) Logical Module/Functionality/Module Management (using Blob Storage Management) [[DT:CUSTOM]]</t>
  </si>
  <si>
    <t>07.60.00  Design/InfoService/Base (System) Logical Module/Functionality/Module Permission Management [[DT:CUSTOM]]</t>
  </si>
  <si>
    <t>07.60.00  Design/InfoService/Base (System) Logical Module/Functionality/Related Entities (using Relational DB ORM) Management [[DT:CUSTOM]]</t>
  </si>
  <si>
    <t>07.60.00  Design/InfoService/Base (System) Logical Module/Functionality/Request Routing Management [[DT:CUSTOM]]</t>
  </si>
  <si>
    <t>07.60.00  Design/InfoService/Base (System) Logical Module/Functionality/Search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</si>
  <si>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</si>
  <si>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</si>
  <si>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</si>
  <si>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</si>
  <si>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</si>
  <si>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</si>
  <si>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</si>
  <si>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</si>
  <si>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</si>
  <si>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</si>
  <si>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</si>
  <si>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</si>
  <si>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</si>
  <si>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Design/InfoService/Dependencies [[DT:CUSTOM]]</t>
  </si>
  <si>
    <t>07.60.00  Design/InfoService/Storage/RelationalDB Service [[DT:CUSTOM]]</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</si>
  <si>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</si>
  <si>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</si>
  <si>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</si>
  <si>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</si>
  <si>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</si>
  <si>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</si>
  <si>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</si>
  <si>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</si>
  <si>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</si>
  <si>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</si>
  <si>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</si>
  <si>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</si>
  <si>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</si>
  <si>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</si>
  <si>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</si>
  <si>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</si>
  <si>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</si>
  <si>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</si>
  <si>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</si>
  <si>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</si>
  <si>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</si>
  <si>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</si>
  <si>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</si>
  <si>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</si>
  <si>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</si>
  <si>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</si>
  <si>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</si>
  <si>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</si>
  <si>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</si>
  <si>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</si>
  <si>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</si>
  <si>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</si>
  <si>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</si>
  <si>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</si>
  <si>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</si>
  <si>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</si>
  <si>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</si>
  <si>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</si>
  <si>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</si>
  <si>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</si>
  <si>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</si>
  <si>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</si>
  <si>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</si>
  <si>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</si>
  <si>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</si>
  <si>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</si>
  <si>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Design/InfoService/Qualities/ISO-25010/Resource Utilisation/CPU [[DT:CUSTOM]]</t>
  </si>
  <si>
    <t>07.60.00  Design/InfoService/Qualities/ISO-25010/Resource Utilisation/DB Connections [[DT:CUSTOM]]</t>
  </si>
  <si>
    <t>07.60.00  Design/InfoService/Qualities/ISO-25010/Security [[DT:ALL]]</t>
  </si>
  <si>
    <t>07.60.00  Design/InfoService/Storage [[DT:ALL]]</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</si>
  <si>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</si>
  <si>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</si>
  <si>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</si>
  <si>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</si>
  <si>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</si>
  <si>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</si>
  <si>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</si>
  <si>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07.70.00  Design/InfoService/Functionality/Configuration Management</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</si>
  <si>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</si>
  <si>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</si>
  <si>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</si>
  <si>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</si>
  <si>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Design/InfoServiceClient/Constraints/AntiPatterns/Letting Interface Appearance drive Development [[DT:CUSTOM]]</t>
  </si>
  <si>
    <t>07.99.00  Design/InfoServiceClient/Qualities [[DT:ALL]]</t>
  </si>
  <si>
    <t>08.00.00  ===== QA ===== [[DT:ALL]]</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</si>
  <si>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</si>
  <si>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</si>
  <si>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</si>
  <si>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</si>
  <si>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</si>
  <si>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</si>
  <si>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</si>
  <si>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</si>
  <si>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</si>
  <si>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08.60.00  QA.InfoServiceClient [[DT:ALL]]</t>
  </si>
  <si>
    <t>08.70.00  QA/Content [[DT:ALL]]</t>
  </si>
  <si>
    <t>09.00.00 ===== DEVELOPMENT ===== [[DT:ALL]]</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</si>
  <si>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</si>
  <si>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</si>
  <si>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</si>
  <si>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</si>
  <si>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</si>
  <si>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</si>
  <si>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</si>
  <si>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</si>
  <si>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</si>
  <si>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</si>
  <si>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</si>
  <si>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</si>
  <si>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</si>
  <si>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</si>
  <si>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</si>
  <si>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</si>
  <si>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</si>
  <si>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</si>
  <si>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</si>
  <si>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</si>
  <si>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</si>
  <si>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</si>
  <si>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</si>
  <si>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</si>
  <si>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</si>
  <si>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</si>
  <si>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</si>
  <si>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</si>
  <si>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</si>
  <si>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</si>
  <si>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</si>
  <si>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</si>
  <si>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</si>
  <si>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</si>
  <si>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</si>
  <si>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</si>
  <si>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</si>
  <si>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</si>
  <si>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</si>
  <si>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</si>
  <si>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</si>
  <si>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</si>
  <si>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</si>
  <si>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</si>
  <si>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</si>
  <si>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</si>
  <si>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</si>
  <si>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</si>
  <si>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</si>
  <si>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</si>
  <si>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</si>
  <si>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</si>
  <si>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</si>
  <si>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</si>
  <si>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</si>
  <si>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</si>
  <si>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</si>
  <si>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</si>
  <si>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</si>
  <si>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</si>
  <si>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</si>
  <si>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</si>
  <si>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</si>
  <si>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</si>
  <si>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</si>
  <si>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</si>
  <si>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</si>
  <si>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INSTRUCTIONS</t>
  </si>
  <si>
    <t>Amazingly, in the ICT industry there is no universally respected or used Desires &amp; Requirements gathering, management and reporting system. Excel still remains the only acceptable Lowest Common Denominator solution.</t>
  </si>
  <si>
    <t xml:space="preserve">This document is for Non-Functional Quality Requirements. and therefore excludes Business User specific Requirements as well as Non-Business Functional Requirements.    </t>
  </si>
  <si>
    <t>Each Record has</t>
  </si>
  <si>
    <t>- UniqueID:</t>
  </si>
  <si>
    <t>- UniquePath:</t>
  </si>
  <si>
    <r>
      <t xml:space="preserve">- Title: A document usable title (not the same as the </t>
    </r>
    <r>
      <rPr>
        <i/>
        <sz val="11"/>
        <color rgb="FF000000"/>
        <rFont val="Calibri"/>
        <charset val="1"/>
      </rPr>
      <t>DiagramTitle</t>
    </r>
    <r>
      <rPr>
        <sz val="11"/>
        <color rgb="FF000000"/>
        <rFont val="Calibri"/>
        <charset val="1"/>
      </rPr>
      <t>)</t>
    </r>
  </si>
  <si>
    <t>- Description:</t>
  </si>
  <si>
    <t>- DiagramTitle: A human readable title as short as possible, usable in Diagrams.</t>
  </si>
  <si>
    <t>- Statement: The actual Requirement text. Note that as as a Requirement, and not a Work Item, it is a MUST/SHOULD/COULD statement and not as a User Story.</t>
  </si>
  <si>
    <t>- Rationale:</t>
  </si>
  <si>
    <t>- Notes:</t>
  </si>
  <si>
    <t>- Responsible:</t>
  </si>
  <si>
    <t>- Benefiting:</t>
  </si>
  <si>
    <t>-Type:</t>
  </si>
  <si>
    <t>You can Filter A Tab/Page by Right-Clicking the Concern.ID Column and typeing the filter as "**.**.****" or whatever detail depth you desire.</t>
  </si>
  <si>
    <t>Environment</t>
  </si>
  <si>
    <t>Type</t>
  </si>
  <si>
    <t>MAJOR (PHASE):</t>
  </si>
  <si>
    <t>MINOR(DELIVERABLE):</t>
  </si>
  <si>
    <t>STAKEHOLDERS</t>
  </si>
  <si>
    <t>TYPE</t>
  </si>
  <si>
    <t>Column1</t>
  </si>
  <si>
    <t>REQUIREMENT</t>
  </si>
  <si>
    <t>P00.---</t>
  </si>
  <si>
    <t>D000.---</t>
  </si>
  <si>
    <t>S00.Unclassified</t>
  </si>
  <si>
    <t>T0.---</t>
  </si>
  <si>
    <t>Reviewable</t>
  </si>
  <si>
    <t>Unknown</t>
  </si>
  <si>
    <t>P01.Destination</t>
  </si>
  <si>
    <t>D001.SOW</t>
  </si>
  <si>
    <t>S01.ALL</t>
  </si>
  <si>
    <t>T1.Objectives</t>
  </si>
  <si>
    <t>Cloud/SaaS</t>
  </si>
  <si>
    <t>Service</t>
  </si>
  <si>
    <t>P02.Dependencies</t>
  </si>
  <si>
    <t>D002.SOW/Delivery Management Services</t>
  </si>
  <si>
    <t>S02.CEO</t>
  </si>
  <si>
    <t>T2.Deliverables</t>
  </si>
  <si>
    <t>Accepted</t>
  </si>
  <si>
    <t>Cloud/PaaS</t>
  </si>
  <si>
    <t>Configurable</t>
  </si>
  <si>
    <t>P03.Governance</t>
  </si>
  <si>
    <t>D003.SOW/Stakeholder Analysis Services</t>
  </si>
  <si>
    <t>S03.Organisation Strategic Alignment Governance</t>
  </si>
  <si>
    <t>T3.Task</t>
  </si>
  <si>
    <t>Active</t>
  </si>
  <si>
    <t>Cloud/CaaS</t>
  </si>
  <si>
    <t>Customizable</t>
  </si>
  <si>
    <t>P04.Direction</t>
  </si>
  <si>
    <t>D004.SOW/Design Services/Architecture</t>
  </si>
  <si>
    <t>S04.Organisation Information Governance</t>
  </si>
  <si>
    <t>T4.Milestone</t>
  </si>
  <si>
    <t>Replaced</t>
  </si>
  <si>
    <t>Cloud/IaaS</t>
  </si>
  <si>
    <t>P05.Delegation</t>
  </si>
  <si>
    <t>D005.SOW/Design Services/UX</t>
  </si>
  <si>
    <t>S05.Organisation Legal Governance</t>
  </si>
  <si>
    <t>T5.Constraints</t>
  </si>
  <si>
    <t>P06.Discovery</t>
  </si>
  <si>
    <t>D006.SOW/ScrumMaster Services</t>
  </si>
  <si>
    <t>S06.Organisation Probity Governance</t>
  </si>
  <si>
    <t>T6.Specs:Qualities</t>
  </si>
  <si>
    <t>P07.Desires</t>
  </si>
  <si>
    <t>D007.SOW/QA Analysis Services</t>
  </si>
  <si>
    <t>S07.Organisation Privacy Governance</t>
  </si>
  <si>
    <t>T7.Specs:Functionality</t>
  </si>
  <si>
    <t>P08.Definition</t>
  </si>
  <si>
    <t>D008.SOW/C&amp;A Services</t>
  </si>
  <si>
    <t>S08.Organisation Comms Governance</t>
  </si>
  <si>
    <t>T8.Specs:Guidance</t>
  </si>
  <si>
    <t>P09.Procurement</t>
  </si>
  <si>
    <t>D009.SOW/Delivery Services</t>
  </si>
  <si>
    <t>S09.Organisation Change Management Governance</t>
  </si>
  <si>
    <t>T9.Assumptions</t>
  </si>
  <si>
    <t>P10.Design</t>
  </si>
  <si>
    <t>D010.SOW/Infrastructure Services</t>
  </si>
  <si>
    <t>S10.---</t>
  </si>
  <si>
    <t>P11.Detailed Design</t>
  </si>
  <si>
    <t>D011.SOW/Monitoring Services</t>
  </si>
  <si>
    <t>S11.---</t>
  </si>
  <si>
    <t>P12.Technical Design</t>
  </si>
  <si>
    <t>D012.SOW/Operations Services</t>
  </si>
  <si>
    <t>S12.---</t>
  </si>
  <si>
    <t>P13.Content Design</t>
  </si>
  <si>
    <t>D013.SOW/Data Migration Services</t>
  </si>
  <si>
    <t>S13.Business Sponsor</t>
  </si>
  <si>
    <t>P14.QA Definition</t>
  </si>
  <si>
    <t>D014.SOW/Resource &amp; Content Services</t>
  </si>
  <si>
    <t>S14.Business Governance</t>
  </si>
  <si>
    <t>P15.Delivery</t>
  </si>
  <si>
    <t>D015.SOW/Media Interpretation Services</t>
  </si>
  <si>
    <t>S15.Business Content Governance</t>
  </si>
  <si>
    <t>a</t>
  </si>
  <si>
    <t>P16.Development</t>
  </si>
  <si>
    <t>D016.SOW/Development Services/Pipeline</t>
  </si>
  <si>
    <t>S16.---</t>
  </si>
  <si>
    <t>P17.Driving</t>
  </si>
  <si>
    <t>D017.SOW/Development Services/QA Automation</t>
  </si>
  <si>
    <t>S17.---</t>
  </si>
  <si>
    <t>P18.Decommissioning</t>
  </si>
  <si>
    <t>D018.SOW/Development Services/Server</t>
  </si>
  <si>
    <t>S18.ITC CIO/CDO</t>
  </si>
  <si>
    <t>D019.SOW/Development Services/Client/UX</t>
  </si>
  <si>
    <t>S19.ITC Data Integration Governance(ITC-DIGI)</t>
  </si>
  <si>
    <t>D020.SOW/Development Services/Data</t>
  </si>
  <si>
    <t>S20.ITC Technology Investments Alignment Governance(ITC-DA/GB)</t>
  </si>
  <si>
    <t>D021.SOW/Security Review Services</t>
  </si>
  <si>
    <t>S21.ITC Technology Investments Alignment Governance(DA)</t>
  </si>
  <si>
    <t>D022.SOW/Support Services</t>
  </si>
  <si>
    <t>S22.ITC Architecture Alignment Governance(ITC-TWG)</t>
  </si>
  <si>
    <t>D023.SOW/Training Services</t>
  </si>
  <si>
    <t>S23.ITC Design Security Services</t>
  </si>
  <si>
    <t>D024.---</t>
  </si>
  <si>
    <t>S24.ITC Certificate &amp; Assurance (C&amp;A) Services(C&amp;A)</t>
  </si>
  <si>
    <t>D025.---</t>
  </si>
  <si>
    <t>S25.ITC Change Governance(CAB)</t>
  </si>
  <si>
    <t>D031.Business</t>
  </si>
  <si>
    <t>S26.---</t>
  </si>
  <si>
    <t>D032.Business/Options Analysis</t>
  </si>
  <si>
    <t>S27.---</t>
  </si>
  <si>
    <t>D033.Business/Stakeholders Map</t>
  </si>
  <si>
    <t>S28.Users/Public</t>
  </si>
  <si>
    <t>D034.Business/HL Objectives</t>
  </si>
  <si>
    <t>S29.Users/Authenticated</t>
  </si>
  <si>
    <t>D035.Business/Gap Analysis</t>
  </si>
  <si>
    <t>S30.Users/Service Consumers</t>
  </si>
  <si>
    <t>D036.Business/Case</t>
  </si>
  <si>
    <t>S31.Users/Service Providers (Frontline)</t>
  </si>
  <si>
    <t>D037.Business/Delivery Plan</t>
  </si>
  <si>
    <t>S32.Users/Business Services (Coordinators)</t>
  </si>
  <si>
    <t>D038.Business/Change Management Plan</t>
  </si>
  <si>
    <t>S33.Users/Training Services</t>
  </si>
  <si>
    <t>D039.Business/Change Comms Plan</t>
  </si>
  <si>
    <t>S34.Users/Support Services (General)</t>
  </si>
  <si>
    <t>D040.Business/Execution Plan</t>
  </si>
  <si>
    <t>S35.Users/Business Service (Support)</t>
  </si>
  <si>
    <t>D041.Business/Requirements Tracability Report</t>
  </si>
  <si>
    <t>S36.Users/Operations (Configuration)</t>
  </si>
  <si>
    <t>D042.---</t>
  </si>
  <si>
    <t>S37.---</t>
  </si>
  <si>
    <t>D043.---</t>
  </si>
  <si>
    <t>S38.---</t>
  </si>
  <si>
    <t>D101.Governance Reporting</t>
  </si>
  <si>
    <t>S39.Partners</t>
  </si>
  <si>
    <t>D102.Governance Reporting/Risks</t>
  </si>
  <si>
    <t>S40.API Gateway Services</t>
  </si>
  <si>
    <t>D103.Governance Reporting/Issues</t>
  </si>
  <si>
    <t>S41.Analytics Services</t>
  </si>
  <si>
    <t>D104.Governance Reporting/Technical Debt</t>
  </si>
  <si>
    <t>S42.Data warehouse Services</t>
  </si>
  <si>
    <t>D105.Governance Reporting/Resources</t>
  </si>
  <si>
    <t>S43.Archiving Services</t>
  </si>
  <si>
    <t>D106.Governance Reporting/Effort</t>
  </si>
  <si>
    <t>S44.---</t>
  </si>
  <si>
    <t>D107.Governance Reporting/Functionalities</t>
  </si>
  <si>
    <t>S45.---</t>
  </si>
  <si>
    <t>D108.Governance Reporting/Qualities</t>
  </si>
  <si>
    <t>S46.Delivery Management Services</t>
  </si>
  <si>
    <t>D109.Governance Reporting/Quality Assurance</t>
  </si>
  <si>
    <t>S47.Business Case Consultant Services</t>
  </si>
  <si>
    <t>D110.Governance Reporting/Endorsements</t>
  </si>
  <si>
    <t>S48.Enterprise Architecture Services</t>
  </si>
  <si>
    <t>D111.Governance Reporting/Deliverables</t>
  </si>
  <si>
    <t>S48.Stakeholder Analysis Services</t>
  </si>
  <si>
    <t>D112.---</t>
  </si>
  <si>
    <t>S49.Solution Architecture Services</t>
  </si>
  <si>
    <t>D113.---</t>
  </si>
  <si>
    <t>S50.Design Services/UX</t>
  </si>
  <si>
    <t>D251.Classification</t>
  </si>
  <si>
    <t>S51.---</t>
  </si>
  <si>
    <t>D252.Classification/Information Category</t>
  </si>
  <si>
    <t>S52.---</t>
  </si>
  <si>
    <t>D253.Classification/Privacy (PTA)</t>
  </si>
  <si>
    <t>S53.Design Security Review Services</t>
  </si>
  <si>
    <t>D254.Classification/Risk (STA)</t>
  </si>
  <si>
    <t>S54.---</t>
  </si>
  <si>
    <t>D254.---</t>
  </si>
  <si>
    <t>S55.---</t>
  </si>
  <si>
    <t>D255.---</t>
  </si>
  <si>
    <t>S56.ScrumMaster Services</t>
  </si>
  <si>
    <t>D261.C&amp;A</t>
  </si>
  <si>
    <t>S57.QA Analysis Services</t>
  </si>
  <si>
    <t>D262.C&amp;A Risk (ST2)</t>
  </si>
  <si>
    <t>S58.Identity Services</t>
  </si>
  <si>
    <t>D263.C&amp;A Risk Audit</t>
  </si>
  <si>
    <t>S59.Data Services</t>
  </si>
  <si>
    <t>D264.---</t>
  </si>
  <si>
    <t>S60.Deployment Services</t>
  </si>
  <si>
    <t>D265.---</t>
  </si>
  <si>
    <t>S61.Infrastructure Services</t>
  </si>
  <si>
    <t>D271.Endorsement</t>
  </si>
  <si>
    <t>S62.Monitoring Services</t>
  </si>
  <si>
    <t>D272.Endorsement/ITC-GB</t>
  </si>
  <si>
    <t>S63.Security Services</t>
  </si>
  <si>
    <t>D273.Endorsement/ITC-DA</t>
  </si>
  <si>
    <t>S64.Maintenance Services</t>
  </si>
  <si>
    <t>D274.Endorsement/ITC-QA</t>
  </si>
  <si>
    <t>S65.Operations Services</t>
  </si>
  <si>
    <t>D275.Endorsement/ITC-C&amp;A</t>
  </si>
  <si>
    <t>S66.Data Migration Services</t>
  </si>
  <si>
    <t>D276.Endorsement/ITC-CAB</t>
  </si>
  <si>
    <t>S67.BAU Development Services</t>
  </si>
  <si>
    <t>D277.---</t>
  </si>
  <si>
    <t>S68.Support Services</t>
  </si>
  <si>
    <t>D278.---</t>
  </si>
  <si>
    <t>S69.Training Services</t>
  </si>
  <si>
    <t>D301.Endorsement/ITC-Security at CAB</t>
  </si>
  <si>
    <t>S70.---</t>
  </si>
  <si>
    <t>D302.Endorsement/ITC-Infrastructure at CAB</t>
  </si>
  <si>
    <t>S71.---</t>
  </si>
  <si>
    <t>D303.Endorsement/ITC-Monitoring at CAB</t>
  </si>
  <si>
    <t>S72.Resource &amp; Content Services</t>
  </si>
  <si>
    <t>D304.Endorsement/ITC-Maintenance at CAB</t>
  </si>
  <si>
    <t>S73.Interpretation Services</t>
  </si>
  <si>
    <t>D305.Endorsement/ITC-Operations at CAB</t>
  </si>
  <si>
    <t>S74.---</t>
  </si>
  <si>
    <t>D306.Endorsement/ITC-Deployment at CAB</t>
  </si>
  <si>
    <t>S75.Development Services</t>
  </si>
  <si>
    <t>D307.Endorsement/ITC-Support at CAB</t>
  </si>
  <si>
    <t>S76.Development Services/Pipeline Automation</t>
  </si>
  <si>
    <t>D308.Endorsement/ITC-Training at CAB</t>
  </si>
  <si>
    <t>S77.Development Services/QA Automation</t>
  </si>
  <si>
    <t>D309.Endorsement/ITC-Identity at CAB</t>
  </si>
  <si>
    <t>S78.Development Services/Server</t>
  </si>
  <si>
    <t>D310.Endorsement/ITC-Legal at CAB</t>
  </si>
  <si>
    <t>S79.Development Services/Specialist Integration</t>
  </si>
  <si>
    <t>D310.---</t>
  </si>
  <si>
    <t>S80.Development Services/Client/UX</t>
  </si>
  <si>
    <t>D311.---</t>
  </si>
  <si>
    <t>S81.Development Services/ETL</t>
  </si>
  <si>
    <t>D331.Provisioning</t>
  </si>
  <si>
    <t>D332.Provisioning/Identities</t>
  </si>
  <si>
    <t>D333.Provisioning/Workstations</t>
  </si>
  <si>
    <t>D334.Provisioning/Comms</t>
  </si>
  <si>
    <t>D335.Provisioning/Prod. Tools</t>
  </si>
  <si>
    <t>D336.---</t>
  </si>
  <si>
    <t>D337.---</t>
  </si>
  <si>
    <t>D341.Subscriptions</t>
  </si>
  <si>
    <t>D342.Subscriptions/ALM Hub</t>
  </si>
  <si>
    <t>D343.Subscriptions/Infrastructure</t>
  </si>
  <si>
    <t>D344.Subscriptions/DNS</t>
  </si>
  <si>
    <t>D345.Subscriptions/Certs</t>
  </si>
  <si>
    <t>D346.Subscriptions/WebsiteUpCheck</t>
  </si>
  <si>
    <t xml:space="preserve">    </t>
  </si>
  <si>
    <t>D347.Subscriptions/Email</t>
  </si>
  <si>
    <t>D348.Subscriptions/Validation</t>
  </si>
  <si>
    <t>D349.Subscriptions/Search</t>
  </si>
  <si>
    <t>D350.Subscriptions/GeoIP</t>
  </si>
  <si>
    <t>D351.Subscriptions/Addresses</t>
  </si>
  <si>
    <t>D352.---</t>
  </si>
  <si>
    <t>D353.---</t>
  </si>
  <si>
    <t>D361.Specifications</t>
  </si>
  <si>
    <t>D362.Specifications/Info/Entities</t>
  </si>
  <si>
    <t>D363.Specifications/Info/Classification</t>
  </si>
  <si>
    <t xml:space="preserve">D364.Specifications/REQ/Functional </t>
  </si>
  <si>
    <t>D365.Specifications/REQ/Quality</t>
  </si>
  <si>
    <t>D366.Specifications/REQ/Technical</t>
  </si>
  <si>
    <t>D367.Specifications/AccessMatrix</t>
  </si>
  <si>
    <t>D368.Specifications/REQ/System (F+Q)</t>
  </si>
  <si>
    <t>D360.---</t>
  </si>
  <si>
    <t>D361.---</t>
  </si>
  <si>
    <t>D371.Architecture</t>
  </si>
  <si>
    <t>D372.Architecture/SAD</t>
  </si>
  <si>
    <t>D373.Architecture/TDD</t>
  </si>
  <si>
    <t>D374.---</t>
  </si>
  <si>
    <t>D375.---</t>
  </si>
  <si>
    <t>D381.Documentation</t>
  </si>
  <si>
    <t>D382.Documentation/Specifications</t>
  </si>
  <si>
    <t>D383.Documentation/StyleGuide</t>
  </si>
  <si>
    <t>D384.Documentation/Infrastructure</t>
  </si>
  <si>
    <t>D385.Documentation/Configuration</t>
  </si>
  <si>
    <t>D386.Documentation/Data Schema</t>
  </si>
  <si>
    <t>D387.Documentation/Integration</t>
  </si>
  <si>
    <t>D388.Documentation/Deployment</t>
  </si>
  <si>
    <t>D389.Documentation/Data Migration</t>
  </si>
  <si>
    <t>D380.Documentation/Backup&amp;Restore</t>
  </si>
  <si>
    <t>D391.Documentation/Monitoring</t>
  </si>
  <si>
    <t>D392.Documentation/DR</t>
  </si>
  <si>
    <t>D393.Documentation/Support</t>
  </si>
  <si>
    <t>D394.Documentation/Users</t>
  </si>
  <si>
    <t>D395.Documentation/Operations</t>
  </si>
  <si>
    <t>D396.Documentation/Training</t>
  </si>
  <si>
    <t>D397.Documentation/Continuity Plan</t>
  </si>
  <si>
    <t>D398.Documentation/Change Management</t>
  </si>
  <si>
    <t>D399.---</t>
  </si>
  <si>
    <t>D401.Media</t>
  </si>
  <si>
    <t>D402.Media/Resources</t>
  </si>
  <si>
    <t>D403.Media/Resources/Prompts</t>
  </si>
  <si>
    <t>D404.Media/Resources/Instructions</t>
  </si>
  <si>
    <t>D405.Media/Resources/Inline Tips</t>
  </si>
  <si>
    <t>D406.Media/Resources/Online Assistance</t>
  </si>
  <si>
    <t>D407.Media/Resources/Messages</t>
  </si>
  <si>
    <t>D408.---</t>
  </si>
  <si>
    <t>D409.---</t>
  </si>
  <si>
    <t>D411.Media/Content</t>
  </si>
  <si>
    <t>D412.---</t>
  </si>
  <si>
    <t>D413.---</t>
  </si>
  <si>
    <t>D421.Data</t>
  </si>
  <si>
    <t>D422.Data/Legacy</t>
  </si>
  <si>
    <t>D423.---</t>
  </si>
  <si>
    <t>D424.---</t>
  </si>
  <si>
    <t>D401.Environments</t>
  </si>
  <si>
    <t>D402.Environments/General</t>
  </si>
  <si>
    <t>D403.Environments/Integrations</t>
  </si>
  <si>
    <t>D404.Environments/SecuredData</t>
  </si>
  <si>
    <t>D405.Environments/TestData/BT</t>
  </si>
  <si>
    <t>D406.Environments/TestData/DT</t>
  </si>
  <si>
    <t>D407.Environments/TestData/ST</t>
  </si>
  <si>
    <t>D408.Environments/TestData/UT</t>
  </si>
  <si>
    <t>D409.Environments/TestData/IT</t>
  </si>
  <si>
    <t>D410.Environments/TestData/TR</t>
  </si>
  <si>
    <t>D411.Environments/ProdData/PP</t>
  </si>
  <si>
    <t>D412.Environments/ProdData/PR</t>
  </si>
  <si>
    <t>D414.---</t>
  </si>
  <si>
    <t>D421.Services</t>
  </si>
  <si>
    <t>D422.Services/ALM</t>
  </si>
  <si>
    <t>D423.Services/ALM/Wiki</t>
  </si>
  <si>
    <t>D424.Services/ALM/Kanban</t>
  </si>
  <si>
    <t>D425.Services/ALM/Repository</t>
  </si>
  <si>
    <t>D426.Services/ALM/Secure Storage</t>
  </si>
  <si>
    <t>D427.Services/ALM/Delivery Pipeline</t>
  </si>
  <si>
    <t>D428.Services/ALM/Delivery Pipeline/Svc Account</t>
  </si>
  <si>
    <t>D429.Services/ALM/Delivery Pipeline/Infrastructure Creation</t>
  </si>
  <si>
    <t>D430.Services/ALM/Delivery Pipeline/Compilation</t>
  </si>
  <si>
    <t>D431.Services/ALM/Delivery Pipeline/Packaging</t>
  </si>
  <si>
    <t>D432.Services/ALM/Delivery Pipeline/Deployment</t>
  </si>
  <si>
    <t>D433.Services/ALM/Delivery Pipeline/Configuration</t>
  </si>
  <si>
    <t>D434.Services/ALM/Delivery Pipeline/Backup&amp;Restore Automation</t>
  </si>
  <si>
    <t>D435.Services/ALM/Delivery Pipeline/Schema Update Automation</t>
  </si>
  <si>
    <t>D436.Services/ALM/Delivery Pipeline/QA Automation/Static</t>
  </si>
  <si>
    <t>D437.Services/ALM/Delivery Pipeline/QA Automation/Dynamic</t>
  </si>
  <si>
    <t>D438.Services/ALM/Delivery Pipeline/Data Migration Automation</t>
  </si>
  <si>
    <t>D439.---</t>
  </si>
  <si>
    <t>D440.---</t>
  </si>
  <si>
    <t>D441.Services/Infrastructure</t>
  </si>
  <si>
    <t>D442.Services/Infrastructure/DNS</t>
  </si>
  <si>
    <t>D443.Services/Infrastructure/Email</t>
  </si>
  <si>
    <t>D444.Services/Database Schemas&amp;Seeding</t>
  </si>
  <si>
    <t>D445.---</t>
  </si>
  <si>
    <t>D446.---</t>
  </si>
  <si>
    <t>D451.Services/Configuration</t>
  </si>
  <si>
    <t>D452.---</t>
  </si>
  <si>
    <t>D453.---</t>
  </si>
  <si>
    <t>D461.Services/Server</t>
  </si>
  <si>
    <t>D462.Services/Server/Middleware/AAA</t>
  </si>
  <si>
    <t>D463.Services/Server/Middleware/Routing</t>
  </si>
  <si>
    <t>D464.---</t>
  </si>
  <si>
    <t>D465.---</t>
  </si>
  <si>
    <t>D471.Services/Server/Controllers</t>
  </si>
  <si>
    <t>D472.Services/Server/Controllers/Validation</t>
  </si>
  <si>
    <t>D473.---</t>
  </si>
  <si>
    <t>D474.---</t>
  </si>
  <si>
    <t>D481.Services/Server/Services</t>
  </si>
  <si>
    <t>D482.Services/Server/Services/Integration</t>
  </si>
  <si>
    <t>D483.Services/Server/Services/Domains</t>
  </si>
  <si>
    <t>D484.---</t>
  </si>
  <si>
    <t>D485.---</t>
  </si>
  <si>
    <t>D491.Services/Server/Common/Models</t>
  </si>
  <si>
    <t>D492.Services/Server/Services</t>
  </si>
  <si>
    <t>D493.---</t>
  </si>
  <si>
    <t>D494.---</t>
  </si>
  <si>
    <t>D501.Services/API/Gateway</t>
  </si>
  <si>
    <t>D502.--</t>
  </si>
  <si>
    <t>D503.--</t>
  </si>
  <si>
    <t>D511.Services/Server/Client/API</t>
  </si>
  <si>
    <t>D513.---</t>
  </si>
  <si>
    <t>D514.---</t>
  </si>
  <si>
    <t>D523.Services/Server/Client/UX</t>
  </si>
  <si>
    <t>D524.Services/Server/Client/UX/Views</t>
  </si>
  <si>
    <t>D525.Services/Server/Client/UX/Controllers</t>
  </si>
  <si>
    <t>D526.Services/Server/Client/UX/Services</t>
  </si>
  <si>
    <t>D527.Services/Server/Client/UX/Models</t>
  </si>
  <si>
    <t>D528.---</t>
  </si>
  <si>
    <t>D529.---</t>
  </si>
  <si>
    <t>D541.Services/CorporateSiteIntegration</t>
  </si>
  <si>
    <t>D542.Services/CorporateAPIGateway</t>
  </si>
  <si>
    <t>D543.Services/ETL/Data Migration/Legacy-In</t>
  </si>
  <si>
    <t>D544.Services/ETL/Data Migration/DW-Out</t>
  </si>
  <si>
    <t>D545.---</t>
  </si>
  <si>
    <t>D546.---</t>
  </si>
  <si>
    <t>Phase</t>
  </si>
  <si>
    <t>Deliverables</t>
  </si>
  <si>
    <t>CONCERN</t>
  </si>
  <si>
    <t>STATEMENT</t>
  </si>
  <si>
    <t>Responsible</t>
  </si>
  <si>
    <t>Sponsor</t>
  </si>
  <si>
    <t>Order</t>
  </si>
  <si>
    <t>ID</t>
  </si>
  <si>
    <t>ID4</t>
  </si>
  <si>
    <t>DiagramTitle</t>
  </si>
  <si>
    <t>Statement2</t>
  </si>
  <si>
    <t>Notes</t>
  </si>
  <si>
    <t>DELIVERABLES/…</t>
  </si>
  <si>
    <t>Deliverables/Business Plan: Design Services: Endorsement/The Project's Strategic Alignment (as per the Business Case) MUST be endorsed prior to procurement, development and delivery</t>
  </si>
  <si>
    <t>Deliverables/Primary Expected Deliverable/The Primary Deliverable MUST remain a documented &amp; supported Business Customer Service, supported by an operable, functioning, incrementally improving InfoService system, delivered via an automated delivery Pipeline.</t>
  </si>
  <si>
    <t>Deliverables/AntiPattern: Focus on the Wrong System/Dev Stakeholders MUST NOT mistake the InfoService as being the Key Deliverable.It is only one of many deliverables.It is not even the key System (The Automated QA &amp; Delivery Pipeline is).</t>
  </si>
  <si>
    <t>Deployment Services: SOW/A SOW MUST with Deployment Services MUST be established to pay for Deploying Services to PROD-DATA environments (ie, requiring the raising of Change Requests) to SLA expectations</t>
  </si>
  <si>
    <t>InfrastructureServices Subscription/A SOW MUST be developed to pay for Hosting of Infrastructure (generally separately to Infrastructure Maintenance SOW)</t>
  </si>
  <si>
    <t>InfrastructureServices Support SOW/A SOW MUST be developed with Infrastructure Services to support service infrastructure to SLA Expectations</t>
  </si>
  <si>
    <t>InfoServiceContent: Media Development Services: SOW/A SOW MAY be required with Consultant SMEs on Content Media to develop discoverable, organised, evolvable, system content.</t>
  </si>
  <si>
    <t>Media Interpretation Services: Initial Resource SOW/A SOW MUST be developed with Media Interpretation Services to interpret any initial Resources (not Content) developed.</t>
  </si>
  <si>
    <t>Media Development Services: SOW/A SOW MAY be developed with Consultant SMEs on Content Media to develop subsequent/ongoing system Resources.</t>
  </si>
  <si>
    <t>InfoServiceContent: Media Management Services: SOW/A SOW MAY be required with Media Development Services to manage, further organise, refresh, cull, system content.</t>
  </si>
  <si>
    <t>InfoServiceContent: Media Interpretation Services: Initial Content SOW/A SOW MUST be developed with Media Interpretation Services to interpret any initial Content developed.</t>
  </si>
  <si>
    <t>Media Interpretation Services: Ongoing Resources SOW/A SOW MUST be developed with Media Interpretation Services to interpret any Resource (not Content) developed</t>
  </si>
  <si>
    <t>InfoServiceContent: Media Development Services: Ongoing Content SOW/A SOW MAY be required with Media Development Services to develop additional discoverable, organised, evolvable, system content.</t>
  </si>
  <si>
    <t>InfoServiceContent: Media Interpretation Services: Ongoing Content SOW/A SOW MUST be developed with Media Interpretation Services to interpret any subsequent Content developed in an ongoing manner.</t>
  </si>
  <si>
    <t>SupportServices: SOW/For Support Services Endorsement at CAB, a SOW MUST be established to provide System Support.</t>
  </si>
  <si>
    <t>/A SOW MAY be developed with Training Services to manage training of internal business users</t>
  </si>
  <si>
    <t>/An Options Analysis MUST be developed to inform the Business Case.</t>
  </si>
  <si>
    <t>/A Stakeholder Map showing RASCI roles over the whole service lifecycle (dev + ops &amp; improvements) MUST be developed to include and inform the Business Case scope &amp; functions.</t>
  </si>
  <si>
    <t>/A list of Logical Domain grouped High Level (HL) Functional Requirements MUST be developed to include in the Business Case.</t>
  </si>
  <si>
    <t>SupportServices: Support Plan/For Support Services Endorsement at CAB, a Service Support Plan (SSP) MUST be collaboratively developed, and accepted.</t>
  </si>
  <si>
    <t>Training Services: Endorsement/Training Services Endorsement at CAB MUST be obtained to go live.</t>
  </si>
  <si>
    <t>Infrastructure Services: Endorsement/Infrastructure Services Endorsement at CAB MUST be obtained to go live</t>
  </si>
  <si>
    <t>Business Services: Endorsement/Business Services Endorsement at CAB MUST be obtained to go live.</t>
  </si>
  <si>
    <t>Deployment Services: Endorsement at CAB/Delivery Services Endorsement at CAB MUST be obtained to go live</t>
  </si>
  <si>
    <t>D314.Subscriptions/DNS</t>
  </si>
  <si>
    <t>/A WWW [Sub] Domain Name MUST be defined, subscribed to and registered in a Domain Registry.</t>
  </si>
  <si>
    <t xml:space="preserve">D325.Specifications/REQ/Functional </t>
  </si>
  <si>
    <t>Business Case: Stakeholder Analsis Services: Logically Domained Functions/BizCase HL Functional Requirements MUST be grouped by Logical Domains (eg: Users &amp; Groups, Group based Permissions &amp; Roles, Business Automation, Reporting).</t>
  </si>
  <si>
    <t>D326.Specifications/REQ/Quality</t>
  </si>
  <si>
    <t>Business Case: Stakeholder Analsis Services: Quality Requirements/A list of High Level Quality Requirements MUST be developed to append to the Business Case.</t>
  </si>
  <si>
    <t>D358.Documentation/Deployment</t>
  </si>
  <si>
    <t>Deployment Services: Deployment Pipeine/For Deployment Services Endorsement at CAB, a Deployment Plan MUST be developed to guide Deployment Services how to automate the idempotent deployment of Infrastructure, services, configuration and backup restoration (see DR Plan)</t>
  </si>
  <si>
    <t>D362.Documentation/DR</t>
  </si>
  <si>
    <t>InfoService/ISO-25010/Reliability/Recoverability/For InfrastructureServices Endorsement at CAB, a DisasterRecovery Plan MUST be developed to guide MaintenanceServices on how to activate an automated idempotent recreation of Environments, system and configuration redeployments and Backup restoration</t>
  </si>
  <si>
    <t>D363.Documentation/Support</t>
  </si>
  <si>
    <t>Business Support Services:BSG/For Support Services Endorsement, a Business Support Guide MUST be developed for when Support Services forwards Contact Calls</t>
  </si>
  <si>
    <t>D366.Documentation/Training</t>
  </si>
  <si>
    <t>/For Training Services Endorsement at CAB, a training plan MUST be collaboratively developed, and accepted.</t>
  </si>
  <si>
    <t>D367.Documentation/Continuity Plan</t>
  </si>
  <si>
    <t>BusinessServices: Continuity Plan/For Business Services Endorsement at CAB, a Continuity Plan MUST be developed to Guide operations if the digital service is unavailable</t>
  </si>
  <si>
    <t>/For Training Service Endorsement at CAB, multiple, resetable, Traning Environments or Tenancies, with test data MUST be provided.</t>
  </si>
  <si>
    <t>Media Development Services: Content/…</t>
  </si>
  <si>
    <t>Media Development Services: SOW/A SOW MAY be developed with Consultant SMEs on Content Media to develop system Resources.</t>
  </si>
  <si>
    <t>Deployment Services: ALM Pipeline/To obtaine Deployment Services Endorsement at CAB, an automated Pipeline MUST be developed in collaboration and accepted</t>
  </si>
  <si>
    <t xml:space="preserve">Deployment Services: Coded Instructions/If the System is Hosted, SystemClientAsCode MUST be developed As a Service Client component of automated deployments which Deployment Services are expecting </t>
  </si>
  <si>
    <t>Deployment Services: InfraAsCode/Any Infrastructure instructions MUST be delivered as idempotent Code (Infrastructure-as-Code).</t>
  </si>
  <si>
    <t xml:space="preserve">Deployment Services: DatabaseSchemaAsCode/If the System is Hosted, DatabaseSchemaAsCode MUST be developed As a Service Client component of automated deployments which Deployment Services are expecting </t>
  </si>
  <si>
    <t xml:space="preserve">Deployment Services: SystemConfigurationAsCode/Any System host device configuration instructions MUST be delivered as idempotent Code (Configuration-as-Code) </t>
  </si>
  <si>
    <t>Deployment Services: BackupsAsCode/For Deployment Services Endorsement at CAB, an Automated Deployment Pipeline for idempotently creating Infrastructure, deploying Systems and Configuration, restoring Backups is required</t>
  </si>
  <si>
    <t>A large number of sub-deliverables MUST be developed in order to successfully deliver the key Expected Deliverables.</t>
  </si>
  <si>
    <t>SubDeliverables: Business Case/Development of several sub-deliverables MUST be managed to inform the Business Case (eg: Stakholders, Options, Information, Data Classification, Functionality, Qualities, Integrations, etc.)</t>
  </si>
  <si>
    <t>Organisation Information Governance: InfoService: Endorsement/Information Governance Endoresement at CAB MUST be obtained to go live.</t>
  </si>
  <si>
    <t>Organisation Information Data Services: Business Case: HL Description/A HL simplified Information Description MUST be developed to inform the Business Plan, showing elements required for each functional Logical Domain, including integration.</t>
  </si>
  <si>
    <t>Organisation Information Data Services: Business Case: Classification/The Data Classification of the Information managed by the business Service MUST be determined, accepted and recorded in the Business Case.</t>
  </si>
  <si>
    <t>Organisation Information Data Services: InfoService: Classification/For Information Service's Endorsement at CAB, the service's Information Data Classification MUST be approved early (eg: BizCase) as it affects design choices &amp; cost.</t>
  </si>
  <si>
    <t>Organisation Privacy Services: InfoService: PIA/A Privacy Impact Assessment (PIA) Report MUST be developed and signed off by Privacy Governance officers.</t>
  </si>
  <si>
    <t>Organisation Privacy Services: InfoService: Cookie Statement/For Privacy Services Endorsement at CAB, a A Tracking (Cookie) Statement MUST be either referenced or developed</t>
  </si>
  <si>
    <t>Organisation Privacy Services: InfoService: Opt Out Statement/For Privacy Services Endorsement at CAB, a PII Opt Out Statement MUST be either referenced or developed As a Service Client Resource</t>
  </si>
  <si>
    <t>Organisation Privacy Services: InfoService: PII Statement/For Privacy Services Endorsement at CAB, a PII Correction Statement MUST be either referenced or developed As a Service Client Resource</t>
  </si>
  <si>
    <t>Organisation Privacy Services: InfoService: Privacy Statement/For Privacy Services Endorsement at CAB, a Privacy Statement MUST be either referenced or developed As a Service Client Resource</t>
  </si>
  <si>
    <t>Organisation Privacy Services: Endorsement/Privacy Services Endorsement at CAB MUST be obtained to go live.</t>
  </si>
  <si>
    <t>Content: Media Development Services: Endorsement at CAB/Endorsement by Media Development Services at CAB MUST be obtained to go live.</t>
  </si>
  <si>
    <t>InfoService/ DIGI: Endorsement/DIG Endorsement at CAB MUST be obtained to go live</t>
  </si>
  <si>
    <t>Business Case: ITC DA Endorsement/The Business Case's Principles, Options analysis, Information, Functionality and Qualities MUST be presented to and endorsed by ITC's DA prior to presentation to ITC GB.</t>
  </si>
  <si>
    <t>InfoService/Endorsement/DIGI/Dependencies: DIGI Endorsement: Data Warehouse Models/TODO Data Warehouse Models</t>
  </si>
  <si>
    <t>InfoService/Data Services (DIGI) Endorsement of API Models/To obtain DIGI Endorsement at CAB, Data Services MUST review, inform and approve the InfoService's API API Design &amp; Documentation</t>
  </si>
  <si>
    <t>Business Case: ITC GB Endorsement/The Business Case MUST be presented to and endorsed by ITC's GB.</t>
  </si>
  <si>
    <t>InfoService/TWG: Endorsement/ITC Design Services Endorsement of the architecture at CAB MUST be obtained to go live</t>
  </si>
  <si>
    <t>InfoService/TWG: Obligations/ITC Design Services defined obligations (eg: adherence to Design Principles, Standards &amp; Frameworks, Integration &amp; Services) MUST be adhered to.</t>
  </si>
  <si>
    <t>C&amp;A Services: Endorsement/C&amp;A Services Endorsement at CAB MUST be obtained to go live.</t>
  </si>
  <si>
    <t>C&amp;A Services: SOW/A SOW MUST be developed with C&amp;A Services to commission the documentation of risk, controls, and accepted processes</t>
  </si>
  <si>
    <t>C&amp;A Services: TRA/Unless Disallowed, a Technical Risk Assessment (TRA) SHOULD be developed for any system as part of the C&amp;A Process</t>
  </si>
  <si>
    <t>C&amp;A Services: CRP/A CRP MUST be developed for any system as part of the C&amp;A Process</t>
  </si>
  <si>
    <t>C&amp;A Services: CRR/A CRR MUST be developed for any system as part of the C&amp;A Process</t>
  </si>
  <si>
    <t>C&amp;A Services: SRA/A SRA MUST be developed for any system as part of the C&amp;A Process</t>
  </si>
  <si>
    <t>C&amp;A Services: TRA SOW/Unless Disallowed, a SOW MUST be developed to commission an independent review of the system's technical risks and provide appropriate recommendations</t>
  </si>
  <si>
    <t>InfoService/ CAB: Endorsement/The Service MUST obtain Endorsement at CAB from its members (Design, Deployment, Infrastructure, Maintenance, Ops, Support, Business, etc.)</t>
  </si>
  <si>
    <t>InfoService/CAB: ATO/The Service MUST be endorsed at CAB to obtain an ATO from the CDO -- a prerequisite for deployment Change Requests to PROD-DATA being accepted</t>
  </si>
  <si>
    <t>InfoService/ QA Services: Endorsement/QA Services Endorsement at CAB MUST be obtained to go live</t>
  </si>
  <si>
    <t>InfoService/ QAServices: Initial SOW/A SOW MUST be obtained to deliver initial QA analysis Services.</t>
  </si>
  <si>
    <t>InfoService/ QAServices: Ongoing SOW/A SOW MUST be obtained to deliver ongoing QA analysis Services.</t>
  </si>
  <si>
    <t>InfoService/ QAServices SOWs/SOWs MUST specify the service required is Test Analysis and Definition, for others to develop into Delivery Pipeline Code ("QA as Code").</t>
  </si>
  <si>
    <t>ALM Service</t>
  </si>
  <si>
    <t>SupportServices: Endorsement/Support Services Endorsement at CAB MUST be obtained to go live.</t>
  </si>
  <si>
    <t>Business Support Services: Endorsement/Business Support Services Endorsement at CAB MUST be obtained to go live.</t>
  </si>
  <si>
    <t>LEGACY DATA/…</t>
  </si>
  <si>
    <t>Client-UX/…</t>
  </si>
  <si>
    <t>Server/…</t>
  </si>
  <si>
    <t>GOVERNANCE/…</t>
  </si>
  <si>
    <t>GOVERNANCE/BUSINESS ALIGNMENT/...</t>
  </si>
  <si>
    <t>GOVERNANCE/SPONSOR/...</t>
  </si>
  <si>
    <t>GOVERNANCE/STRATEGIC ALIGNMENT/...</t>
  </si>
  <si>
    <t>GOVERNANCE/INFORMATION ALIGNMENT/...</t>
  </si>
  <si>
    <t>GOVERNANCE/SYSTEM ARCHITECTURE ALIGNMENT/...</t>
  </si>
  <si>
    <t>Deliverables/InfoService/ Maintenance Services Endorsement/…</t>
  </si>
  <si>
    <t>Deliverables/InfoService/ MaintenanceServices Endorsement of Decommissioning/A Decommissioning Plan MUST be developed to guide MaintenanceServices how to prepare the service's APIs and Permissions for exporting of data to the next (yet still unknown) replacement service</t>
  </si>
  <si>
    <t xml:space="preserve">Deliverables/InfoService/ MaintenanceServices Endorsement/A SOW MUST be developed with Maintenance Services to support system logic to SLA expectations </t>
  </si>
  <si>
    <t>DIRECTION/…</t>
  </si>
  <si>
    <t>DIRECTION/PHASES/...</t>
  </si>
  <si>
    <t>Direction/Objectives: Direction Stakeholders desire ALL Stakeholders' Processes for delivering Quality based Deliverables MUST be considered for Automation</t>
  </si>
  <si>
    <t xml:space="preserve">Direction/Phases/Discovery/Deliverables/Business Support Specialist Functionality and Quality Requirements </t>
  </si>
  <si>
    <t xml:space="preserve">Direction/Phases/Discovery/Deliverables/Delivery Specialist Functionality and Quality Requirements </t>
  </si>
  <si>
    <t xml:space="preserve">Direction/Phases/Discovery/Deliverables/Infrastructure Specialist Functionality and Quality Requirements </t>
  </si>
  <si>
    <t xml:space="preserve">Direction/Phases/Discovery/Deliverables/Monitoring Specialist Functionality and Quality Requirements </t>
  </si>
  <si>
    <t xml:space="preserve">Direction/Phases/Discovery/Deliverables/Op+A325erations Specialist Functionality and Quality Requirements </t>
  </si>
  <si>
    <t xml:space="preserve">Direction/Phases/Discovery/Deliverables/Operations Specialist Functionality and Quality Requirements </t>
  </si>
  <si>
    <t xml:space="preserve">Direction/Phases/Discovery/Deliverables/Support Specialist Functionality and Quality Requirements </t>
  </si>
  <si>
    <t xml:space="preserve">Direction/Phases/Discovery/Deliverables/Training Specialist Functionality and Quality Requirements </t>
  </si>
  <si>
    <t xml:space="preserve">Direction/Phases/Discovery/Deliverables|Stakeholder Analysts MUST Define the Desires of all Stakeholders (not just Business Stakeholders) </t>
  </si>
  <si>
    <t xml:space="preserve">Direction/Phases/Definition/Deliverables/Functional Requirements Document </t>
  </si>
  <si>
    <t xml:space="preserve">Direction/Phases/Definition/Deliverables/Quality Requirements Document </t>
  </si>
  <si>
    <t xml:space="preserve">Direction/Phases/Design/Deliverables/Solution Architecture Description </t>
  </si>
  <si>
    <t xml:space="preserve">Direction/Phases/DEVELOP/Deliverables/Develop and Map Backlog to Sprints </t>
  </si>
  <si>
    <t xml:space="preserve">Direction/Phases/DEVELOP/Deliverables/Product BackLog Feature List (Converted from Functional List) </t>
  </si>
  <si>
    <t xml:space="preserve">Direction/Phases/DEVELOP/Effort/Completeness </t>
  </si>
  <si>
    <t xml:space="preserve">Direction/Phases/DEVELOP/Effort/Estimation </t>
  </si>
  <si>
    <t xml:space="preserve">Direction/Phases/DEVELOP/Effort/Sequencing </t>
  </si>
  <si>
    <t xml:space="preserve">Direction/Phases/Deployment </t>
  </si>
  <si>
    <t xml:space="preserve">Direction/Phases/Deployment/ChangeControl </t>
  </si>
  <si>
    <t xml:space="preserve">Direction/Phases/Driving </t>
  </si>
  <si>
    <t xml:space="preserve">Direction/Phases/Driving/Maintaining </t>
  </si>
  <si>
    <t xml:space="preserve">Direction/Phases/Driving/Operations </t>
  </si>
  <si>
    <t xml:space="preserve">Direction/Phases/Driving/Support </t>
  </si>
  <si>
    <t xml:space="preserve">Direction/Phases/Decommissioning/Generic </t>
  </si>
  <si>
    <t>Direction/Constraints: AntiPatterns: Start with Devs/Development Resources SHOULD NOT be hired before Objectives.Hire them last, after Objectives, Definition, and QA are sorted out.</t>
  </si>
  <si>
    <t>Direction/Constraints: AntiPatterns: Only one Deliverable/Direction Stakeholders MUST NOT fall into the trap of thinking that the InfoService is the key &amp; only Deliverable.There are MANY.</t>
  </si>
  <si>
    <t xml:space="preserve">Direction/Constraints: AntiPatterns: Delivery Planning Only/Service Delivery Planning MUST be based on Full Service Lifespan rather than only short term Delivery considerations </t>
  </si>
  <si>
    <t xml:space="preserve">Direction/Constraints: Obligations: ATO Required/Permission to Publish to PROD-DATA environments requires the issuance of an Authority to Operate (ATO) </t>
  </si>
  <si>
    <t xml:space="preserve">Direction/Constraints: Obligations: Progress Reporting/Direction Stakeholders MUST regularly report to Project Governance Stakeholders Qualities, Functionality &amp; Workitem progress, Velocity, Rework %, Trending ETA </t>
  </si>
  <si>
    <t>Direction/Constraints: Obligations: Probity/Direction Stakeholders SHOULD commission independent 3rd parties to report on project's probity obligations.</t>
  </si>
  <si>
    <t>Direction/Constraints: Resources: Budget: Restrained Capex/The Business Case Budget SHOULD plan to use no more than 33% of budget on initial Capex investment on service development &amp; delivery</t>
  </si>
  <si>
    <t>Direction/Constraints: Resources: Budget: Sufficient Opex/The Business Case Budget SHOULD put aside no less than 66% of Budget on ongoing Opex for ongoing Operations and continual Improvement</t>
  </si>
  <si>
    <t xml:space="preserve">Direction/Constraints: Resources: Time: GoLive/The first release of a rudimentary but secure system to end users MUST occur within 60 days of project start </t>
  </si>
  <si>
    <t>Direction/Constraints: Resources: Time: Blackout Periods/Scheduling of Effort and Releases MUST take into account any Organisation Christmas &amp; New Year Gray &amp; Black Out Periods</t>
  </si>
  <si>
    <t>Direction/Constraints: Resources: Time: Scholastic Schedules/Scheduling of effort and releases MUST take account of scholastic holidays which traditionally affects Resource availability</t>
  </si>
  <si>
    <t>Direction/Constraints: Resources: Time: Release Cadence/The cadence of new releases to end users MUST be no longer than 2 weeks (forcing automation and best practices)</t>
  </si>
  <si>
    <t xml:space="preserve">04.20:00.5.01/Direction/Phases/Ongoing/Processes/Constraints/AntiPatterns/Permit Developers to start on UserStories before Test Analysts have defined Tests </t>
  </si>
  <si>
    <t xml:space="preserve">04.20:00.5.02/Direction/Phases/Ongoing/Processes/Constraints/AntiPatterns/Run Development &amp; Test Definition in parallel </t>
  </si>
  <si>
    <t xml:space="preserve">04.20:00.8.03/Direction/Phases/Ongoing/Processes/Communication/Reporting/Progress </t>
  </si>
  <si>
    <t xml:space="preserve">04.20:00.8.03/Direction/Phases/Ongoing/Processes/Communication/Reporting/QA </t>
  </si>
  <si>
    <t xml:space="preserve">04.20:00.8.03/Direction/Phases/Ongoing/Processes/Communication/Reporting/Risk Register </t>
  </si>
  <si>
    <t xml:space="preserve">04.20:00.8.04/Direction/Phases/Ongoing/Processes/Communication/Reporting/QA/Code Coverage </t>
  </si>
  <si>
    <t xml:space="preserve">04.20:00.8.05/Direction/Phases/Ongoing/Processes/Communication/Reporting/CA </t>
  </si>
  <si>
    <t>04.20:00.8.06/Direction/Phases/Ongoing/Processes/Communication/Interteam/Security A337</t>
  </si>
  <si>
    <t>D426.Services/ALM/Delivery Pipeline</t>
  </si>
  <si>
    <t>D3S29.Specifications/REQ/System (F+Q)</t>
  </si>
  <si>
    <t>Definition/SPONSOR STAKHOLDER Definition/Sponsor Stakeholders/The Service MUST contribute a Value that is multiples of the Opex and Capex Cost</t>
  </si>
  <si>
    <t>D0S40.Business/Execution Plan</t>
  </si>
  <si>
    <t>Definition/Priotise SMART requirements by Foundational Value/</t>
  </si>
  <si>
    <t>Definition/Legal Assurance Services: Frameworks: NZ GOAL/The Stakeholder Analyst MUST follow the NZ GOAL Framework</t>
  </si>
  <si>
    <t>Desires/ISO-25010/Portability/Reusability Definition/Data Governance: NZ GOAL/All Content MUST adhere to NZ GOAL objectives, and commissioned content be made Creative Commons.</t>
  </si>
  <si>
    <t>Definition/DATA STAKEHOLDERS Definition/Data Governance Stakeholders/The Service MUST demonstrably meet the functional and quality expectations of data governance stakeholders</t>
  </si>
  <si>
    <t xml:space="preserve">Definition/Legal Assurance: Endorsement/The service MUST meet be endorsable by Legal Assurance at CAB </t>
  </si>
  <si>
    <t>Definition/Legal Assurance Services: Laws: Trade/The service MUST not permit interaction from a mutable list of embargoed countries</t>
  </si>
  <si>
    <t>Definition/Legal Assurance Services: Laws: Privacy/The Service MUST meet the obligations of the country's Privacy Laws &amp; Regulations</t>
  </si>
  <si>
    <t>Definition/Legal Assurance Services: Laws: Accountability/The Service MUST adhere to Legal Accountability to Public Constraints (OIA Request Reporting).</t>
  </si>
  <si>
    <t xml:space="preserve">Definition/Legal Assurance Services: Regulations: Information/The Service MUST meet the obligations of the country's Information Security Directives </t>
  </si>
  <si>
    <t>Definition/Legal Assurance Services: Regulations: Archiving/The Service MUST meet the obligations of the country's Archiving Laws &amp; Regulations</t>
  </si>
  <si>
    <t xml:space="preserve">Definition/Legal Assurance Services: Regulations: Open Data/The Service MUST meet the obligations of the country's Open Data Directives </t>
  </si>
  <si>
    <t>Definition/Legal Assurance Services: Agreements: Partners/The Service MUST adhere to prior agreements (eg: interdepartmental, Partners, SoWs)</t>
  </si>
  <si>
    <t>Definition/Legal Assurance Services: Frameworks: NZ DIMP/The Service MUST follow the NZ DIMP Framework</t>
  </si>
  <si>
    <t>Definition/Legal Assurance Services: Frameworks: NZISM/The Stakeholder Analyst MUST follow the NZISM Framework</t>
  </si>
  <si>
    <t>Definition/Legal Assurance Services: Principles: AoG Digital Service/The Service MUST follow the guideance of the AoG Digital Service Principles</t>
  </si>
  <si>
    <t>Definition/PRIVACY GOVERNANCE STAKEHOLDERS Definition/Endorsability: Privacy Assurance/The service MUST be endorsable as being compliant with Privacy Obligations</t>
  </si>
  <si>
    <t>Desires/Privacy Services/ISO------/---/---/Versioned Disclosures/The InfoService MUST be able to present and record acceptance to Versioned Statements and Disclosures (eg: Tracking, Data Correction, Data Use, Opt-Out Processes &amp; Policies)</t>
  </si>
  <si>
    <t>Desires/ISO-25010/Usability/Operability Definition/Data Governance Stakeholders: SEO/All Content MUST be presented such that it can be indexed and become discoverable by public Search engines.</t>
  </si>
  <si>
    <t>Desires/ISO-25010/Portability/Installability Definition/Data Governance Stakeholders: API Attributes/To meet policy based Organisation Data Aggregation agreements, export (by API or DataStorage) data attributes MUST receive governance board design endorsement</t>
  </si>
  <si>
    <t>Desires/ISO-25010/Usability/Operability/DIMP APIs/To adhere to DIMP objectives, as much system information that is not PII or Confidential MUST be made available via authenticated access API (See API-First design Principle).</t>
  </si>
  <si>
    <t>Desires/Qualities/Security/Integrity Definition/Data Governance Stakeholders: Data Classification/Data Classification of Information handled by the Service MUST be determined as early as practical, as it informs Risk and Security Framework decisions</t>
  </si>
  <si>
    <t>Desires/Qualities/Security/Integrity Definition/Data Governance Stakeholders: SENSITIVE/IF not already specified, for planning purposes, Data Classification of Information handled by the Service SHOULD be assumed to be SENSITIVE until specified otherwise.</t>
  </si>
  <si>
    <t>Definition/SYSTEM DESIGN GOVERNANCE STAKEHOLDERS Definition/Design Governance Stakeholders/The Service MUST demonstrably meet the functional and quality expectations of design governance stakeholders</t>
  </si>
  <si>
    <t>Definition/Governance Stakeholders: TWG: Design Endorsement Required/Governance Stakeholders DESIRE the system design be endorsed by the organisation's technical design governance board (TWG) before development.</t>
  </si>
  <si>
    <t>Definition/Governance Stakeholders: TWG: Architecturally Significant Changes/Governance Stakeholders DESIRE Architecturally significant changes to system designs be presented &amp; [re]endorsed by the organisation's technical design governance board (TWG).</t>
  </si>
  <si>
    <t>Desires/ISO-25010/Maintainability/Reusability Definition/Design Governance Stakeholders: Server Client Separation/To mitigate redundency, the Service Client MUST be a separate System than the Service (see: separate SPA-PWA interface)</t>
  </si>
  <si>
    <t>Desires/ISO-25010/Portability/Installability Definition/Design Governance Stakeholders: Cloud First/To meet regulation obligations, the Service MUST be hosted in a cloud environment</t>
  </si>
  <si>
    <t>Desires/--- Definition/Design Governance Stakeholders: Procurement Preference/To Lower Delivery Risk the proposed SHOULD prefer existing commodity Services -- as long as expected functionality and outcomes are not compromised.</t>
  </si>
  <si>
    <t>Definition/Legal Assurance Services: Regulations/The service client interface MUST demonstrably meet WCAG expectations</t>
  </si>
  <si>
    <t>Definition/Legal Assurance Services: Regulations: Accessibilty/The Service MUST meet the obligations of the country's Accessibility Laws, Regulations</t>
  </si>
  <si>
    <t xml:space="preserve">Definition/Legal Assurance Services: Regulations: Usability/The Service MUST meet the obligations of the country's Usability Directives </t>
  </si>
  <si>
    <t>Definition/GOVERNANCE STAKEHOLDERS Definition/Project Governance Stakeholders/The Service MUST demonstrably meet the functional and quality expectations of the TWG governance board</t>
  </si>
  <si>
    <t>Definition/CONTENT GOVERNANCE STAKEHOLDERS/The Service MUST demonstrably meet the functional and quality expectations of data content stakeholders</t>
  </si>
  <si>
    <t xml:space="preserve">Desires/Legal Assurance Services: Principles: Organisation Architecture/The Service MUST follow to the guidance of the Organisation's System Architecture Principles </t>
  </si>
  <si>
    <t>Definition/SECURITY Services/Endorsability: Security Assurance/The service MUST be endorsable by Security Assurance at CABS</t>
  </si>
  <si>
    <t>S08.17:00.6.01/Desires/Security Services/ISO-25010/Authorisation/The InfoService MUST NOT rely on external services to determine permissions</t>
  </si>
  <si>
    <t>S08.17:00.6.02/Desires/Security Services/ISO-25010/IdP/Authorisation MUST integrate with an organisation endorsed 3rd party Identity Provider (IdP) Service to validate credentials</t>
  </si>
  <si>
    <t>S08.17:00.6.03/Desires/Security Services/ISO-25010/Security/Integrity/3rd party Technical Risk Assessment/The system, independent of its environment, MUST be technically assessed by an acceptable accredited 3rd party</t>
  </si>
  <si>
    <t>S08.17:00.6.04/Desires/Security Services/ISO-25010/Security/Integrity/Remove User Access/Authorised Users MUST be able disable a System User</t>
  </si>
  <si>
    <t>S08.17:00.6.05/Desires/Security Services/ISO-25010/Security/Integrity/Temorarily Disable Users/Authorised Users MUST be able disable a System User for a specified duration (eg: after multiple incorrect operations)</t>
  </si>
  <si>
    <t>Definition/C&amp;A STAKEHOLDERS/...</t>
  </si>
  <si>
    <t>Definition/CA Services: Security Testable Environments/Organisation C&amp;A stakeholders MUST be provided an environment that can be technically Risk Assessed, unless exempted.</t>
  </si>
  <si>
    <t>Definition/CAB STAKEHOLDERS/...</t>
  </si>
  <si>
    <t>Definition/MANAGEMENT STAKEHOLDERS Definition/Project Management Stakeholders/The Service MUST demonstrably meet the functional and quality expectations of Project Management Stakeholders</t>
  </si>
  <si>
    <t>Definition/Management Stakeholders: 3rd party Certification Cost/As per Management Stakeholders desires, To increase quality and decrease costs, requirements compliance by 3rd party certifications MUST be at service supplier's cost</t>
  </si>
  <si>
    <t>Definition/Management Stakeholders: ALM Access/Management Stakeholders require ALM Task Services &amp; dashboards be accessible and manageable by approved organisation and consultant users for the service's lifetime</t>
  </si>
  <si>
    <t>Definition/Management Stakeholders: Organisation ALM/Management Services The ALM Service Suite SHOULD be Organisation provided or approved</t>
  </si>
  <si>
    <t>Definition/Management Stakeholders: Status Dashboard/An ALM based Dashboard MUST be WWW accessible to show and forcast functionality and qualities progress against milestones and objectives</t>
  </si>
  <si>
    <t>Definition/Management Stakeholders: WorkItems/As per Management Stakeholders desires, WorkItems MUST be managed in a WWW accessible ALM Service Suite provided by the organisation</t>
  </si>
  <si>
    <t>Definition/Management Stakeholders: Code Access/Custom Code Repositories MUST be accessible and manageable by approved organisation users for the service's lifetime.</t>
  </si>
  <si>
    <t>DESIRE (QA ASSURANCE) STAKEHOLDERS Definition/Obligations: Quality Assurance/The service's functionality and qualities MUST meet be endorsable by Quality Assurance specialists at CAB</t>
  </si>
  <si>
    <t>Definition/QAServices: Fresh Test Environments/Organisation QA stakeholders MUST have remote access over the WWW to QA environments that are refreshed daily</t>
  </si>
  <si>
    <t>Definition/USERS/PUBLIC STAKEHOLDERS Definition/Public Users/The Service MUST demonstrably meet the functional and quality expectations of the Public (Unauthenticated) Users SME.</t>
  </si>
  <si>
    <t>Definition/Public Users: ISO-25010: Usability: Accessibility: Colour Impaired/Colour impaired users MUST be able to use the interface productively</t>
  </si>
  <si>
    <t>S08.22:00.6.01/Desires/ISO-25010/Usability/Operability Definition/Business Customers Support: Contact Page/Users MUST be able to quickly find how to Contact Support, preferably by asynchronous Email first.</t>
  </si>
  <si>
    <t>Definition/Public Users: ISO-25010: Usability: Accessibility: User Language Preference/Authenticated Users MUST be able to persist The InfoService Client interface language in their Profile.</t>
  </si>
  <si>
    <t>S08.22:00.6.02/Desires/ISO-25010/Usability/Operability Definition/Business Customers Support: Organisation Branding/The InfoService Client Interface MUST Demonstrably meet WCAG 3(+), Bronze(+) Accessibility standards</t>
  </si>
  <si>
    <t>Definition/Public Users: ISO-25010: Usability: Accessibility: User Language/All Users MUST be able to switch The InfoService Client interface language to one of the national written languages.</t>
  </si>
  <si>
    <t>Definition/Public Users: ISO-25010: Usability: Accessibility: Visually Impaired Reader Preference/For Visually impaired users, structure and content MUST be developed for being reading aloud before visually enhancements (eg: specific, succinct, skippable)</t>
  </si>
  <si>
    <t>Definition/Public Users: ISO-25010: Usability: Accessibility: Visually Impaired/Visually impaired users MUST be able to use the interface productively using a screen reader</t>
  </si>
  <si>
    <t>Definition/Public Users: ISO-25010: Usability: Operability: Internal Search/Users MUST be able to find resources quickly, based on Attributes, Metadata, Synonyms, Ranknig, etc (eg: using a system specific Search engine)</t>
  </si>
  <si>
    <t>Definition/Public Users: ISO-25010: Usability: Operability: External (WWW) Search/Users MUST be able to find SEO optimised publicly accessible resources using Google and other public search engines</t>
  </si>
  <si>
    <t>Definition/USERS/AUTHENTICATED STAKEHOLDERS Definition/Authenticated Users/The Service MUST demonstrably meet the functional and quality expectations of the Authenticated User SME.</t>
  </si>
  <si>
    <t>DESIRE SUPPORT SERVICES (BIZ) STAKEHOLDERS /Business Customer Support Stakeholders/The Service MUST demonstrably meet the functional and quality expectations of internal Business Customer User Support Stakeholders.</t>
  </si>
  <si>
    <t>Definition/Authenticated Users: ISO-25010: Usability: Accessibility: Group Profiles/Authorised Users MUST be able to customize Group Profiles</t>
  </si>
  <si>
    <t>Definition/Authenticated Users: ISO-25010: Usability: Accessibility: User Profiles/Authenticated Users MUST be able to persist a User Profile which they can customize</t>
  </si>
  <si>
    <t>S08.23:00.6.03/Desires/ISO-25010/Usability/Operability Definition/Business Customers Support: User Impersonation/Users MUST be able to invite other Users to be delegated their Role &amp; Permissions for a specified duration.</t>
  </si>
  <si>
    <t>DESIRE.SUPPORT SERVICES/GENERAL CUSTOMER STAKEHOLDERS /General Customer Stakeholders/The Service MUST demonstrably meet the functional and quality expectations of general customers.</t>
  </si>
  <si>
    <t>S08.24:00.6.01/Desires/ISO-25010/Usability/Operability Definition/ Customers Support: Contact Page/Support Users SHOULD be able to review the History of Users Operations</t>
  </si>
  <si>
    <t>S08.24:00.6.02/Desires/ISO-25010/Usability/Operability Definition/Customers Support: Session Operation History/Authorised Users MUST be able review the Session Operations of other Users.</t>
  </si>
  <si>
    <t>Definition/USERS/BUSINESS USER STAKEHOLDERS Definition/Business User Stakeholders/The Service MUST demonstrably meet the functional and quality expectations of internal Business User Stakeholders.</t>
  </si>
  <si>
    <t>S08.26:00.6.01/Desires/Business Users: ISO-25010: Maintainability: Quickly Updatable Content/The system's content MUST be updatable without requiring a redeployment of the service</t>
  </si>
  <si>
    <t>S08.26:00.6.01/Desires/MonitoringServices/ISO-25010/Maintainability/Analysability/Monitoring/IF hosted, Monitoring Services MUST be provided the means to monitor resources &amp; exceptions versus performance &amp; results delivered</t>
  </si>
  <si>
    <t>S08.26:00.6.02/Desires/Business Users: ISO-25010: Quickly Updatable Resouces/The system resource text &amp; media SHOULD be updatable without requiring a redeployment of the service</t>
  </si>
  <si>
    <t>S08.26:00.6.03/Desires/Business Users: ISO-25010: Usability: Operability: User Group Management/Authorised Users MUST be able to be Discover other Users within their Groups</t>
  </si>
  <si>
    <t>S08.26:00.6.04/Desires/ISO-25010/Usability/Operability Definition/Business User Stakeholders: User Group Nesting/Groups MUST be capable of being Nested, inheriting Attributes unless overridden</t>
  </si>
  <si>
    <t>S08.26:00.6.05/Desires/ISO-25010/Usability/Operability Definition/Business User Stakeholders: User Group Role Invitations/Authorised Users MUST be able to be invite others to Group Roles via Messages (eg: SMTP)</t>
  </si>
  <si>
    <t>S08.26:00.6.06/Desires/ISO-25010/Usability/Operability Definition/Business User Stakeholders: User Group Roles/Users MUST be able to be assigned a Time-Limited Role in one or more Groups</t>
  </si>
  <si>
    <t>Definition/TRAINING SERVICES STAKEHOLDERS Definition/Training Stakeholders/The Service MUST demonstrably meet the functional and quality expectations of business user training services.</t>
  </si>
  <si>
    <t>S08.31:00.6.01/Desires/ISO-25010/Usability/Operability Definition/Business Training: Training Environment/IF training is expected, one or more Tenancies or other isolated, resettable, environments MUST be provided</t>
  </si>
  <si>
    <t>Definition/INFRASTRUCTURE SERVICES STAKEHOLDERS/...</t>
  </si>
  <si>
    <t>S08.34:00.6.01/Desires/InfrastructureServices/ISO-25010/Performance/Resource Utilisation/IF Hosted, Service Components will not require exceptional device capabilities or licensing (memory &amp; cpu no higher than 2x minimum OS requirements)</t>
  </si>
  <si>
    <t>S08.34:00.6.02/Desires/InfrastructureServices/ISO-25010/Performance/Resource Utilisation/IF Hosted, the use of VMs MUST be avoided unless endorsed by Design Governance (VMs are costly in the cloud, being more appropriate to legacy hosting environments)</t>
  </si>
  <si>
    <t>DESIRE MONITORING SERVICES STAKEHOLDERS/...</t>
  </si>
  <si>
    <t>Definition/MAINTENANCE SERVICES STAKEHOLDERS/...</t>
  </si>
  <si>
    <t>Definition/OPERATIONS SERVICES STAKEHOLDERS/...</t>
  </si>
  <si>
    <t>Definition/ARCHIVE GOVERNANCE STAKEHOLDERS Definition/Endorsability: Arching/The service MUST be endorsable as being compliant with Archiving Obligations</t>
  </si>
  <si>
    <t>S08.42:00.6.01/Definition/Archiving Services/ISO-25010/Security/Accountability/Virtual Delete Records/Records MUST not be physically deleted (only use State to Logically delete)</t>
  </si>
  <si>
    <t>Definition/DEPLOYMENT SERVICES/...</t>
  </si>
  <si>
    <t>S08.43:00.6.01/Desires/Deployment Services/ISO-25010/Security/Integrity/By Automation/If Configured or Custom or Hosted, the deployment and or changes MUST be managed via an automated pipeline</t>
  </si>
  <si>
    <t>S08.43:00.6.02/Desires/Deployment Services/ISO-25010/Security/Integrity/ISO-25301 Environment/Environments for the Service MUST be developed in Independently assessed ISO-25301, Level 2, environments</t>
  </si>
  <si>
    <t>Definition/DATABASE SERVICES/SCHEMA STAKEHOLDERS/...</t>
  </si>
  <si>
    <t>S08.50:00.6.01/Desires/DataServices/ISO-25010/Portability/Installability/Idempotent Schema &amp; Data Updates/IF Hosted, Data Support Services MUST be provided Idempotent updates for DB Schemas and seeding material.</t>
  </si>
  <si>
    <t>DESIRE DEVELOPMENT SERVICES/SERVER STAKEHOLDERS/...</t>
  </si>
  <si>
    <t>S08.53:00.6.01/Desires/DevelopmentServices/ISO-25010/Maintainability/Analysability/Continous History/Support Developers MUST retain access to the main development phase Documentation, Repo &amp; WorkItems, avoiding porting (and losing) valuable IP</t>
  </si>
  <si>
    <t>S08.53:00.6.02/Desires/DevelopmentServices/ISO-25010/Usability/Operability/Managed Service Components/The InfoService Server components MUST be managed at all times to remain functional &amp; secure &amp; supported</t>
  </si>
  <si>
    <t>Definition/DEVELOPMENT SERVICES/CLIENT STAKEHOLDERS/...</t>
  </si>
  <si>
    <t>S08.54:00.6.01/Desires/DevelopmentServices/ISO-25010/Usability/Operability/Managed Client Components/The InfoService Client Interface components MUST be managed at all times to remain functional, secure &amp; supported</t>
  </si>
  <si>
    <t>S08.54:00.6.02/Desires/DevelopmentServices/ISO-25010/Usability/Operability/Managed Interface/The InfoService Client Interface MUST be managed at all times to remain functional,secure &amp; supported in the 2 latest versions of the 2 market leading Browsers</t>
  </si>
  <si>
    <t>S08.54:00.6.03/Desires/DevelopmentServices/ISO-25010/Usability/Operability/Organisation Branding/The InfoService Client Interface MUST follow Organisation branding &amp; Styling policy for recognisability and trustability objectives</t>
  </si>
  <si>
    <t xml:space="preserve">Procurement/RFP/Proposals/Questions/Functionality/Completeness/Group Management </t>
  </si>
  <si>
    <t xml:space="preserve">Procurement/RFP/Proposals/Questions/Functionality/Completeness/Media Management </t>
  </si>
  <si>
    <t xml:space="preserve">Procurement/RFP/Proposals/Questions/Functionality/Completeness/User Group Role Management </t>
  </si>
  <si>
    <t xml:space="preserve">Procurement/RFP/Proposals/Questions/Functionality/Completeness/User Management </t>
  </si>
  <si>
    <t xml:space="preserve">Procurement/RFP/Proposals/Questions/ISO-25010/Compatibility </t>
  </si>
  <si>
    <t xml:space="preserve">00.ISO-25010/Functionality/Completeness/Appropriateness </t>
  </si>
  <si>
    <t xml:space="preserve">Procurement/RFP/Proposals/Questions/ISO-25010/Functionality (Multiple Orgs, Groups, Users, Roles, Permissions, Media, Business Needs) </t>
  </si>
  <si>
    <t>300.ISO-25010/Maintainability</t>
  </si>
  <si>
    <t xml:space="preserve">Procurement/RFP/Proposals/Questions/ISO-25010/Maintainability </t>
  </si>
  <si>
    <t xml:space="preserve">Procurement/RFP/Proposals/Questions/ISO-25010/Maintainability/Component (Latest Minor Version, minus 2) Version Health Within 3 months </t>
  </si>
  <si>
    <t xml:space="preserve">Procurement/RFP/Proposals/Questions/ISO-25010/Maintainability/Support Costs </t>
  </si>
  <si>
    <t>400.ISO-25010/Performance</t>
  </si>
  <si>
    <t xml:space="preserve">Procurement/RFP/Proposals/Questions/ISO-25010/Performance </t>
  </si>
  <si>
    <t xml:space="preserve">130.ISO-25010/Compatibility/Portability </t>
  </si>
  <si>
    <t xml:space="preserve">Procurement/RFP/Proposals/Questions/ISO-25010/Portability </t>
  </si>
  <si>
    <t xml:space="preserve">620.ISO-25010/Privacy/Data-Use </t>
  </si>
  <si>
    <t xml:space="preserve">Procurement/RFP/Proposals/Questions/ISO-25010/Privacy </t>
  </si>
  <si>
    <t>5700.00.0000/ISO-25010/Reliability</t>
  </si>
  <si>
    <t xml:space="preserve">Procurement/RFP/Proposals/Questions/ISO-25010/Security/At Rest (ISO-31001, Credential Storage, Audited Access, Production, Backups) </t>
  </si>
  <si>
    <t xml:space="preserve">Procurement/RFP/Proposals/Questions/ISO-25010/Security/In Transit (HTTPS) </t>
  </si>
  <si>
    <t xml:space="preserve">Procurement/RFP/Proposals/Questions/ISO-25010/Security/Validation/AntiMalware </t>
  </si>
  <si>
    <t xml:space="preserve">5900.00.0000/ISO-25010/Usability </t>
  </si>
  <si>
    <t xml:space="preserve">5944.00.0000/ISO-25010/Usability/Configurability/System Profile </t>
  </si>
  <si>
    <t xml:space="preserve">The System Profile SHOULD be configurable </t>
  </si>
  <si>
    <t>PROCUREMENT/...</t>
  </si>
  <si>
    <t xml:space="preserve">Design/InfoService/Environment/IDE/Provisioning/Developers MUST configure their workstations to develop under HTTPS </t>
  </si>
  <si>
    <t>Design/SystemResources/ISO-25010/Usability/Accessibility/Interpretable Text/Resource Text MUST be developed with the objective of being quickly interpreted into our cultures</t>
  </si>
  <si>
    <t>Design/SystemResources/ISO-25010/Usability/Accessibility/Scalar Graphics/Graphics MUST be developed as Monochromatic Scalable Vector Graphics usable over coloured backgrounds.</t>
  </si>
  <si>
    <t>Design/SystemResources/ISO-25010/Usability/Operability/Succint Text/Resource Text MUST be short to minimise scrolling, especially on mobile devices</t>
  </si>
  <si>
    <t>Design/SystemResources/ISO-25010/Usability/Recognisability/Recognisable Instructions/Resource Text MUST be developed to repetively use the same instructions (SignIn, SignOut, Search, View, Save, Accept, Cancel, etc.)</t>
  </si>
  <si>
    <t xml:space="preserve">10.48:01.00 Design/InfoService/Resources/Messages </t>
  </si>
  <si>
    <t xml:space="preserve">Design/InfoService/Content/Branding </t>
  </si>
  <si>
    <t xml:space="preserve">Design/InfoServiceResources/ISO-25010/Usability/Accesibility/Accessible Monochromatic Scalable Graphics/Accessible, Monochromatic, Scalable Vector Graphics MUST be developed </t>
  </si>
  <si>
    <t xml:space="preserve">Design/InfoServiceResources/ISO-25010/Usability/Accesibility/Understandable UI Text/A set of UX Operation (eg: BREAD) Title &amp; Description Resources MUST be developed </t>
  </si>
  <si>
    <t xml:space="preserve">Design/InfoServiceResources/ISO-25010/Usability/Accessibility|Icons MUST be Monochrome Scalabe Graphics (displayable on coloured background) </t>
  </si>
  <si>
    <t>Design/InfoServiceResources/ISO-25010/Usability/Operability/Messages/Expiring Group Role Msg/A Template Message MUST be developed to Warn that a Group Role Duration is Expiring</t>
  </si>
  <si>
    <t>Design/InfoServiceResources/ISO-25010/Usabiltiy/Accessibility/Interface Images and text MUST adhere to WCAG 3 or later specifications, Level Bronze or better</t>
  </si>
  <si>
    <t>Design/InfoServiceResources/ISO-25010/Usabiltiy/Accessibility/Interface Resource Text MUST be delivered in the official written languages of countries where the service made available</t>
  </si>
  <si>
    <t xml:space="preserve">10.49:01.00 Design/InfoService/Content/Metadata (Discoverability) </t>
  </si>
  <si>
    <t>Design/InfoServiceContent/ISO-25010/Maintainability/Reusability/Content SHOULD be developed and maintained in a low level, format (eg: ASCIIDoc, Markdown)</t>
  </si>
  <si>
    <t>Design/InfoServiceContent/ISO-25010/Usability/Accessibility/Media MUST be culturally Interpreted, not simply Translated</t>
  </si>
  <si>
    <t>Design/InfoServiceContent/ISO-25010/Usability/Operability/Developed Content MUST be developed and managed to remain easily and quickly understood and actionable.</t>
  </si>
  <si>
    <t xml:space="preserve">10.49:01.90.00 Design/InfoServiceContent/Media/Develop Content Model </t>
  </si>
  <si>
    <t xml:space="preserve">10.49:01.90.00 Design/InfoServiceContent/Media/Develop Content Type Actionable Schemas </t>
  </si>
  <si>
    <t xml:space="preserve">10.49:01.90.00 Design/InfoServiceContent/Media/Develop Content Types </t>
  </si>
  <si>
    <t>DESIGN/InfoService/MEDIA/CONTENT/...</t>
  </si>
  <si>
    <t>Design/InfoServiceContent/</t>
  </si>
  <si>
    <t>DESIGN/ENVIRONMENTS/...</t>
  </si>
  <si>
    <t xml:space="preserve">Design/InfoService/Content/Disclosures </t>
  </si>
  <si>
    <t xml:space="preserve">Design/InfoService/Content/Terms&amp;Conditions </t>
  </si>
  <si>
    <t>Design/ISO-25010/Maintainability/Modularity/API Testing uses the API Client/If permitted, Dynamic QA Testing of APIs MUST be via custom developed API Client Development Kit examples.</t>
  </si>
  <si>
    <t>10.44:00.0.01/Design: ALM: For Consultation/The ALM suite MUST permit members from multiple organisation (eg: Consultants, Vendors, etc.) and their internal groups to participate and collaborate</t>
  </si>
  <si>
    <t>10.44:00.0.02/Design/ALM Service/ALM Service Suite/The ALM Suite MUST provide and integrate the following services: WorkItems, Repository, Automation Pipelines, Documentation</t>
  </si>
  <si>
    <t>10.44:00.0.03/Design/ALM Service/Continued ALM syncing/IF the ALM is not organisation provided, the ALM data MUST be dynamically kept in sync with the Organisation provided ALM, to facilitate handover when required.</t>
  </si>
  <si>
    <t>10.44:00.0.04/Design/ALM Service/Continued ALM use/If the ALM is not organisation provided, the ALM space MUST be maintained functional and secure for the delivered services full lifecycle, while allowing ongoing use, at no additional cost.</t>
  </si>
  <si>
    <t>10.44:00.0.05/Design/ALM Service/Endorsed ALMs Only/Projects MUST NOT use an alternate to an organisation provided ALM (eg: Vendors), unless technical governance board exempted.</t>
  </si>
  <si>
    <t>10.44:00.0.06/Design/ALM Service/WWW WAN Accessible ARM/ALM Service suite MUST be accessible outside organisation LANs, over the WWW.</t>
  </si>
  <si>
    <t>Design/ALM Service/Documentation/Direct Wiki Access/A WWW Accessible Wiki MUST be accessible to Authorised Organisation Users</t>
  </si>
  <si>
    <t>Design/ALM Service/Documentation/Document within a Wiki/A WWW Accessible Wiki MUST be used to record Design and Development information.</t>
  </si>
  <si>
    <t>Design/ALM Service/Documentation/DR within a Wiki/The Wiki SHOULD document a Deployemnt Service Deployment Guide (describing how to invoke the available automation)</t>
  </si>
  <si>
    <t>Design/ALM Service/Documentation/DR within a Wiki/The Wiki SHOULD document a Maintenance Service Disaster Recovery (DR) Plan (describing how to invoke the available idempotent redeployment automation)</t>
  </si>
  <si>
    <t>Design/ALM Service/Documentation/Wiki Git/IF using Azure Devops, Wiki MUST be default Wiki (as Git Repository access requires Basic License for all users)</t>
  </si>
  <si>
    <t>DESIGN/ALM Service/DOCUMENTATION/...</t>
  </si>
  <si>
    <t xml:space="preserve">Design/InfoService/Constraints/AntiPatterns/Developers MUST NOT begin development on WorkItems without Test Analysts Adding Acceptance Test Criteria </t>
  </si>
  <si>
    <t xml:space="preserve">10.47:00.00 Design/InfoService/C&amp;A/Analysis/Maintainability/Code Quality </t>
  </si>
  <si>
    <t xml:space="preserve">Design/InfoService/Constraints/Guidance/Developers MUST NOT check Configuration Credentials into Code Repositories </t>
  </si>
  <si>
    <t>Design/ALM Service/Repo/Protect the Repos/The Repositories MUST be protected against checking in of Confidential information (eg: using Branching strategies, policies, scan checks).</t>
  </si>
  <si>
    <t>Design/ALM Service/Repo/Use Provided Repos/Any Custom or Configuration Automation developed MUST be persisted in the ALM's Repository.</t>
  </si>
  <si>
    <t>Design/ALM Service/Repo/Use the Repo Branching Strategy/An Organisation endorsed Branching strategy of the ALM's Repository MUST be used to facilitate ongoing support by organisation resources</t>
  </si>
  <si>
    <t>Design/ALM Service/DeploymentPipelines/IF the system is Configurable, whether Hosted or Not, System Configurations MUST be idempotently deployable via an Deployment Pipeline Step(eg: using APIs)</t>
  </si>
  <si>
    <t>Design/ALM Service/DeploymentPipelines/IF the system is Hosted, System Packages MUST be idempotently deployable via an Deployment Pipeline.</t>
  </si>
  <si>
    <t>Design/ALM Service/DeploymentPipelines/InfoService/InfoService Compilation/IF Custom, InfoService System Compilation MUST be a Step within Deployment Pipeline processes</t>
  </si>
  <si>
    <t>Design/ALM Service/DeploymentPipelines/InfoService/InfoService Packaging/IF Custom, InfoService System Packaging MUST be a Step within Deployment Pipeline processes</t>
  </si>
  <si>
    <t>Design/ALM Service/DeploymentPipelines/InfoService/InfoService: UIClient Transcompilation/IF Custom, InfoService Client System Compilation MUST be a Step within Deployment Pipeline processes</t>
  </si>
  <si>
    <t>Design/ALM Service/DeploymentPipelines/Infrastructure Deployment/Infrastructure MUST be provisioned as an Idempotent Step within Deployment Pipeline processes</t>
  </si>
  <si>
    <t>Design/ALM Service/DeploymentPipelines/Work across local and remote stakeholders within multiple organisations MUST be managed using an ALM's WorkItem Service (Kanban).</t>
  </si>
  <si>
    <t>Design/ALM Service/DR Automation Instructions/Service Providers MUST regularly participate in developing and maintaining usable DR instructions for Maintenance Specialists.</t>
  </si>
  <si>
    <t>Design/ALM Service/Service Configuration Automation Instructions/IF Configurable, Service Providers MUST regularly participate in developing and maintaining usable Service Customization instructions for Deployment Specialists.</t>
  </si>
  <si>
    <t>Design/Environments/Infrastructure Instructions (IaC) MUST be developed for idempotent deployment.</t>
  </si>
  <si>
    <t xml:space="preserve">Design/ALM Service/ConfigurationPipeline/Deployed Configuration/A Step of the Deployment Process MUST be to query and/or idempotently update mutable system configuration settings (via APIs or similar) </t>
  </si>
  <si>
    <t>Design/ALM Service/DeliveryPipeline/ISO-25010/Maintainability/Modifiability/Pipeline as Code/The Pipeline MUST be developed using open source Code (versus NoCode or similar)</t>
  </si>
  <si>
    <t>Design/ALM Service/DeliveryPipeline/ISO-25010/Security/Accountability/Credentials entrusted to Automation only/Credentials for Infrastructure &amp; Dependency Service MUST be only accessible by the Deployment Service Agent</t>
  </si>
  <si>
    <t xml:space="preserve">Design/ALM Service/DeliveryPipeline/ISO-25010/Security/Confidentiality/Inaccessible Credentials/Credentials for Infrastructure &amp; Dependency Service Credentials MUST not be accessible to Resources </t>
  </si>
  <si>
    <t>Design/ALM Service/DeliveryPipeline/ISO-25010/Security/Confidentiality/Securely Stored Credentials/Credentials for Infrastructure &amp; Dependency Service MUST be persisted in Secure Storage</t>
  </si>
  <si>
    <t>DESIGN/ALM Service /Design: ALM Service/The Design MUST include the use of a ALM suite based collaborative development and delivery environment.</t>
  </si>
  <si>
    <t>Design/ALM Service/DeploymentPipelines/Data Schemas/System Configuration SHOULD be deployed as an Idempotent Step within Deployment Pipeline processes</t>
  </si>
  <si>
    <t>Design/Environments/Custom/An Organisation Development environment DNS SubDomain Cert must be developed via code (eg: MYAPP.MYDEVORG.TLD)</t>
  </si>
  <si>
    <t>Design/Environments/Custom/An Organisation Production environment DNS SubDomain Cert must be developed via code (eg: MYAPP.MYPRODORG.TLD).</t>
  </si>
  <si>
    <t>Design/Environments/Infrastructure Deployment MUST be developed as Declarative Code (eg: ARM), using Functional Code (eg: PowerShell) sparingly.</t>
  </si>
  <si>
    <t xml:space="preserve">Design/InfoService/Constraints/Principles/Development MUST be undertaken with Compiler Warnings set on the Highest Setting to force not accepting Warnings </t>
  </si>
  <si>
    <t xml:space="preserve">Design/InfoService/Environment/HostConfiguration </t>
  </si>
  <si>
    <t>Design/ALM Service/DeploymentPipelines/IF permitted, QA Dynamic Tests MUST be run within a Deployment Pipeline Step (eg: Acceptance Tests)</t>
  </si>
  <si>
    <t>Design/ALM Service/DeploymentPipelines/IF the system is Custom, QA Static Tests MUST be run within a Deployment Pipeline Step (eg: Unit Tests)</t>
  </si>
  <si>
    <t>Design/ALM Service/QA Automation Instructions/Service Providers MUST regularly participate in developing and maintaining usable QA development, implementation and running instructions for QA Specialists.</t>
  </si>
  <si>
    <t>DESIGN/QAAUTOMATION/...</t>
  </si>
  <si>
    <t>Design/QAAutomation/Qualities/ISO-25301/Maintainability/Testability/Behaviour Tests MUST encode QA knowledge by automation, protecting the project against resource attrition</t>
  </si>
  <si>
    <t xml:space="preserve">10.47:00.00 Design/InfoService/C&amp;A/Analysis/Maintainability/Tests/API Coverage </t>
  </si>
  <si>
    <t xml:space="preserve">10.47:00.00 Design/InfoService/C&amp;A/Analysis/Maintainability/Tests/Code Coverage </t>
  </si>
  <si>
    <t>Design/QAAutiomation/ISO-25010/Maintainability/Testability/API Coverage/IF Custom Developed, 100% coverage of InfoService API Endpoints MUST be achieved</t>
  </si>
  <si>
    <t>Design/QAAutomation/IF Custom Developed, QA Testing MUST include Unit Tests of Logic (not Functionality)</t>
  </si>
  <si>
    <t>Design/QAAutomation/ISO-25010/Maintainability/Testability/Dynamic QA Testing/IF Custom Developed, QA Automation MUST include Dynamic Functional Acceptance Testing (unless prohibited on SaaS Platforms)</t>
  </si>
  <si>
    <t>Design/QAAutomation/ISO-25010/Maintainability/Testability/QA Testing in Piplines/QA Automation MUST be developed to be run within automated deployment/delivery Pipelines</t>
  </si>
  <si>
    <t>Design/ALM Service/DeploymentPipelines/Data Schema Deployment/Data Schemas MUST be deployed as an Idempotent Step within Deployment Pipeline processes</t>
  </si>
  <si>
    <t>Design/ALM Service/DeploymentPipelines/SEED DATA/System SEED DATA SHOULD be deployed as an Idempotent Step within Deployment Pipeline processes</t>
  </si>
  <si>
    <t>Design/Environments/DNS subdomains require being registered (MYAPP.MYPRODORG.TLD).</t>
  </si>
  <si>
    <t>DESIGN/InfoService/SERVER/...</t>
  </si>
  <si>
    <t xml:space="preserve">Design/InfoService/Storage/RelationalDB Service </t>
  </si>
  <si>
    <t>Design/InfoService/Functionality/Completeness/Exceptions Viewing/IF Hosted by the Organisation, Support Staff SHOULD be able to review Exceptions to provide answers to Users</t>
  </si>
  <si>
    <t xml:space="preserve">Design/InfoService/Functionality/Completeness/Group Role Management/List a Groups Role Assignees </t>
  </si>
  <si>
    <t>Design/InfoService/Functionality/Completeness/Media Management/The service SHOULD provide a means to manage user and group provided media in collections</t>
  </si>
  <si>
    <t xml:space="preserve">Design/InfoService/Functionality/Completeness/Search Management/Users can specify what Objects to search </t>
  </si>
  <si>
    <t xml:space="preserve">Design/InfoService/Functionality/Completeness/Session Management/Ability to Cancel Sessions </t>
  </si>
  <si>
    <t xml:space="preserve">Design/InfoService/Functionality/Completeness/Session Operation Management/List A Users Operations </t>
  </si>
  <si>
    <t xml:space="preserve">Design/InfoService/Functionality/Completeness/System Configuration (Cached from DB) Management </t>
  </si>
  <si>
    <t xml:space="preserve">Design/InfoService/Functionality/Completeness/User Management </t>
  </si>
  <si>
    <t xml:space="preserve">Design/InfoService/Functionality/Completeness/Validation Functionality (see Malware Detection) </t>
  </si>
  <si>
    <t xml:space="preserve">Design/InfoService/Services/Diagnostics Message Logging Functionality </t>
  </si>
  <si>
    <t>Design/InfoService/Base (System) Logical Module/ISO-25010/Compatibility/Interoperability/The system SHOULD provide WebHook endpoints to permit 3rd parties signaling events to the system</t>
  </si>
  <si>
    <t xml:space="preserve">Design/InfoService/Base (System) Logical Module/ISO-25010/Functionality/Completeness/Authorisation </t>
  </si>
  <si>
    <t>Design/InfoService/Base (System) Logical Module/ISO-25010/Functionality/Completeness/Configuration Management</t>
  </si>
  <si>
    <t>Design/InfoService/Base (System) Logical Module/ISO-25010/Functionality/Completeness/Customisation Management</t>
  </si>
  <si>
    <t>Design/InfoService/Base (System) Logical Module/ISO-25010/Functionality/Completeness/Exception Record (Permanent) Management/The Service SHOULD provide Exception Management Capabilities for Diagnostics purposes</t>
  </si>
  <si>
    <t>Design/InfoService/Base (System) Logical Module/ISO-25010/Functionality/Completeness/GroupManagement/The service SHOULD provide Nestable Group Management Capabiligies</t>
  </si>
  <si>
    <t>Design/InfoService/Base (System) Logical Module/ISO-25010/Functionality/Completeness/GroupMembershipManagement/The service SHOULD provide duration based Group Role Membership Management</t>
  </si>
  <si>
    <t xml:space="preserve">Design/InfoService/Base (System) Logical Module/ISO-25010/Functionality/Completeness/HostManagement </t>
  </si>
  <si>
    <t>Design/InfoService/Base (System) Logical Module/ISO-25010/Functionality/Completeness/HostManagement/The Service SHOULD provide Host Device ReadOnly Capabilities (to read config settings, etc.)</t>
  </si>
  <si>
    <t>Design/InfoService/Base (System) Logical Module/ISO-25010/Functionality/Completeness/NotificationManagement/The Service SHOULD provide Dated Duration Notification Management Capabilities (eg: Expected Shutdowns, Covid changes, etc.)</t>
  </si>
  <si>
    <t xml:space="preserve">Design/InfoService/Base (System) Logical Module/ISO-25010/Functionality/Completeness/ReportingManagement/Abandonment </t>
  </si>
  <si>
    <t xml:space="preserve">Design/InfoService/Base (System) Logical Module/ISO-25010/Functionality/Completeness/ReportingManagement/Exceptions </t>
  </si>
  <si>
    <t xml:space="preserve">Design/InfoService/Base (System) Logical Module/ISO-25010/Functionality/Completeness/ReportingManagement/Feedback </t>
  </si>
  <si>
    <t xml:space="preserve">Design/InfoService/Base (System) Logical Module/ISO-25010/Functionality/Completeness/ReportingManagement/Groups </t>
  </si>
  <si>
    <t xml:space="preserve">Design/InfoService/Base (System) Logical Module/ISO-25010/Functionality/Completeness/ReportingManagement/Operations </t>
  </si>
  <si>
    <t xml:space="preserve">Design/InfoService/Base (System) Logical Module/ISO-25010/Functionality/Completeness/ReportingManagement/Traffic </t>
  </si>
  <si>
    <t xml:space="preserve">Design/InfoService/Base (System) Logical Module/ISO-25010/Functionality/Completeness/ReportingManagement/Users </t>
  </si>
  <si>
    <t xml:space="preserve">Design/InfoService/Base (System) Logical Module/ISO-25010/Functionality/Completeness/ResourcesManagement/Deletion </t>
  </si>
  <si>
    <t xml:space="preserve">Design/InfoService/Base (System) Logical Module/ISO-25010/Functionality/Completeness/ResourcesManagement/Media </t>
  </si>
  <si>
    <t xml:space="preserve">Design/InfoService/Base (System) Logical Module/ISO-25010/Functionality/Completeness/ResourcesManagement/Routing </t>
  </si>
  <si>
    <t xml:space="preserve">Design/InfoService/Base (System) Logical Module/ISO-25010/Functionality/Completeness/ResourcesManagement/Versioning </t>
  </si>
  <si>
    <t>Design/InfoService/Base (System) Logical Module/ISO-25010/Functionality/Completeness/ResourcesManagement/Workflows/IF the design requires Workflow Processing, it MUST be capable of handling the following cases: Approvals, Delegations, Escalations</t>
  </si>
  <si>
    <t xml:space="preserve">Design/InfoService/Base (System) Logical Module/ISO-25010/Functionality/Completeness/RolePermission Management/The Service SHOULD provide Permission to Role Assignment &amp; Management capabilities </t>
  </si>
  <si>
    <t>Design/InfoService/Base (System) Logical Module/ISO-25010/Functionality/Completeness/SearchManagement</t>
  </si>
  <si>
    <t xml:space="preserve">Design/InfoService/Base (System) Logical Module/ISO-25010/Functionality/Completeness/Stakeholders </t>
  </si>
  <si>
    <t xml:space="preserve">Design/InfoService/Base (System) Logical Module/ISO-25010/Functionality/Completeness/SystemManagement </t>
  </si>
  <si>
    <t xml:space="preserve">Design/InfoService/ISO-25010/Security/Integrity/The Service MUST validate User Input Media for Malware before changing sate </t>
  </si>
  <si>
    <t xml:space="preserve">Design/InfoService/Base (System) Logiacl Module/ISO-25010/Functionality/Completeness/Correctness/Use Money Types for persisting Currency Attributes </t>
  </si>
  <si>
    <t>Design/InfoService/Base (System) Logical Module/ISO-25010/Compatibility/Coexistence/The system MUST NOT require dedicating a whole server device</t>
  </si>
  <si>
    <t>Design/InfoService/Base (System) Logical Module/ISO-25010/Functionality/Completeness/An OperationQueue Service MUST be provided to queue Operations for async execution</t>
  </si>
  <si>
    <t>Design/InfoService/Base (System) Logical Module/ISO-25010/Functionality/Completeness/Authentication</t>
  </si>
  <si>
    <t>Design/InfoService/Base (System) Logical Module/ISO-25010/Functionality/Completeness/Blob Storage/A Blob Storage Management Service MUST be provided to support storing media without reliance on the host's File System.</t>
  </si>
  <si>
    <t>Design/InfoService/Base (System) Logical Module/ISO-25010/Functionality/Completeness/Cache Service/A Shared Cache Management Service MUST be provided</t>
  </si>
  <si>
    <t>Design/InfoService/Base (System) Logical Module/ISO-25010/Functionality/Completeness/Context/A Location Service MUST be provided, to permit Location based automatic customisation</t>
  </si>
  <si>
    <t>Design/InfoService/Base (System) Logical Module/ISO-25010/Functionality/Completeness/Doc Storage/A Doc DB Management Service MUST be provided to support no-sql, indexed organised document storage</t>
  </si>
  <si>
    <t>Design/InfoService/Base (System) Logical Module/ISO-25010/Functionality/Completeness/Graph Storage/A Graph DB Management Service MUST be provided to support relating Resources</t>
  </si>
  <si>
    <t xml:space="preserve">Design/InfoService/Base (System) Logical Module/ISO-25010/Functionality/Completeness/Local Device Cache Management </t>
  </si>
  <si>
    <t xml:space="preserve">Design/InfoService/Base (System) Logical Module/ISO-25010/Functionality/Completeness/Media/MalwareDetection Management Service MUST be provided to validate uploaded Media to be persisted in Blob Storage </t>
  </si>
  <si>
    <t>Design/InfoService/Base (System) Logical Module/ISO-25010/Functionality/Completeness/PubSub/A PubSub Management Service MUST be provided to support immediate, efficient communication between server and client devices</t>
  </si>
  <si>
    <t>Design/InfoService/Base (System) Logical Module/ISO-25010/Functionality/Completeness/RDMS Storage/Relational DB Management Service MUST be provided to support a Generic Repository Service</t>
  </si>
  <si>
    <t>Design/InfoService/Base (System) Logical Module/ISO-25010/Functionality/Completeness/Repository Service/A Generic Repository Service MUST be provided to facilitate data access development</t>
  </si>
  <si>
    <t>Design/InfoService/Base (System) Logical Module/ISO-25010/Functionality/Completeness/Rule Service/A 3rd party Rule Engine Service MUST be used if Rule Processing becomes required</t>
  </si>
  <si>
    <t>Design/InfoService/Base (System) Logical Module/ISO-25010/Functionality/Completeness/Search Service/A 3rd party Search Service MUST be used to facilitate indexing and Discovery of Non-Public Resources</t>
  </si>
  <si>
    <t xml:space="preserve">Design/InfoService/Base (System) Logical Module/ISO-25010/Functionality/Completeness/UserPermissionDelegationManagement/The System MUST be capable of assigning Permissions to Users via Roles, while providing a means of adding or removing specific Permissions </t>
  </si>
  <si>
    <t>Design/InfoService/Base (System) Logical Module/ISO-25010/Functionality/Completeness/Workflow Service/A 3rd party Workflow Service MUST be used, if Escalation, etc.Workflows are required</t>
  </si>
  <si>
    <t xml:space="preserve">Design/InfoService/Configuration </t>
  </si>
  <si>
    <t xml:space="preserve">Design/InfoService/Integration/Datawarehouse/Using Standard Schemas &amp; Attributes </t>
  </si>
  <si>
    <t xml:space="preserve">Design/InfoService/Integration/Reporting </t>
  </si>
  <si>
    <t xml:space="preserve">Design/InfoService/Integration/Reporting/Use of a separate Database </t>
  </si>
  <si>
    <t>Design/InfoService/ISO-25010/Compatibility/Integration/Datawarehouse/Data MUST be exportable to the organisation Data Warehouse</t>
  </si>
  <si>
    <t>Design/InfoService/ISO-25010/Compatibility/Interoperability/OAUTH/IF the design requires authenticating API service clients, OAuth MUST be usable</t>
  </si>
  <si>
    <t>Design/InfoService/ISO-25010/Compatibility/Interoperability/OIDC/The Service MUST be capable of supporting OIDC to authenticate service client users</t>
  </si>
  <si>
    <t>Design/InfoService/ISO-25010/Compatibility/Interoperability/SAML/The Service MAY rely on SAML to authenticate Users and Devices</t>
  </si>
  <si>
    <t>Design/InfoService/ISO-25010/Compatibility/Interoperability/SCIM/The Service SHOULD implement SKIM APIs to permit initial migration of users, groups and permissions</t>
  </si>
  <si>
    <t xml:space="preserve">Design/InfoService/ISO-25010/Compatibility/Portability/The Service MUST be developed using mainstream enterprise grade languages </t>
  </si>
  <si>
    <t xml:space="preserve">Design/InfoService/ISO-25010/Compatibility/Portability/Use languages that are executable on Linux and Windows </t>
  </si>
  <si>
    <t>Design/InfoService/ISO-25010/Compatibility/Portability/Use mainstream development frameworks/All Development MUST be on mainstream development frameworks</t>
  </si>
  <si>
    <t>Design/InfoService/ISO-25010/Functionality/Completeness/Auditing Capabilities/The Service MUST audit operations of authenticated users who change state</t>
  </si>
  <si>
    <t>Design/InfoService/ISO-25010/Functionality/Completeness/Auditing Capabilities/The Service SHOULD audit operations of unauthenticated users as well as authenticated users</t>
  </si>
  <si>
    <t>Design/InfoService/ISO-25010/Functionality/Completeness/Auditing Management Capabilities/The Service SHOULD provide Session Operation Auditing Management Capabilities</t>
  </si>
  <si>
    <t>Design/InfoService/ISO-25010/Functionality/Completeness/Diagnostics Collecting/IF Organisation Managed, the Service MUST capture Diagnostics Messages in a NonPermanent, Rolling manner</t>
  </si>
  <si>
    <t>Design/InfoService/ISO-25010/Functionality/Completeness/Diagnostics Queryability Capabilities/IF Organisation Managed, The Service SHOULD provide Diagnostics Message Querying Capabilities</t>
  </si>
  <si>
    <t>Design/InfoService/ISO-25010/Functionality/Completeness/Feedback Capabilities/The Service SHOULD provide Feedback Collection and Management Capabilities</t>
  </si>
  <si>
    <t>Design/InfoService/ISO-25010/Functionality/Completeness/UserManagement/The System MUST provide capabilities to add, suspend and remove Users from the System</t>
  </si>
  <si>
    <t>Design/InfoService/ISO-25010/Functionality/Completeness/Correctness/The Service's Authorisation Mechanisms SHOULD be Permission based, as opposed to only Role based</t>
  </si>
  <si>
    <t xml:space="preserve">Design/InfoService/ISO-25010/Interoperability/APIs/Expose all Functionality/Completeness/All system Functionality SHOULD be exposed as Authorisable APIs </t>
  </si>
  <si>
    <t>Design/InfoService/ISO-25010/Maintainability/Analysability/Counters/The System SHOULD record Metrics for Reporting on Traffic,Abandonment, Conversion to Authenticated, Operations, Resource Usage</t>
  </si>
  <si>
    <t>Design/InfoService/ISO-25010/Maintainability/Analysability/Diagnostics/Blob Storage/Diagnostics Records SHOULD be persisted to a queryable Blob Storage or similar to not rely on the Host devices file system</t>
  </si>
  <si>
    <t>Design/InfoService/ISO-25010/Maintainability/Analysability/Diagnostics/Clearing Duration/The number of days to persist Diagnostics Tracing SHOULD be configurable</t>
  </si>
  <si>
    <t>Design/InfoService/ISO-25010/Maintainability/Analysability/Diagnostics/Clearing Process/A periodic task SHOULD be developed to clear diagnostics records that are older than a configurable number of days</t>
  </si>
  <si>
    <t>Design/InfoService/ISO-25010/Maintainability/Analysability/Diagnostics/Configurable Level/The level of Diagnostics Tracing to be recorded SHOULD be dynamically configurable without restarting the service</t>
  </si>
  <si>
    <t>Design/InfoService/ISO-25010/Maintainability/Analysability/Diagnostics/Queryability/Diagnostics Records SHOULD be recorded to a repository that is remotely queryable (in other words, consider a relational or NoSql datastore)</t>
  </si>
  <si>
    <t>Design/InfoService/ISO-25010/Maintainability/Analysability/The Service SHOULD be capable of alerting monitoring service specialists to abnormal behaviour</t>
  </si>
  <si>
    <t xml:space="preserve">Design/InfoService/ISO-25010/Maintainability/Components are Kept Supportable (Updated/Replaced at least 1 year before expiration) </t>
  </si>
  <si>
    <t>Design/InfoService/ISO-25010/Maintainability/Modifiability/Open Source CodeBase/Any Custom Code developed for the system MUST be capable of being made available as Open Source without compromising Confidential information</t>
  </si>
  <si>
    <t>Design/InfoService/ISO-25010/Maintainability/Modifiability/Open Source Libraries/Open Source libraries used in the solution MUST be and remain actively maintained libraries</t>
  </si>
  <si>
    <t>Design/InfoService/ISO-25010/Maintainability/Modularity/Based on Logical Modules/The service should be designed and developed based on Logical Modules, which CAN be developed as physical deployable modules</t>
  </si>
  <si>
    <t>Design/InfoService/ISO-25010/Maintainability/Modularity/Extensible by Modules/The System MUST be extendable using Physical Deployable Modules</t>
  </si>
  <si>
    <t>Design/InfoService/ISO-25010/Maintainability/Reusability/All System Functionality MUST be exposed via Authorisable APIs</t>
  </si>
  <si>
    <t xml:space="preserve">Design/InfoService/ISO-25010/Maintainability/Testability/Preference for Compiled Languages </t>
  </si>
  <si>
    <t xml:space="preserve">Design/InfoService/ISO-25010/Performance/Capacity (concurrent clients) </t>
  </si>
  <si>
    <t xml:space="preserve">Design/InfoService/ISO-25010/Performance/Resource Usage/Capacity/Can handle expected number of Records </t>
  </si>
  <si>
    <t xml:space="preserve">Design/InfoService/ISO-25010/Performance/Resource Usage/Capacity/Can handle expected number of Users </t>
  </si>
  <si>
    <t xml:space="preserve">Design/InfoService/ISO-25010/Performance/Resource Usage/Consumer/Reputation &amp; Trust </t>
  </si>
  <si>
    <t xml:space="preserve">Design/InfoService/ISO-25010/Performance/Resource Usage/Environment/Costs </t>
  </si>
  <si>
    <t xml:space="preserve">Design/InfoService/ISO-25010/Performance/Resource Usage/System/CPU/No more than 2 CPU Required to meet Availability Targets </t>
  </si>
  <si>
    <t xml:space="preserve">Design/InfoService/ISO-25010/Performance/Resource Usage/System/Devices </t>
  </si>
  <si>
    <t xml:space="preserve">Design/InfoService/ISO-25010/Performance/Resource Usage/System/IO </t>
  </si>
  <si>
    <t xml:space="preserve">Design/InfoService/ISO-25010/Performance/Resource Usage/System/Storage/Dynamically &amp; Sufficiently Expandable </t>
  </si>
  <si>
    <t xml:space="preserve">Design/InfoService/ISO-25010/Performance/Resource Usage/Team/Effort &amp; Cost </t>
  </si>
  <si>
    <t xml:space="preserve">Design/InfoService/ISO-25010/Performance/Throughput (Transactions Completed per) </t>
  </si>
  <si>
    <t>/The System MUST recover from a User initiated Exception within 600ms</t>
  </si>
  <si>
    <t>/The System MUST be available to accept another Request from the same User within 600ms</t>
  </si>
  <si>
    <t>/The System MUST be able to be shut down within 15 seconds</t>
  </si>
  <si>
    <t>/The System MUST be able to start accepting requests within 30 seconds of startup</t>
  </si>
  <si>
    <t>Design/InfoService/ISO-25010/Performance/Time Behaviour/Transaction Duration</t>
  </si>
  <si>
    <t xml:space="preserve">Design/InfoService/ISO-25010/Portability/Adaptability </t>
  </si>
  <si>
    <t>/Country MUST be recored in ISO 2 or 3 format</t>
  </si>
  <si>
    <t>/Data Should be persisted in ISO formats when available</t>
  </si>
  <si>
    <t xml:space="preserve">/Time MUST be recorded in UTC </t>
  </si>
  <si>
    <t>/UUIDs MUST be used for record Primary Keys</t>
  </si>
  <si>
    <t>Design/InfoService/ISO-25010/Portability/HostManagement</t>
  </si>
  <si>
    <t xml:space="preserve">Design/InfoService/ISO-25010/Portability/Installability </t>
  </si>
  <si>
    <t xml:space="preserve">Design/InfoService/ISO-25010/Portability/Installability/Multi-Platform Framework </t>
  </si>
  <si>
    <t xml:space="preserve">Design/InfoService/ISO-25010/Portability/Installability/Multi-Platform Language </t>
  </si>
  <si>
    <t xml:space="preserve">Design/InfoService/ISO-25010/Portability/Installability/Package Based Installation </t>
  </si>
  <si>
    <t xml:space="preserve">Design/InfoService/ISO-25010/Portability/Replaceability </t>
  </si>
  <si>
    <t>Design/InfoService/ISO-25010/Reliability/Availability/24/7/The Service MUST be available to Users 24/7</t>
  </si>
  <si>
    <t>Design/InfoService/ISO-25010/Reliability/Availability/99.99% uptime/The Service MUST be availale 99.99%/month to end Users</t>
  </si>
  <si>
    <t>Design/InfoService/ISO-25010/Reliability/Availability/DoS Protection/The Service ENvironment MUST be capable of defending itself from common DoS scenarios</t>
  </si>
  <si>
    <t>Design/InfoService/ISO-25010/Reliability/Availability/Globality/The Service Design MUST be capable of being cached globally</t>
  </si>
  <si>
    <t>Design/InfoService/ISO-25010/Reliability/Availability/Planned Downtime Notification/The Service MUST be able to Notify Users of Planned Downtime.</t>
  </si>
  <si>
    <t>Design/InfoService/ISO-25010/Reliability/Availability/Scalability/Horizontal Scalability/The System MUST be able to scale horizontally to meet legitimate surge demand</t>
  </si>
  <si>
    <t>Design/InfoService/ISO-25010/Reliability/Availability/Scalability/Vertical Scalability/The System's Resources (Memory, Storage, Licenses) MUST be able to scaled vertically if Horizontal scaling is insufficient to address the objective</t>
  </si>
  <si>
    <t>Design/InfoService/ISO-25010/Reliability/Availability/System Status/The Service MUST be capable of directing users to a dynamic web based message explaining why a status is temporarily unavailable</t>
  </si>
  <si>
    <t>Design/InfoService/ISO-25010/Reliability/Availability/WWW WAN Available/The Service MUST be available from the Web (ie from beyond any organisation LAN).</t>
  </si>
  <si>
    <t>Design/InfoService/ISO-25010/Reliability/Fault Tolerance/Idempotent Operations/Operations MUST be Idempotent so as to not create Duplicate Records or Operations</t>
  </si>
  <si>
    <t>Design/InfoService/ISO-25010/Reliability/Fault Tolerance/User Focused Error Messages/Error Messages MUST be User Understandable and Actionalble to reduce Support burden and costs</t>
  </si>
  <si>
    <t>Design/InfoService/ISO-25010/Security/Accountability/All State Change Operations Are Permanently Recorded for Auditability as required</t>
  </si>
  <si>
    <t xml:space="preserve">Design/InfoService/ISO-25010/Security/Components are Kept up to date (Latest Major Version, Minor Latest -2 Minor Version) </t>
  </si>
  <si>
    <t>Design/InfoService/ISO-25010/Security/Confidentiality/Designed for Insecure Devices/The Service MUST be capable of being securely used on non-organisation devices</t>
  </si>
  <si>
    <t>Design/InfoService/ISO-25010/Security/Confidentiality/Diagnostics Log messages are scrubbed of PII &amp; Credentials/Diagnostics Records MUST be scrubbed of PII, Confidential information and Credentials</t>
  </si>
  <si>
    <t>Design/InfoService/ISO-25010/Security/Confidentiality/Encrypted Network Connections/Communication between Devices and Services MUST be Encrypted</t>
  </si>
  <si>
    <t>Design/InfoService/ISO-25010/Security/Confidentiality/Exception Records are scrubbed of PII &amp; Credentials/Diagnostics Records MUST be scrubbed of PII, Confidential information and Credentials</t>
  </si>
  <si>
    <t>Design/InfoService/ISO-25010/Security/Confidentiality/HTTP Redirection/HTTP Requests MUST be redirected back by equivalent HTTPS endpoints</t>
  </si>
  <si>
    <t xml:space="preserve">Design/InfoService/ISO-25010/Security/Confidentiality/Securely Stored Credentials </t>
  </si>
  <si>
    <t xml:space="preserve">Design/InfoService/ISO-25010/Security/Confidentiality/Storage Primary Keys are not exposed outside system </t>
  </si>
  <si>
    <t xml:space="preserve">Design/InfoService/ISO-25010/Security/Confidentiality/Storage SHOULD be is Encrypted </t>
  </si>
  <si>
    <t xml:space="preserve">Design/InfoService/ISO-25010/Security/Confidentiality/Test with Test Data </t>
  </si>
  <si>
    <t xml:space="preserve">Design/InfoService/ISO-25010/Security/Confidentiality/Tracking Mememtos/Cookies are marked as Secure </t>
  </si>
  <si>
    <t>Design/InfoService/ISO-25010/Security/Integrity/Communication Certificates MUST be short lived (max 90 days)</t>
  </si>
  <si>
    <t xml:space="preserve">Design/InfoService/ISO-25010/Security/Integrity/Exposed Identity &amp; Session Tokens are Cryptographically Signed </t>
  </si>
  <si>
    <t xml:space="preserve">Design/InfoService/ISO-25010/Security/Integrity/Identity &amp; Session Tokens are marked HTTPS only </t>
  </si>
  <si>
    <t>Design/InfoService/ISO-25010/Security/Integrity/IDP Service/A 3rd party IdP Service MUST be used to manage user credentials</t>
  </si>
  <si>
    <t>Design/InfoService/ISO-25010/Security/Integrity/IDP Service/User &amp; Client Device Credentials MUST NOT be persisted in system storage of any kind</t>
  </si>
  <si>
    <t xml:space="preserve">Design/InfoService/ISO-25010/Security/Non-Repudiation </t>
  </si>
  <si>
    <t xml:space="preserve">Design/InfoService/ISO-25010/Security/Non-Repudiation/Auditing logs never deleted </t>
  </si>
  <si>
    <t xml:space="preserve">Design/InfoService/ISO-25010/Security/Non-Repudiation/Operations logged against User (Authenticated or not) </t>
  </si>
  <si>
    <t xml:space="preserve">Design/InfoService/ISO-25010/Supportability/Documentation/Editable </t>
  </si>
  <si>
    <t>Design/InfoService/ISO-25010/Usability</t>
  </si>
  <si>
    <t xml:space="preserve">Design/InfoService/ISO-25010/Usability/Analytics </t>
  </si>
  <si>
    <t xml:space="preserve">Design/InfoService/ISO-25010/Usability/Analytics/Predictive </t>
  </si>
  <si>
    <t xml:space="preserve">Design/InfoService/ISO-25010/Usability/Analytics/Status </t>
  </si>
  <si>
    <t xml:space="preserve">Design/InfoService/ISO-25010/Usability/Assistance </t>
  </si>
  <si>
    <t xml:space="preserve">Design/InfoService/ISO-25010/Usability/Assistance/Online Contact Email Provided </t>
  </si>
  <si>
    <t xml:space="preserve">Design/InfoService/ISO-25010/Usability/Configurability </t>
  </si>
  <si>
    <t xml:space="preserve">Design/InfoService/ISO-25010/Usability/Configurability/Group Membership </t>
  </si>
  <si>
    <t xml:space="preserve">Design/InfoService/ISO-25010/Usability/Configurability/Group Profile </t>
  </si>
  <si>
    <t xml:space="preserve">Design/InfoService/ISO-25010/Usability/Configurability/Group Roles </t>
  </si>
  <si>
    <t xml:space="preserve">Design/InfoService/ISO-25010/Usability/Configurability/Resource Collection Profile </t>
  </si>
  <si>
    <t xml:space="preserve">Design/InfoService/ISO-25010/Usability/Configurability/Resource Collection Role Associations </t>
  </si>
  <si>
    <t xml:space="preserve">Design/InfoService/ISO-25010/Usability/Configurability/Role Permissions </t>
  </si>
  <si>
    <t xml:space="preserve">Design/InfoService/ISO-25010/Usability/Configurability/User Dashboard </t>
  </si>
  <si>
    <t xml:space="preserve">Design/InfoService/ISO-25010/Usability/Configurability|Tenancy Profiles, if provided, MUST be configurable </t>
  </si>
  <si>
    <t xml:space="preserve">Design/InfoService/ISO-25010/Usability/Configurability|The System Profile MUST be configurable </t>
  </si>
  <si>
    <t xml:space="preserve">Design/InfoService/ISO-25010/Usability/Configurability|User Profiles MUST be configurable </t>
  </si>
  <si>
    <t xml:space="preserve">Design/InfoService/ISO-25010/Usability/Documentation|System Documentation MUST be digitally available &amp; Online </t>
  </si>
  <si>
    <t xml:space="preserve">Design/InfoService/ISO-25010/Usability/Documentation|System Documentation MUST be Digitally available and Searchable </t>
  </si>
  <si>
    <t xml:space="preserve">Design/InfoService/ISO-25010/Usability/Learnability|All User Operations that Change State MUST be Undoable without assistance </t>
  </si>
  <si>
    <t xml:space="preserve">Design/InfoService/ISO-25010/Usability/Operabiility|Generated Reports MUST be printable, stripped of User Interface Artefacts </t>
  </si>
  <si>
    <t xml:space="preserve">Design/InfoService/ISO-25010/Usability/Operabiility|Printable Reports MUST be avaiable as PDFs </t>
  </si>
  <si>
    <t xml:space="preserve">Design/InfoService/ISO-25010/Usability/Operabiility|The service MUST NOT require Training to use </t>
  </si>
  <si>
    <t xml:space="preserve">Design/InfoService/ISO-25010/Usability/Recognisability/HTTPS Certificate </t>
  </si>
  <si>
    <t xml:space="preserve">Design/InfoService/ISO-25010/Usability/Recognisability/Sector Endorsement </t>
  </si>
  <si>
    <t xml:space="preserve">Design/InfoService/ISO-25010/Usability/Supportability/On-Off-Boarding </t>
  </si>
  <si>
    <t xml:space="preserve">Design/InfoService/ISO-xxxxx/Privacy/A47Data-Use </t>
  </si>
  <si>
    <t xml:space="preserve">Design/InfoService/ISO-xxxxx/Privacy/Correctability </t>
  </si>
  <si>
    <t xml:space="preserve">Design/InfoService/ISO-xxxxx/Privacy/Opt-Out </t>
  </si>
  <si>
    <t xml:space="preserve">Design/InfoService/ISO-xxxxx/Privacy/Tracking </t>
  </si>
  <si>
    <t>Design/InfoService/Qualities/ISO-35012/---/Correctness/The Service APIs MUST validate the attributes of all incoming Messages</t>
  </si>
  <si>
    <t>Design/InfoServiceClient/ISO-25010/Reliability/Recoverability/Errors Are Recoverable/Continuation after an Exception MUST not require a refresh of the server.</t>
  </si>
  <si>
    <t>Development/InfoService/ISO-25010/Reliability/Availability/DoS Protection/The Service itself SHOULD be capable of defending itself from common DoS scenarios</t>
  </si>
  <si>
    <t>Deveop/InfoService/ISO-25010/Security/Authenticity/Signed Records/Session Audit Records SHOULD be signed against Tamperability</t>
  </si>
  <si>
    <t xml:space="preserve">Design/InfoService/Base (System) Logical Module/A464Functionality/Completeness/Documents (using Document DB) Management </t>
  </si>
  <si>
    <t>Design/InfoService/Base (System) Logical Module/Functionality/Completeness/Cache Management/When custom developing, Caching Servies MUST be developed early to provide their use for subsequent development, making a more resilient system</t>
  </si>
  <si>
    <t xml:space="preserve">Design/InfoService/Base (System) Logical Module/Functionality/Completeness/Exception Record Management/Explore Exceptions by Attributes </t>
  </si>
  <si>
    <t>Design/InfoService/Base (System) Logical Module/Functionality/Completeness/Group Management/Explore Groups Hierarchically</t>
  </si>
  <si>
    <t xml:space="preserve">Design/InfoService/Base (System) Logical Module/Functionality/Completeness/Host Device Context (Time, Location, Culture) Management (Readonly) Functionality </t>
  </si>
  <si>
    <t xml:space="preserve">Design/InfoService/Base (System) Logical Module/Functionality/Completeness/HostDevice Configuration Management (Readonly) Functionality </t>
  </si>
  <si>
    <t>Design/InfoService/Base (System) Logical Module/Functionality/Completeness/Internal Search/Users MUST be able to Search for Resources in a forgiving manner (accepting spelling mistakes)</t>
  </si>
  <si>
    <t>Design/InfoService/Base (System) Logical Module/Functionality/Completeness/Internal Search/Users SHOULD be able to Search for Resources via Metadata</t>
  </si>
  <si>
    <t xml:space="preserve">Design/InfoService/Base (System) Logical Module/Functionality/Completeness/Link (using Graphs DB) Management </t>
  </si>
  <si>
    <t xml:space="preserve">Design/InfoService/Base (System) Logical Module/Functionality/Completeness/Mapping Management/Map Models/The Service MUST be capable of mapping from Entities to Messages -- and back again -- at the API boundary </t>
  </si>
  <si>
    <t xml:space="preserve">Design/InfoService/Base (System) Logical Module/Functionality/Completeness/Media in Blob Storage/Media MUST be persisted in Blob Storage </t>
  </si>
  <si>
    <t xml:space="preserve">Design/InfoService/Base (System) Logical Module/Functionality/Completeness/Media Management/Media MUST be manageable on a per User or per Group Collection basis </t>
  </si>
  <si>
    <t>Design/InfoService/Base (System) Logical Module/Functionality/Completeness/Messaging/SMTP/The System MUST be able to be send notification emails without disclosing personal or confidential information</t>
  </si>
  <si>
    <t xml:space="preserve">Design/InfoService/Base (System) Logical Module/Functionality/Completeness/Messaging/Store User Message Metadata/Keep Msg Metadata Indefinitely </t>
  </si>
  <si>
    <t>Design/InfoService/Base (System) Logical Module/Functionality/Completeness/Messaging/Store User Messages/Keep Msg Contents Indefinitely Separately in Blob</t>
  </si>
  <si>
    <t xml:space="preserve">Design/InfoService/Base (System) Logical Module/Functionality/Completeness/Messaging/View Users Messages/Authorised Users MUST be capable of exploring Messages sent and received by Users </t>
  </si>
  <si>
    <t>Design/InfoService/Base (System) Logical Module/Functionality/Completeness/Module Management/The service MUST be able to add/remove functionality via Modules.</t>
  </si>
  <si>
    <t xml:space="preserve">Design/InfoService/Base (System) Logical Module/Functionality/Completeness/Module Permission Management/List Modules Permissions </t>
  </si>
  <si>
    <t>Design/InfoService/Base (System) Logical Module/Functionality/Completeness/Modules in Blob Storage/The service MUST persist Modules in Blob Storage to account for dynamically allocated devices in cloud environments</t>
  </si>
  <si>
    <t xml:space="preserve">Design/InfoService/Base (System) Logical Module/Functionality/Completeness/Related Entities (using Relational DB ORM) Management </t>
  </si>
  <si>
    <t>Design/InfoService/Base (System) Logical Module/Functionality/Completeness/Request Routing Management</t>
  </si>
  <si>
    <t>Design/InfoService/Base (System) Logical Module/Functionality/Completeness/Search Management/Search SummaryItems/The Universal internal Search Functionality MUST return SummaryItem records summarising found Records</t>
  </si>
  <si>
    <t>Design/InfoService/Base (System) Logical Module/Functionality/Completeness/Search Management/Universal Internal Search/The Service MUST be capable of Searching across all Modules, all key Objects within</t>
  </si>
  <si>
    <t xml:space="preserve">Design/InfoService/Base (System) Logical Module/Functionality/Completeness/User Device Management/Device Context/Developers MUST be capable of querying the Server Device's Location, UTC Zone, Default Culture </t>
  </si>
  <si>
    <t>Design/InfoService/Base (System) Logical Module/Functionality/Completeness/User Permissions Management/View User Permissions/An Authorised User may list the Permissions assigned to a User, identifying which Physical Module they are associated.</t>
  </si>
  <si>
    <t xml:space="preserve">Design/InfoService/Base (System) Logical Module/Functionality/Completeness/User Profile Management/Default Avatar Image/If Authorised, Users MUST be capable of specifying a default Image of themselves </t>
  </si>
  <si>
    <t>Design/InfoService/Base (System) Logical Module/Functionality/Completeness/User Profile Management/Default Bio/If Authorised, Users MUST be capable of specifying a default Bio about themselves.</t>
  </si>
  <si>
    <t>Design/InfoService/Base (System) Logical Module/Functionality/Completeness/User Profile Management/Default Name/If Authorised, Users MUST be capable of specifying a Default Name (to avoid disclosing uneccessary PII).</t>
  </si>
  <si>
    <t>IF custom developed, API &amp; View Controllers MUST be developed 'Thin', handing off as much as possible to Infrastructure &amp; Domain Services.</t>
  </si>
  <si>
    <t xml:space="preserve">IF custom developed, API &amp; View Controllers are Reliant on Validation &amp; Malware Detection Functionality </t>
  </si>
  <si>
    <t xml:space="preserve">Design/InfoService/Base (System) Logical Module/Interface/Patterns/API Controllers use Mapping Service to Map Sys Models to&amp;from Msg Models </t>
  </si>
  <si>
    <t>Design/InfoService/Base (System) Logical Module/ISO-25010/Functionality/Completeness/User Management/Can Disable Users/Authorised Users MUST be capable of Disabling Users (if considered to be a bad actor)</t>
  </si>
  <si>
    <t>Design/InfoService/Base (System) Logical Module/ISO-25010/Functionality/Completeness/User Management/Can Temporarily Disable Users/Authorised Users MUST be capable of Disabling Users for a Duration of Time (eg: After a number of failed attempts to authenticate)</t>
  </si>
  <si>
    <t xml:space="preserve">Design/InfoService/Base (System) Logical Module/ISO-25010/Functionality/Completeness/User Management/Can Temporarily Enable Users/Authorised Users MUST be capable of enabling Users for a specified Chron Duration (eg: Semester) </t>
  </si>
  <si>
    <t>Design/InfoServiceAPIClient/ISO-25010/Maintainability/Testability/API Dev Framework Examples/Examples of consuming all APIs will be provided to facilitate later integration.</t>
  </si>
  <si>
    <t xml:space="preserve">Design/InfoService/ISO-25010/Resource Utilisation/DB Connections </t>
  </si>
  <si>
    <t>DESIGN DETAILED/...A766</t>
  </si>
  <si>
    <t xml:space="preserve">Design/Environments/Tasks/Dynamically allocated horizontally scaled Web Servers </t>
  </si>
  <si>
    <t>Design/InfoServiceResources/ISO-25010/Usability/Operability/Messages/Group Invitation Msg/A Template Message MUST be developed to be sent to Invite Users to a Group Role for a Duration</t>
  </si>
  <si>
    <t>Design/InfoServiceResources/ISO-25010/Usability/Operability/Messages/Group Welcome Msg/A Template Message MUST be developed to Welcome New Group Members</t>
  </si>
  <si>
    <t>Design/InfoServiceResources/ISO-25010/Usability/Operability/Messages/System Welcome Msg/A Template Message MUST be developed to Welcome to New System Members</t>
  </si>
  <si>
    <t>Design/InfoService/ISO-25010/Usability/Operability/All Functionality SHOULD be appropriately accessible by Permission validating APIs</t>
  </si>
  <si>
    <t>DESIGN/InfoService API CLIENT/...</t>
  </si>
  <si>
    <t xml:space="preserve">Design/InfoService/ISO-25010/Usability/Aesthetics </t>
  </si>
  <si>
    <t xml:space="preserve">Design/InfoService/ISO-25010/Usability/Aesthetics/Corporate Branding </t>
  </si>
  <si>
    <t xml:space="preserve">Design/InfoService/ISO-25010/Usability/Aesthetics/Per Tenancy Branding </t>
  </si>
  <si>
    <t xml:space="preserve">Design/InfoService/ISO-25010/Usability/Recognisability/Corporate Branding </t>
  </si>
  <si>
    <t>DESIGN/InfoService UI CLIENT/…</t>
  </si>
  <si>
    <t>Design/InfoService: UIClient/Base (System) Logical Module/Functionality/Completeness/Service Clients SHOULD cache information on the Client Device to minimize traffic</t>
  </si>
  <si>
    <t xml:space="preserve">Design/InfoService: UIClient/Base (System) Logical Module/Interface/UX/Principles/Minimise Wasted space on System/Tenant Context/Branding </t>
  </si>
  <si>
    <t xml:space="preserve">Design/InfoService: UIClient/Constraints/AntiPatterns/Letting Interface Appearance drive Development </t>
  </si>
  <si>
    <t xml:space="preserve">Design/InfoService: UIClient/Interface/UX/Principles/Interpretation versus Translation </t>
  </si>
  <si>
    <t>Design/InfoService: UIClient/CustomTechnical/ISO-25010/Maintainability/Modularity/The UI Client MUST provide functionality to be listed As a Service Client Mobile Dashboard item</t>
  </si>
  <si>
    <t>Design/InfoService: UIClient/CustomTechnical/ISO-25010/Maintainability/Modularity/The UI MUST be developed using a leading Single Page Application (SPA) Framework</t>
  </si>
  <si>
    <t xml:space="preserve">Design/InfoService: UIClient/ISO-25010/Availability/Scalability </t>
  </si>
  <si>
    <t xml:space="preserve">Design/InfoService: UIClient/ISO-25010/Interoperability/APIs/Queryability </t>
  </si>
  <si>
    <t>Design/InfoService: UIClient/ISO-25010/Maintainability/Modularity/All component Views MUST be either Input, Output, or Collections - but combinations thereof</t>
  </si>
  <si>
    <t>Design/InfoService: UIClient/ISO-25010/Maintainability/Modularity/All Interfaces MUST be developed from Views</t>
  </si>
  <si>
    <t xml:space="preserve">Design/InfoService: UIClient/ISO-25010/Notification/Alerting </t>
  </si>
  <si>
    <t>Design/InfoService: UIClient/ISO-25010/Portability/Installability/Current Browsers/The interface MUST be kept running in current market leading browsers (latest version - 6 months)</t>
  </si>
  <si>
    <t>Design/InfoService: UIClient/ISO-25010/Reliability/Recoverability/Errors Are Recoverable/Continuation after an Exception MUST not require a refresh of the browser.</t>
  </si>
  <si>
    <t xml:space="preserve">Design/InfoService: UIClient/ISO-25010/Resource Utilisation </t>
  </si>
  <si>
    <t xml:space="preserve">Design/InfoService: UIClient/ISO-25010/Resource Utilisation/CPU </t>
  </si>
  <si>
    <t xml:space="preserve">Design/InfoService: UIClient/ISO-25010/Security </t>
  </si>
  <si>
    <t>Design/InfoService: UIClient/ISO-25010/Security/Storage</t>
  </si>
  <si>
    <t>Design/InfoService: UIClient/ISO-25010/Usability/Accessibility/Developers MUST NOT embed text resources into code (use interpretable resource localisation libraries)</t>
  </si>
  <si>
    <t xml:space="preserve">Design/InfoService: UIClient/ISO-25010/Usability/Accessibility/Graphics are Monochrome Scalable Graphics </t>
  </si>
  <si>
    <t>Design/InfoService: UIClient/ISO-25010/Usability/Accessibility/Images MUST be developed as monochromatic Scalable Graphics, displayable on colour backgrounds</t>
  </si>
  <si>
    <t>Design/InfoService: UIClient/ISO-25010/Usability/Accessibility/UnAuthenticated Users MUST be able to specify their Session's preferred language</t>
  </si>
  <si>
    <t>Design/InfoService: UIClient/ISO-25010/Usability/Accessibility/UnAuthenticated Users MUST have a static Dashboard View</t>
  </si>
  <si>
    <t xml:space="preserve">Design/InfoService: UIClient/ISO-25010/Usability/Accessibility|Blue &amp; Yellow SHOULD be used to indicate binary options (Correct/Incorrect, etc.) </t>
  </si>
  <si>
    <t xml:space="preserve">Design/InfoService: UIClient/ISO-25010/Usability/Accessibility|Red &amp; Green MUST NOT be used to indicate binary options (Correct/Incorrect, etc.) </t>
  </si>
  <si>
    <t xml:space="preserve">Design/InfoService: UIClient/ISO-25010/Usability/Aesthetics/Provide enough text space for Interpretations </t>
  </si>
  <si>
    <t>Design/InfoService: UIClient/ISO-25010/Usability/Learnability/All State Change Operations (Save, Update, Delete, Link, etc.) MUST permit being Undone.</t>
  </si>
  <si>
    <t>Design/InfoService: UIClient/ISO-25010/Usability/Learnability/The Interface MUST NOT require Training</t>
  </si>
  <si>
    <t>Design/InfoService: UIClient/ISO-25010/Usability/Operability/All Printable Reports (ie all) MUST be printable as PDFs</t>
  </si>
  <si>
    <t xml:space="preserve">Design/InfoService: UIClient/ISO-25010/Usability/Operability/Allocate 180% Expected Space for Interpreted Translations </t>
  </si>
  <si>
    <t>Design/InfoService: UIClient/ISO-25010/Usability/Operability/Authenticated Users MUST be able to specify their preferred language, persisted in their Profile</t>
  </si>
  <si>
    <t>Design/InfoService: UIClient/ISO-25010/Usability/Operability/Authenticated Users MUST have a personalizable Dashboard View</t>
  </si>
  <si>
    <t>Design/InfoService: UIClient/ISO-25010/Usability/Operability/Recognisability/The URL's Domain MUST be customizable according to Organisation or Tenancy.</t>
  </si>
  <si>
    <t>Design/InfoService: UIClient/ISO-25010/Usability/Operability/Reports are Printable/All Reports MUST be printable</t>
  </si>
  <si>
    <t>Design/InfoService: UIClient/ISO-25010/Usability/Operability/Web interfaces MUST first be designed to run on the smallest common interface dimensions.</t>
  </si>
  <si>
    <t>Design/InfoService: UIClient/ISO-25010/Usability/Recognisability/Organisation Branding MUST be applyable to the interface to support trust</t>
  </si>
  <si>
    <t>Design/InfoService: UIClient/ISO-25010/Usability/Recognisability/Organisation Branding MUST be minimal -- users know what they are using and prefer functionality</t>
  </si>
  <si>
    <t>Design/InfoService: UIClient/ISO-25010/Usability/Recognisability/Recognisable Domain/The URL's Domain MUST be customizable to a subdomain of the organisation Url.</t>
  </si>
  <si>
    <t>Design/InfoService: UIClient/ISO-25010/Usability/Recognisability/System Branding MUST be minimal -- users know what they are using and prefer functionality on mobile devices</t>
  </si>
  <si>
    <t>Design/InfoService: UIClient/ISO-25010/Usabiltiy/Accessibility/The interface MUST meet WCAG 3 or later, Level Bronze or better</t>
  </si>
  <si>
    <t>Design/InfoService: UIClient/Qualities/--------------/Privacy/A Data Correction Statement is required being available</t>
  </si>
  <si>
    <t>Design/InfoService: UIClient/Qualities/--------------/Privacy/A Data Use Statement is required being available</t>
  </si>
  <si>
    <t>Design/InfoService: UIClient/Qualities/--------------/Privacy/A Privacy Statement is required being available</t>
  </si>
  <si>
    <t>Design/InfoService: UIClient/Qualities/--------------/Privacy/A Tracking (Cookie) Statement is required being available</t>
  </si>
  <si>
    <t>Design/InfoService: UIClient/Qualities/--------------/Privacy/An OutOut Statement is required being available</t>
  </si>
  <si>
    <t>DESIGN/ALM Service/WORKITEMS/...</t>
  </si>
  <si>
    <t>Design/ALM Service/Security/Integrity/The Code Repository SHOULD be protected by scanning Checkins for Confidential Credentials</t>
  </si>
  <si>
    <t>DESIGN/ALM Service/REPO/...</t>
  </si>
  <si>
    <t>Design/ALM Service/Deployment Automation Instructions/IF Hosted, Service Providers MUST regularly participate in developing and maintaining usable Deployment instructions for Deployment Specialists.</t>
  </si>
  <si>
    <t>Design/ALM Service/Integation Automation Instructions/Service Providers MUST regularly participate in developing and maintaining usable integration instructions for Deployment and Maintenance Specialists.</t>
  </si>
  <si>
    <t>Design/Environments/ISO-25010/Performance/Resource Usage/Environment Components and Services MUST NOT required exceptional sizing (CPU, Memory, Licenses)</t>
  </si>
  <si>
    <t>Design/Environments/ISO-25010/Portability/Installability/Idempotent Resource Creation/IF Hosted, Environment creation MUST be idempotent</t>
  </si>
  <si>
    <t xml:space="preserve">Design/Environments/ISO-25010/Security/Confidentiality/Backups Separated from Runtime Environments (protect against Deletion) </t>
  </si>
  <si>
    <t>Design/Environments/ISO-25010/Security/Confidentiality/Environment based Redirection/Environments MUST protect the system by redirecting HTTP requests to HTTPS equivalent requests (via WAF, Server Host Device Routing rules, etc.)</t>
  </si>
  <si>
    <t>Design/Environments/ISO-25010/Security/Confidentiality/Message Encryption/Message Encryption MAY be used when Channel Encryption is not available.</t>
  </si>
  <si>
    <t>Design/Environments/ISO-25010/Security/Confidentiality/Secure Connections Btwn Devices/Connections between all devices MUST be channel encrypted when technically not possible</t>
  </si>
  <si>
    <t>Design/Environments/ISO-25010/Security/Confidentiality/Secured Environments (ISO-25301,2)/Environments MUST be developed within ISO-25301, Level 2, independently certified locations (eg: Cloud Providers)</t>
  </si>
  <si>
    <t>Design/Environments/ISO-25010/Security/Integrity/Two Separate Environments Min/IF SaaS, two different licensed environments are required: NON-PROD-DATA and PROD-DATA</t>
  </si>
  <si>
    <t>Design/Environments/ISO-25010/Security/Integrity/Use Encrypted Storage (Runtime and Backups)/Encrypt databases and backups using current approaches</t>
  </si>
  <si>
    <t xml:space="preserve">Design/Environments/Tasks/Load Balanced across dynamically allocated horizontally scaling Web Servers </t>
  </si>
  <si>
    <t>10.44:00.90.00 Design/Environments/Qualities/------/Avoid using A249VMs/The use of Virtual Machines (VMs) - a legacy design - to host services requires TWG Excemption</t>
  </si>
  <si>
    <t>10.44:00.90.00 Design/Environments/Qualities/------/Cloud-First/To adhere to National Directives, The Service MUST be hosted on cloud infrastructure</t>
  </si>
  <si>
    <t>10.44:00.90.00 Design/Environments/Qualities/------/Regulation/Standard Clound Services/Exemptions MUST be obtained to use higher than Standard licensing options for Cloud Services</t>
  </si>
  <si>
    <t>10.44:00.90.00 Design/Environments/Qualities/Security/Integrity/PROD-DATA environments MUST be kept separate from TEST-DATA environments</t>
  </si>
  <si>
    <t>DESIGN/DATASEEDING/...</t>
  </si>
  <si>
    <t>Design/InfoService/SeedData/Where available, a Deployment Pipeline Step SHOULD be used to invoke System APIs to seed immutable data, such as categorisation lists, etc.</t>
  </si>
  <si>
    <t>Design/InfoService/SeedData/Where available, Seeding MUST be done via in-code CodeFirst Migrations (Core Reference data) and via a Deployment Pipeline Step invoking APIs (Installation-specific).</t>
  </si>
  <si>
    <t>Design/InfoServiceDataSchemas/Data Schemas MUST be developed as Idempotent Instructions</t>
  </si>
  <si>
    <t>171631.ISO-25010/Reliability/Availability/Expirations/Certificates</t>
  </si>
  <si>
    <t>Detailed/Monitoring Services: Service HTTPS Certificate/The InfoService Certificate's Expiration MUST be monitored to trigger its replacement before it expires.</t>
  </si>
  <si>
    <t>132310.ISO-25010/Maintainability/Analysability/Notifications/Devices</t>
  </si>
  <si>
    <t>Messages/Infrastructure/Running Out of Devices</t>
  </si>
  <si>
    <t>132320.ISO-25010/Maintainability/Analysability/Notifications/Storage</t>
  </si>
  <si>
    <t>Messages/Infrastructure/Running Out of Storage</t>
  </si>
  <si>
    <t>1323S40.ISO-25010/Maintainability/Analysability/Notifications/Traffic</t>
  </si>
  <si>
    <t>Messages/Infrastructure/Atypical Spike in Requests</t>
  </si>
  <si>
    <t>132350.ISO-25010/Maintainability/Analysability/Notifications/Services</t>
  </si>
  <si>
    <t>Messages/Infrastructure/Service Down or Inaccessible</t>
  </si>
  <si>
    <t>132330.ISO-25010/Maintainability/Analysability/Notifications/Certificates</t>
  </si>
  <si>
    <t>Messages/Infrastructure/Certificate requiring Updating</t>
  </si>
  <si>
    <t>415961.Functionality/Completeness/Reporting/Resources/Components/Version &amp; Age</t>
  </si>
  <si>
    <t>Reports/List Components Age (if possible)</t>
  </si>
  <si>
    <t>415951.Functionality/Completeness/Reporting/Resources/Services/Last Accessed</t>
  </si>
  <si>
    <t>Reports/Services connected to, and last accessed</t>
  </si>
  <si>
    <t>415951.Functionality/Completeness/Reporting/Resources/Services/Down Since</t>
  </si>
  <si>
    <t>Reports/List Services Down and Duration (for SLR verification)</t>
  </si>
  <si>
    <t>415610.Functionality/Completeness/Reporting/Sessions/Active</t>
  </si>
  <si>
    <t>Reports/Sessions Active, Activity in last 5, Proportion of Anon to Authenticated</t>
  </si>
  <si>
    <t>415620.Functionality/Completeness/Reporting/Sessions/Operations</t>
  </si>
  <si>
    <t>Reports Sessions to Operations</t>
  </si>
  <si>
    <t>Reports search to abandonment</t>
  </si>
  <si>
    <t>Reports A-B Testings</t>
  </si>
  <si>
    <t>Reports/Users to Look Version Percentages (to Phase Out old ones)</t>
  </si>
  <si>
    <t>Reports/Features to Comments</t>
  </si>
  <si>
    <t>QA/InfoService: ISO-25010: Maintainability: Analysability: Discrete Tests/Test Scripts MUST be defined for each Task within each User Story</t>
  </si>
  <si>
    <t>QA/InfoService: ISO-25010: Maintainability: Analysability: Use Gherkin/Acceptance Test Definitions MUST be defined using Gherkin (GWT) Syntax</t>
  </si>
  <si>
    <t>QA/InfoService:Test Interoperability/Tests for Interoperation MUST be developed</t>
  </si>
  <si>
    <t xml:space="preserve">QA/Objectives: Whole Service Lifecycle/The Objectives of QA MUST include automating QA checks so that they ensure quality long after project development resources are disbanded </t>
  </si>
  <si>
    <t xml:space="preserve">QA/Objectives: Develop Test Definitions/The Objectives of QA MUST include Developing Test Scripts for Encoding into Automation to be run within Automated Delivery Pipelines </t>
  </si>
  <si>
    <t>QA/Constraints: Principles: Dynamic Tests/Testing SHOULD include running Dynamic Tests in the BT Environment</t>
  </si>
  <si>
    <t xml:space="preserve">QA/Constraints: Principles: Focus on this System/Testing of delivery systems MUST exclude responsibility of validating the qualities of dependency systems </t>
  </si>
  <si>
    <t>QA/Constraints: Principles: Prove Connectivity/ System Dependency Connectivitys are Demonstated by Successful Dynamic Tests</t>
  </si>
  <si>
    <t xml:space="preserve">QA/Constraints/AntiPatterns/Repetitive Testing by Hand </t>
  </si>
  <si>
    <t xml:space="preserve">QA/Constraints/AntiPatterns/Security Failure: Access to Full or partial Clear/Obfuscated Data </t>
  </si>
  <si>
    <t xml:space="preserve">QA/Constraints/AntiPatterns/Solving for Current/Lagard Device Limits versus predicted (Lifecycle) Needs </t>
  </si>
  <si>
    <t xml:space="preserve">QA/Constraints/AntiPatterns/Solving for Data Quality, rather than Logic that improves Data Quality </t>
  </si>
  <si>
    <t>QA/InfoService/CONTENT/...</t>
  </si>
  <si>
    <t>QA/InfoService/API-CLIENT/...</t>
  </si>
  <si>
    <t>QA/InfoService/UI-CLIENT/...</t>
  </si>
  <si>
    <t>QA/InfoService: UIClient/Constraints/Constraints: UX AntiPatterns: Matching Paper/Test for Identical Appearance across Devices, Browers and Paper</t>
  </si>
  <si>
    <t>QA/InfoService: UIClient/Constraints/Constraints: UX AntiPatterns: Matching Statistics across Platforms/Test for Identical Statistics across Devices, Browers and Paper</t>
  </si>
  <si>
    <t>QA/InfoService: UIClient/Tasks/TODO: Complete each User Story's Tasks with one or more Acceptance Test Definitions</t>
  </si>
  <si>
    <t>QA/...</t>
  </si>
  <si>
    <t>DELIVERY/...</t>
  </si>
  <si>
    <t>16.4503.00 DEVELOP/InfoService/ENTERPRISE INTEGRATION/API GATEWAY/...</t>
  </si>
  <si>
    <t xml:space="preserve">Driving/Maintenance/Backups </t>
  </si>
  <si>
    <t xml:space="preserve">Driving/Maintenance/Backups/Automated </t>
  </si>
  <si>
    <t xml:space="preserve">Driving/Maintenance/Backups/Encrypted At Rest </t>
  </si>
  <si>
    <t xml:space="preserve">Driving/Maintenance/Backups/Mix of Interval &amp; Full Backups </t>
  </si>
  <si>
    <t xml:space="preserve">Driving/Maintenance/Backups/Over encrypted channels </t>
  </si>
  <si>
    <t xml:space="preserve">Driving/Maintenance/Backups/Regularly Demonstrated/Tested (by default Operations) </t>
  </si>
  <si>
    <t xml:space="preserve">Driving/Maintenance/Backups/Restoration </t>
  </si>
  <si>
    <t xml:space="preserve">Driving/Maintenance/Backups/Restoration/Automated </t>
  </si>
  <si>
    <t xml:space="preserve">Driving/Maintenance/Backups/Restoration/Regularly Tested </t>
  </si>
  <si>
    <t xml:space="preserve">Driving/Maintenance/Backups/Stored in a separate location than PROD-DATA Environment </t>
  </si>
  <si>
    <t>DRIVING/SUPPORT/GEN CUSTOMER/...</t>
  </si>
  <si>
    <t>DRIVING/SUPPORT/BUSINESS/...</t>
  </si>
  <si>
    <t>DRIVING/MAINTENANCE/…</t>
  </si>
  <si>
    <t xml:space="preserve">Driving/Maintenance/Access/Security: No Direct Unaudited Access to Storage </t>
  </si>
  <si>
    <t xml:space="preserve">Driving/Maintenance/Component Version Maintenance </t>
  </si>
  <si>
    <t xml:space="preserve">Driving/Maintenance/Data/Quality </t>
  </si>
  <si>
    <t>DRIVING/OPERATIONS/...</t>
  </si>
  <si>
    <t xml:space="preserve">Driving/Operations/Analysis </t>
  </si>
  <si>
    <t xml:space="preserve">Driving/Operations/Diagnostics </t>
  </si>
  <si>
    <t xml:space="preserve">Driving/Operations/Exporting </t>
  </si>
  <si>
    <t xml:space="preserve">Driving/Operations/Exporting/Media (Collections, Media, Metadata, Permissions, Members) </t>
  </si>
  <si>
    <t xml:space="preserve">Driving/Operations/Exporting/Users &amp; AuthZ (Groups, Membership, Group Roles, Permissions) </t>
  </si>
  <si>
    <t xml:space="preserve">Driving/Operations/Importing </t>
  </si>
  <si>
    <t xml:space="preserve">Driving/Operations/Importing Users &amp; AuthZ (Groups, Users, Roles, Permissions) </t>
  </si>
  <si>
    <t xml:space="preserve">Driving/Operations/Importing/Media (Collections, Media, Metadata, Permissions, Members) </t>
  </si>
  <si>
    <t xml:space="preserve">Driving/Operations/Reporting </t>
  </si>
  <si>
    <t xml:space="preserve">Driving/Operations/Reporting/Assets (Most Viewed) </t>
  </si>
  <si>
    <t xml:space="preserve">Driving/Operations/Reporting/Auditing (Group Summary: Description, Metadata, Members, Resources) </t>
  </si>
  <si>
    <t xml:space="preserve">Driving/Operations/Reporting/Auditing (Record History: Viewers, Editors, Creator, Logical Deletor) </t>
  </si>
  <si>
    <t xml:space="preserve">Driving/Operations/Reporting/Auditing (User Activity History: Operations) </t>
  </si>
  <si>
    <t xml:space="preserve">Driving/Operations/Reporting/Auditing (User Summary: Context, Permissions, Operations, Records) </t>
  </si>
  <si>
    <t xml:space="preserve">Driving/Operations/Reporting/Discovery (Source Paths,Metadata Used) </t>
  </si>
  <si>
    <t xml:space="preserve">Driving/Operations/Reporting/Format/PDF is preferred for print </t>
  </si>
  <si>
    <t xml:space="preserve">Driving/Operations/Reporting/Operations (Search, Abandonment, Consumation) </t>
  </si>
  <si>
    <t xml:space="preserve">Driving/Operations/Reporting/QA (Requests to Delay, Duration, Exceptions) </t>
  </si>
  <si>
    <t xml:space="preserve">Driving/Operations/Reporting/Security/printed reports are unalterable </t>
  </si>
  <si>
    <t xml:space="preserve">Driving/Operations/Reporting/Traffic (UnAuthenticated, Abandonment, Authentication, Authenticated) </t>
  </si>
  <si>
    <t xml:space="preserve">Driving/Operations/Reporting/Usability (Searches, Followed, Abandoned) </t>
  </si>
  <si>
    <t>153100.ISO-25010/Portability/Replaceability/Exportable Information</t>
  </si>
  <si>
    <t>Decommissioning/InfoService/ISO-25010/Compatibility/Interoperability/System Data MUST be digitally prepared for Archives prior to Decomissioning the infoservice.</t>
  </si>
  <si>
    <t xml:space="preserve">Decommissioning/InfoService/ISO-25010/Security/Confidentiality/A digital method of migrating system data (ETL over APIs, etc.) to a replacement system MUST be made available prior to Decomissioning a legacy system </t>
  </si>
  <si>
    <t>183400.ISO-25010/Security/Confidentiality/Decommissioning/Secure Deletion</t>
  </si>
  <si>
    <t xml:space="preserve">Decommissioning/InfoService/ISO-25010/Security/Confidentiality/Hosted Storage Devices MUST be deleted securely when decomissioned </t>
  </si>
  <si>
    <t xml:space="preserve">Decommissioning/InfoService/ISO-25010/Security/Confidentiality/The next appropriate system MUST be Authenticatable and Permitted to export data via API prior to Decommissioning a legacy system </t>
  </si>
  <si>
    <t>DECOMMISSIONING/...</t>
  </si>
  <si>
    <t>Design/InfoServiceLegacyDataMigration/Constraints/AntiPattern/Migration Data SHOULD not be ingested directly into system storage - use validated APIs instead when available</t>
  </si>
  <si>
    <t>DIRECTION/...</t>
  </si>
  <si>
    <t>DESIGN/LEGACYDATAMIGRATION/...</t>
  </si>
  <si>
    <t>10.00:00.00 DESIGN /Design: High LevelComponents, Info &amp; Delivery Design/A High Level Design Proposition of components, information, development &amp; delivery MUST be provided for review and collaborative critique, correction and completion</t>
  </si>
  <si>
    <t>Design/LegacyData/Qualities/ISO-35012/---/Correctness/Validate Migrations/Migration Data MUST not be bypass validation and ingested directly into system storage - use validated system APIs</t>
  </si>
  <si>
    <t>DESIGN/InfoService/RESOURCES/…</t>
  </si>
  <si>
    <t>TEAM/DEVELOPMENT/Management Roles MUST assemble a Team of individuals capable of filling the Roles required to deliver expected deliverables and service.</t>
  </si>
  <si>
    <t>DESIGN/ALM Service/DEPLOYMENT PIPELINES/...</t>
  </si>
  <si>
    <t xml:space="preserve">/Dependencies: Team Members: Constraints: Team AntiPatterns/Support Developers MUST have current capabilities, patterns and approaches </t>
  </si>
  <si>
    <t xml:space="preserve">Direction/Phases/Initiation/Deliverables/Team Constraints: AntiPatterns: Devs != Design Lead/Developer Roles SHOULD NOT perform as the Solution Architect Role </t>
  </si>
  <si>
    <t xml:space="preserve">Direction/Phases/Initiation/Deliverables/Team Constraints: Patterns: Common Induction/Team Members MUST read Induction Material defining Outcomes, Obligations, Processes to get there As a Service Client team </t>
  </si>
  <si>
    <t xml:space="preserve">Direction/Phases/Initiation/Deliverables/Team Constraints: Patterns: Dev Lead Required/Team MUST include a Development Team Lead Role </t>
  </si>
  <si>
    <t xml:space="preserve">Direction/Phases/Initiation/Deliverables/Team Constraints: Patterns: Hire on Capability/Team members SHOULD be hired for best Capabilities rather than Social Fit to decrease delivery risks </t>
  </si>
  <si>
    <t xml:space="preserve">Direction/Phases/Initiation/Deliverables/Team Constraints: Patterns: Members may have Multipe Roles/Small Teams MAY assign multiple Roles to a single qualified Person </t>
  </si>
  <si>
    <t xml:space="preserve">Direction/Phases/Initiation/Deliverables/Team Constraints: Patterns: QA Lead Required/Team MUST include a QA Team Lead Role </t>
  </si>
  <si>
    <t xml:space="preserve">Direction/Phases/Initiation/Deliverables/Team Constraints: Patterns: Work Orchestrator Required/Team MUST include a Role (eg: Scrum Master) to organise workitem prioritsation, allocation and progress </t>
  </si>
  <si>
    <t>Direction/Phases/Initiation/Deliverables/Team Constriants: AntiPatterns: SMEs are not BAs/SMEs MUST NOT be employed as Stakeholder Analysts</t>
  </si>
  <si>
    <t xml:space="preserve">Direction/Phases/Initiation/Deliverables/Team Cosntraints: AntiPatterns: Hire Devs Last/Team Development hiring MUST NOT start with Developers </t>
  </si>
  <si>
    <t>Direction/Phases/Initiation/Deliverables/Team/Members/BAs are Stakeholder Analysts/Business Analysts SHOULD be referred to as Stakeholder Analyst to not embed bias towards one Stakeholder Group</t>
  </si>
  <si>
    <t xml:space="preserve">Direction/Phases/Initiation/Deliverables/Team/Members/Capabilities </t>
  </si>
  <si>
    <t xml:space="preserve">Direction/Phases/Initiation/Deliverables/Team|Members: Team MUST include a Solution Architect Role to design &amp; describe how the Service will be delivered </t>
  </si>
  <si>
    <t xml:space="preserve">Direction/Phases/Initiation/Deliverables/Team|Members: Team MUST include an Automated Infrastructure, Pipeline &amp; Delivery Specialist Role </t>
  </si>
  <si>
    <t xml:space="preserve">Direction/Phases/Initiation/Deliverables/Team|Members: Team MUST include Development Roles for converting Stakeholder anaylst defined User story tasks into Automation </t>
  </si>
  <si>
    <t xml:space="preserve">Direction/Phases/Initiation/Deliverables/Team|Members: Team MUST include Development Roles for converting Test Scripts into Automation </t>
  </si>
  <si>
    <t xml:space="preserve">Direction/Phases/Initiation/Deliverables/Team|Members: Team MUST include Development Roles for developing Infrastructure as Code for automating the development of Environments </t>
  </si>
  <si>
    <t xml:space="preserve">Direction/Phases/Initiation/Tasks/Provisioning/Common Services/ALM Service/Developed Git Repository </t>
  </si>
  <si>
    <t xml:space="preserve">Direction/Phases/Initiation/Tasks/Provisioning/Common Services/ALM Service|A Delivery Pipelines MUST be developed to deploy Environments, Infrastructure, Components, Configuration, Seed data, Migration Data </t>
  </si>
  <si>
    <t xml:space="preserve">Direction/Phases/Initiation/Tasks/Provisioning/Common Services/ALM Service|Delivery Pipelines MUST include multiple types of QA Testing (Unit Testing, Behavioural) </t>
  </si>
  <si>
    <t xml:space="preserve">Direction/Phases/Initiation/Tasks/Provisioning/Common Services/ALM Service|Projects MUST be initialized with an ALM based Documentation cability (for a Technical Wiki) </t>
  </si>
  <si>
    <t>Direction/Phases/Initiation/Tasks/Provisioning/Common Services/ALM Service|Projects MUST be initialized with an ALM based Project Space A46</t>
  </si>
  <si>
    <t>Direction/Phases/Initiation/Tasks/Provisioning/Common Services/ALM Service|Projects MUST be provisioned with a Dynamic Project Dashboard to Management roles as to functionality quality, progress, etc.</t>
  </si>
  <si>
    <t xml:space="preserve">Direction/Phases/Initiation/Tasks/Provisioning/Common Services/ALM Service|Projects MUST be provisioned with ALM based delivery pipelines which deploy System Configuration (eg: via APIs) </t>
  </si>
  <si>
    <t xml:space="preserve">Direction/Phases/Initiation/Tasks/Provisioning/Common Services/ALM Service|Projects MUST be provisioned with an ALM based Project Workitem Backlog </t>
  </si>
  <si>
    <t xml:space="preserve">Direction/Phases/Initiation/Tasks/Provisioning/Common Services/ALM Service|Projects MUST be provisioned with an ALM based Sprint Backlogs to show Defined, Sized, Ready Workitems </t>
  </si>
  <si>
    <t xml:space="preserve">Direction/Phases/Initiation/Tasks/Provisioning/Common Services/Team Member Comms (Teams, etc.) </t>
  </si>
  <si>
    <t xml:space="preserve">Direction/Phases/Initiation/Tasks/Provisioning/Hosting Environments/Subscription </t>
  </si>
  <si>
    <t>Direction/Phases/Initiation/Tasks/Provisioning/Member/Devices/Development Member Devices/Project *Development* Members MUST be provisioned with appropriately capable physical development Devices to be efficient</t>
  </si>
  <si>
    <t xml:space="preserve">Direction/Phases/Initiation/Tasks/Provisioning/Member/Devices/Environmental Access/All Project Member Devices MUST have access to NON-PROD-DATA environments </t>
  </si>
  <si>
    <t xml:space="preserve">Direction/Phases/Initiation/Tasks/Provisioning/Member/Devices/Home Work/Issued Devices MUST be amply capable of efficient remote work from home </t>
  </si>
  <si>
    <t xml:space="preserve">Direction/Phases/Initiation/Tasks/Provisioning/Member/Devices/Member Devices/Project Members MUST be provisioned with appropriately capable physical development Devices </t>
  </si>
  <si>
    <t>Direction/Phases/Initiation/Tasks/Provisioning/Member/Devices/No Environmental Access/All Project Member Devices MUST NOT have access to PROD-DATA environments (the Deployment Service Agent does it for you in a secure manner)</t>
  </si>
  <si>
    <t xml:space="preserve">Direction/Phases/Initiation/Tasks/Provisioning/Member/Licenses/ </t>
  </si>
  <si>
    <t xml:space="preserve">Direction/Phases/Initiation/Tasks/Provisioning/Member/Licenses|All Project Development Members MUST be provisioned with Licenses permitting access to the Project ALM code repositories and build pipelines </t>
  </si>
  <si>
    <t xml:space="preserve">Direction/Phases/Initiation/Tasks/Provisioning/Member/Licenses|All Project Members MUST be provisioned with Developer Tool (eg: IDEs, Visual Studio) Licenses </t>
  </si>
  <si>
    <t>Direction/Phases/Initiation/Tasks/Provisioning/Member/Licenses|All Project Members MUST be provisioned with Licenses permitting access to the Project ALM documentation and workitems</t>
  </si>
  <si>
    <t xml:space="preserve">Direction/Phases/Initiation/Tasks/Provisioning/Member/Licenses|All Project Members MUST be provisioned with Licenses permitting Cloud Environment access </t>
  </si>
  <si>
    <t xml:space="preserve">Direction/Phases/Initiation/Tasks/Provisioning/Members/Accounts/Has Membership to Interteam Communication Service </t>
  </si>
  <si>
    <t>12128000.ISO-25010/Functionality/Completeness/Completeness/Chron Execution Management</t>
  </si>
  <si>
    <t>For Maintainability objectives, the Service MUST be capable of managing Chron Scheduled Tasks</t>
  </si>
  <si>
    <t>DEVELOP/...</t>
  </si>
  <si>
    <t>C00</t>
  </si>
  <si>
    <t>PHASE</t>
  </si>
  <si>
    <t>DELIVERABLE</t>
  </si>
  <si>
    <t>CONCERN.ID</t>
  </si>
  <si>
    <t>UID</t>
  </si>
  <si>
    <t>CONCERN.UNIQUEPATH</t>
  </si>
  <si>
    <t>TITLE</t>
  </si>
  <si>
    <t>RATIONALE</t>
  </si>
  <si>
    <t>NOTES</t>
  </si>
  <si>
    <t>RESPONSIBLE</t>
  </si>
  <si>
    <t>BENEFITING</t>
  </si>
  <si>
    <t>X02.01</t>
  </si>
  <si>
    <t>= CONCATENATE( MID([@PHASE],2,3), MID([@DELIVERABLE],2,4) )</t>
  </si>
  <si>
    <t>Concern/Title</t>
  </si>
  <si>
    <t>Concern:</t>
  </si>
  <si>
    <t>C02</t>
  </si>
  <si>
    <t>Governance/Sponsor: Expectations Alignment</t>
  </si>
  <si>
    <t>To decrease risk of not meeting sponsor's expectations Governance MUST track alignment with Sponsor's Strategic Objectives</t>
  </si>
  <si>
    <t>C04</t>
  </si>
  <si>
    <t>Governance/Organisation: Information Aignment</t>
  </si>
  <si>
    <t>To decrease risk of low value, Governance MUST track design and implementation alignment with Organisation Information Asset Strategies and Objectives</t>
  </si>
  <si>
    <t>C05</t>
  </si>
  <si>
    <t>Governance/Organisation: System Architecture Alignment</t>
  </si>
  <si>
    <t>To decrease risk of low value, Governance MUST track design and implementation alignment against Organisation system procurement and implementation strategies and objectives.</t>
  </si>
  <si>
    <t>C06</t>
  </si>
  <si>
    <t>Governance/Organisation: Obligations Alignment</t>
  </si>
  <si>
    <t>To decrease risk of delays, Governance MUST track design and implementation against known inter-departmental, partner, sector, legal obligations (Security, Privacy, Transparency, Auditability, Archives, Financial Probity)</t>
  </si>
  <si>
    <t>C63.01.01</t>
  </si>
  <si>
    <t>C63.01</t>
  </si>
  <si>
    <t>Direction/Constraints: Obligations: ATO Required</t>
  </si>
  <si>
    <t>To decrease project failure risk, PMs MUST obtain an Authority to Operate (ATO) in order to publish to PROD-DATA environments (which requires C&amp;A &amp; MUST be done within first 60 days)</t>
  </si>
  <si>
    <t>C63.02</t>
  </si>
  <si>
    <t>Direction/Constraints: Obligations: Progress Reporting</t>
  </si>
  <si>
    <t xml:space="preserve">To decrease project failure risk, PMs MUST regularly report to Governance Stakeholders on Qualities, Functionality &amp; Workitem progress, Velocity, Rework %, Trending ETA </t>
  </si>
  <si>
    <t>C63.03</t>
  </si>
  <si>
    <t>Direction/Constraints: Obligations: Probity</t>
  </si>
  <si>
    <t>To decrease project failure risk, PMs SHOULD -- Unless Exempted -- commission independent 3rd parties to report on project's probity obligations</t>
  </si>
  <si>
    <t>C63.11</t>
  </si>
  <si>
    <t>Direction/Constraints: Obligcations: Deliverables</t>
  </si>
  <si>
    <t>To decrease project failure risk, PMs MUST NOT fall into the trap of thinking that the InfoService is the key &amp; only Deliverable.There are MANY (over 100).</t>
  </si>
  <si>
    <t>C63.12</t>
  </si>
  <si>
    <t>Direction/Constraints: Planning: Key Deliverables</t>
  </si>
  <si>
    <t>To decrease project failure risk, PMs MUST manage different sets of deliverables: WorkItem Management, Functional and Quality Requirements, Architecture Description, Automated Delivery Pipeline, InfoService, InfoService Client, Endorsement, Documentation</t>
  </si>
  <si>
    <t>C63.13</t>
  </si>
  <si>
    <t>Direction/Constraints: Planning: Iterative Phases</t>
  </si>
  <si>
    <t>To decrease project failure risk, PMs MUST manage an iterative set of Phases: Discovery, Definition, Design, Delivery-Development, System-Development, Data-Development, Deployment, Maintenance, Driving/Operating, Decommissioning</t>
  </si>
  <si>
    <t>C63.14</t>
  </si>
  <si>
    <t>Direction/Constraints: Planning: All Stakeholders Functionality</t>
  </si>
  <si>
    <t>To decrease project failure risk, PMs MUST ensure functionality desires are collected from all stakeholders: Infrastructure, Delivery, Monitoring, Maintenance, Operating, Supporting, before Business Support &amp; Business Users</t>
  </si>
  <si>
    <t>C63.15</t>
  </si>
  <si>
    <t>Direction/Constraints: Planning: for Full Service Lifespan</t>
  </si>
  <si>
    <t xml:space="preserve">To decrease project failure risk, PMs MUST plan Service Delivery based on Full Service Lifespan durations rather than only short term Delivery considerations </t>
  </si>
  <si>
    <t>C63.21</t>
  </si>
  <si>
    <t>Direction/Constraints: Budgeting: Restrained Capex</t>
  </si>
  <si>
    <t>To decrease project failure risk, PMs SHOULD use no more than 33% of available budget on Capex investment on service initial development &amp; delivery</t>
  </si>
  <si>
    <t>C63.22</t>
  </si>
  <si>
    <t>Direction/Constraints: Budgeting: Sufficient Opex</t>
  </si>
  <si>
    <t>To decrease project failure risk, PMs SHOULD put aside no less than 60% of available Budget as Opex for ongoing Operations and continual Improvement</t>
  </si>
  <si>
    <t>C63.31</t>
  </si>
  <si>
    <t xml:space="preserve">Direction/Constraints: Reporting: Progress </t>
  </si>
  <si>
    <t xml:space="preserve">To decrease project failure risk, PMs MUST report WorkItem Progress in terms of WorkItems completed, to known WorkItems </t>
  </si>
  <si>
    <t>C63.32</t>
  </si>
  <si>
    <t xml:space="preserve">Direction/Constraints: Reporting: QA </t>
  </si>
  <si>
    <t>To decrease project failure risk, PMs MUST report Quality Assurance Progress in terms of Tests passed in each of the ISO-25010 Categories</t>
  </si>
  <si>
    <t>C63.33</t>
  </si>
  <si>
    <t xml:space="preserve">Direction/Constraints: Reporting: Risk Register </t>
  </si>
  <si>
    <t xml:space="preserve">To decrease project failure risk, PMs MUST report as to items on the Project's Risk Register </t>
  </si>
  <si>
    <t>C63.34</t>
  </si>
  <si>
    <t xml:space="preserve">Direction/Constraints: Reporting: Code Coverage </t>
  </si>
  <si>
    <t xml:space="preserve">To decrease project failure risk, PMs MUST report QA Progress in terms of Code Coverage </t>
  </si>
  <si>
    <t>C63.35</t>
  </si>
  <si>
    <t xml:space="preserve">Direction/Constraints: Reporting: C&amp;A and Endorsements </t>
  </si>
  <si>
    <t>To decrease project failure risk, PMs MUST report Endorsement Progress in terms of C&amp;A and Endorsements</t>
  </si>
  <si>
    <t>C63.41</t>
  </si>
  <si>
    <t>Direction/Constraints: Resourcing: Blackout Periods</t>
  </si>
  <si>
    <t>To decrease project failure risk, PMs MUST take into account Organisation Christmas &amp; New Year Gray &amp; Black Out Periods when planning resourcing</t>
  </si>
  <si>
    <t>C63.42</t>
  </si>
  <si>
    <t>Direction/Constraints: Resourcing: Scholastic Schedules</t>
  </si>
  <si>
    <t>To decrease project failure risk, PMs MUST take into account of scholastic holidays -- which traditionally affects Resource availability -- when planning resourcing</t>
  </si>
  <si>
    <t>C63.51</t>
  </si>
  <si>
    <t>Direction/Constraints: Team: Security Training</t>
  </si>
  <si>
    <t>To decrease project failure risk, PMs MUST ensure Team Members are trained in Security Considerations (Security during Communications, Production, at Rest, In Transit, the purpose of Auditing &amp; Operations Attribution</t>
  </si>
  <si>
    <t>C63.52</t>
  </si>
  <si>
    <t>Direction/Constraints: Team: Hire Devs Last</t>
  </si>
  <si>
    <t>To decrease project failure risk, PMs MUST NOT hire Development Resources hired before Objectives are defined (hire them last, after Objectives, Definition, QA and Environments are sorted out).</t>
  </si>
  <si>
    <t>C63.61</t>
  </si>
  <si>
    <t>Direction/Constraints: Sequencing: Release Cadence</t>
  </si>
  <si>
    <t>To decrease project failure risk, PMs MUST set a cadence of new releases to end users no longer than 2 weeks (forcing automation and best practices)</t>
  </si>
  <si>
    <t>C63.62</t>
  </si>
  <si>
    <t>Direction/Constraints: Sequencing: Hold back Development</t>
  </si>
  <si>
    <t>To decrease project failure risk, PMs MUST NOT permit Developers to start on UserStories before Test Analysts have defined Tests for Tasks</t>
  </si>
  <si>
    <t>C63.63</t>
  </si>
  <si>
    <t xml:space="preserve">Direction/Constraints: Sequencing: Running Dev &amp; QA Def in parallel </t>
  </si>
  <si>
    <t>To decrease project failure risk, PMs MUST NOT permit Test Definition &amp; Development be done in parallel - only sequentially</t>
  </si>
  <si>
    <t>C63.64</t>
  </si>
  <si>
    <t>Direction/Constraints: Sequencing: Estimation</t>
  </si>
  <si>
    <t>To decrease project failure risk, PMs MUST know that Effort cannot be successfully estimated without it being broken down in Tasks, and estimated by the person who will do the work.</t>
  </si>
  <si>
    <t>C63.65</t>
  </si>
  <si>
    <t>Direction/Constraints: Sequencing: GoLive in 60 days</t>
  </si>
  <si>
    <t>To decrease project failure risk, PMs MUST expect a first release of a rudimentary but secure system to end users within 60 days of project start</t>
  </si>
  <si>
    <t>C65.01</t>
  </si>
  <si>
    <t>Discovery/Deployment Services: Query SMEs</t>
  </si>
  <si>
    <t xml:space="preserve">To increase Functionality/Completeness, Stakeholder Analyst Roles MUST query the Functional &amp; Quality Desires of Development SME Roles </t>
  </si>
  <si>
    <t>C65.02</t>
  </si>
  <si>
    <t>Discovery/Stakeholder Analyst Services: Stakeholder Map</t>
  </si>
  <si>
    <t>To increase Functionality/Completeness, Stakeholder Analyst Roles MUST manage the development of a Stakeholder Map and use it to query all stakeholders</t>
  </si>
  <si>
    <t>C65.03</t>
  </si>
  <si>
    <t>Discovery: Stakeholder Analyst Services: Constraints: Obligations</t>
  </si>
  <si>
    <t>To increase Functionality/Completeness, Stakeholder Analyst Roles MUST investigate &amp; define the Legal, Regulatory, Policy, Agreement, Principles &amp; Framework Constraints within which Desired functionality must operate</t>
  </si>
  <si>
    <t>C65.04</t>
  </si>
  <si>
    <t>Discovery: Stakeholder Analyst Services: Constraints: Scenarios Based Discovery &amp; Testing</t>
  </si>
  <si>
    <t>To increase Functionality/Completeness, Stakeholder Analyst Roles MUST NOT source Requirements from Migration or other Production Data Sources -- but develop them to meet specific *Logical* Use Cases.</t>
  </si>
  <si>
    <t>C65.05</t>
  </si>
  <si>
    <t>Discovery: Stakeholder Analyst Services: Constraints: Don't Develop from User Stories</t>
  </si>
  <si>
    <t xml:space="preserve">To increase Functionality/Completeness, Developers MUST NOT develop from User Stories: rather, they MUST develop from User Story Tasks </t>
  </si>
  <si>
    <t>C65.06</t>
  </si>
  <si>
    <t>Discovery: QA Services: Acceptance Test Format</t>
  </si>
  <si>
    <t xml:space="preserve">To increase Functionality/Completeness, Acceptance Tests SHOULD be defined in Gherkin (GWT) Syntax unless agreed otherwise </t>
  </si>
  <si>
    <t>C65.07</t>
  </si>
  <si>
    <t>Discovery: C&amp;A Servicews: Query SMEs</t>
  </si>
  <si>
    <t xml:space="preserve">To increase Functionality/Completeness, Stakeholder Analyst Roles MUST query the Functional &amp; Quality Desires of C&amp;A Service Role SMEs </t>
  </si>
  <si>
    <t>C65.08</t>
  </si>
  <si>
    <t>Discovery: Monitoring Services: Query SMEs</t>
  </si>
  <si>
    <t xml:space="preserve">To increase Functionality/Completeness, Stakeholder Analyst Roles MUST query the Functional &amp; Quality Desires of Monitoring Services (Security) SME Roles </t>
  </si>
  <si>
    <t>C65.09</t>
  </si>
  <si>
    <t>Discovery: Business Service: Query Consumer SMEs</t>
  </si>
  <si>
    <t>To increase Functionality/Completeness, Stakeholder Analyst Roles MUST query the Functional &amp; Quality Desires of Business Consumers (Users) SME Roles</t>
  </si>
  <si>
    <t>C65.10</t>
  </si>
  <si>
    <t>Discovery: Customer Support Services: Query SMEs</t>
  </si>
  <si>
    <t xml:space="preserve">To increase Functionality/Completeness, Stakeholder Analyst Roles MUST query the Functional &amp; Quality Desires of Support Services Role SMEs </t>
  </si>
  <si>
    <t>C65.11</t>
  </si>
  <si>
    <t>Discovery: Training Services: Query SMEs</t>
  </si>
  <si>
    <t xml:space="preserve">To increase Functionality/Completeness, Stakeholder Analyst Roles MUST query the Functional &amp; Quality Desires of Training Services Role SMEs </t>
  </si>
  <si>
    <t>C65.12</t>
  </si>
  <si>
    <t>Discovery: Operations Services: Query SMEs</t>
  </si>
  <si>
    <t xml:space="preserve">To increase Functionality/Completeness, Stakeholder Analyst Roles MUST query the Functional &amp; Quality Desires of Operation Services Role SMEs </t>
  </si>
  <si>
    <t>C65.13</t>
  </si>
  <si>
    <t>Discovery: Data Service: Query SMEs</t>
  </si>
  <si>
    <t xml:space="preserve">To increase Functionality/Completeness, Stakeholder Analyst Roles MUST query the Functional &amp; Quality Desires of Data Services Role SMEs </t>
  </si>
  <si>
    <t>C65.14</t>
  </si>
  <si>
    <t>Discovery: Design Services: Query SMEs</t>
  </si>
  <si>
    <t xml:space="preserve">To increase Functionality/Completeness, Stakeholder Analyst Roles MUST query the Functional &amp; Quality Desires of Design Services Role SMEs </t>
  </si>
  <si>
    <t>Discovery: Maintenance Services: Query SMEs</t>
  </si>
  <si>
    <t xml:space="preserve">To increase Functionality/Completeness, Stakeholder Analyst Roles MUST query the Functional &amp; Quality Desires of Infrastructure Services Role SMEs </t>
  </si>
  <si>
    <t>C65.15</t>
  </si>
  <si>
    <t xml:space="preserve">To increase Functionality/Completeness, Stakeholder Analyst Roles MUST query the Functional &amp; Quality Desires of Business Support Services Role SMEs </t>
  </si>
  <si>
    <t>C65.16</t>
  </si>
  <si>
    <t xml:space="preserve">To increase Functionality/Completeness, Stakeholder Analyst Roles MUST query the Functional &amp; Quality Desires of Maintenance Services Role SMEs </t>
  </si>
  <si>
    <t>C65.17</t>
  </si>
  <si>
    <t>Discovery: Data Warehouse Services: Query SMEs</t>
  </si>
  <si>
    <t xml:space="preserve">To increase Functionality/Completeness, Stakeholder Analyst Roles MUST query the Functional &amp; Quality Desires of Data Warehouse Services Role SMEs </t>
  </si>
  <si>
    <t>C65.18</t>
  </si>
  <si>
    <t>Discovery: Data Archiving Services: Query SMEs</t>
  </si>
  <si>
    <t>To increase Functionality/Completeness, Stakeholder Analyst Roles MUST query the Functional &amp; Quality Desires of Data Archiving SME Roles</t>
  </si>
  <si>
    <t>C65.19</t>
  </si>
  <si>
    <t>Discovery: Server Development Services: Query SMEs</t>
  </si>
  <si>
    <t xml:space="preserve">To increase Functionality/Completeness, Stakeholder Analyst Roles MUST query the Functional &amp; Quality Desires of Server Development Services Role SMEs </t>
  </si>
  <si>
    <t>C65.20</t>
  </si>
  <si>
    <t>Discovery: Public Users: Query SMEs</t>
  </si>
  <si>
    <t>To increase Functionality/Completeness, Stakeholder Analyst Roles MUST query the Functional &amp; Quality Desires of Public Users SME Roles</t>
  </si>
  <si>
    <t>C65.21</t>
  </si>
  <si>
    <t>Discovery: Business Service: Query SMEs</t>
  </si>
  <si>
    <t>To increase Functionality/Completeness, Stakeholder Analyst Roles MUST query the Functional &amp; Quality Desires of Business Services Role SMEs</t>
  </si>
  <si>
    <t>C65.22</t>
  </si>
  <si>
    <t>Discovery/Stakeholder Analyst Services: All Stakeholders, Full Lifecycle</t>
  </si>
  <si>
    <t>To increase Functionality/Completeness, Stakeholder Analyst Roles MUST discover the Desires of All Stakeholders involved over the full Service lifecycle</t>
  </si>
  <si>
    <t>C65.23</t>
  </si>
  <si>
    <t>Discovery/Stakeholder Analyst Services: All Stakeholders</t>
  </si>
  <si>
    <t>To increase Functionality/Completeness, Stakeholder Analyst Roles MUST query the Functional &amp; Quality Desires by ALL Stakeholders involved over the Services WHOLE Service Lifetime</t>
  </si>
  <si>
    <t>C65.24</t>
  </si>
  <si>
    <t>Discovery/Stakeholder Analyst Services: Constraints: ISO-29148</t>
  </si>
  <si>
    <t>To increase Functionality/Completeness, Stakeholder Analyst Roles MUST adhere to the role's expected Constraints -- including following ISO-29148 Guidance</t>
  </si>
  <si>
    <t>C67..31</t>
  </si>
  <si>
    <t>Deliverables: Reporting: Risks</t>
  </si>
  <si>
    <t>To permit insight by governance, Filterable, Sortable reporting of Risks to delivery MUST be deliverable on demand</t>
  </si>
  <si>
    <t>C67..32</t>
  </si>
  <si>
    <t>Deliverables: Reporting: Issues</t>
  </si>
  <si>
    <t>To permit insight by governance, Filterable, Sortable reporting of Current development &amp; delivery Issues MUST be deliverable on demand</t>
  </si>
  <si>
    <t>C67..33</t>
  </si>
  <si>
    <t>Deliverables: Reporting: Technical Debt</t>
  </si>
  <si>
    <t>To permit insight by governance, Filterable, Sortable reporting of Technical Debt accruing to achieve delivery of Quality and Functionality MUST be deliverable on demand.</t>
  </si>
  <si>
    <t>C67..37</t>
  </si>
  <si>
    <t>Deliverables: Reporting: Resources</t>
  </si>
  <si>
    <t>To permit insight by governance, Filterable, Sortable reporting of Resources Budgeted, Consumed, Projected to completion MUST be deliverable on demand</t>
  </si>
  <si>
    <t>C67..34</t>
  </si>
  <si>
    <t>Deliverables: Reporting: Effort</t>
  </si>
  <si>
    <t>To permit insight by governance, Filterable, Sortable reporting of known WorkItems, completed/todo, rework %, velocity MUST be deliverable on demand</t>
  </si>
  <si>
    <t>C67..36</t>
  </si>
  <si>
    <t>Deliverables: Reporting: Functionality</t>
  </si>
  <si>
    <t>To permit insight by governance, Filterable, Sortable reporting of Workitems to do/completed, by Stakeholder group, MUST be deliverable on demand</t>
  </si>
  <si>
    <t>C67..35</t>
  </si>
  <si>
    <t>Deliverables: Reporting: Quality</t>
  </si>
  <si>
    <t>To permit insight by governance, Filterable, Sortable reporting of Quality categories &amp; coverage MUST be deliverable on demand</t>
  </si>
  <si>
    <t>C67..11.1</t>
  </si>
  <si>
    <t>Deliverables: Documentation: Development: Design Guide</t>
  </si>
  <si>
    <t>The Development Documentation MUST contain sections describing the UX's structure, styling, flows, resources and media guidelines</t>
  </si>
  <si>
    <t>C67..11.2</t>
  </si>
  <si>
    <t>Deliverables: Documentation: Development: Development Guide</t>
  </si>
  <si>
    <t>The Development Documentation MUST contain sections describing Design, Development, Integration and QA Patterns, Standards, Processes</t>
  </si>
  <si>
    <t>C67..12.1</t>
  </si>
  <si>
    <t>Deliverables: Documentation: Maintenance: Infrastructure</t>
  </si>
  <si>
    <t>The Maintainance Documentation MUST contain a section describing automated idempotent creation of any Environments required.</t>
  </si>
  <si>
    <t>C67..12.2</t>
  </si>
  <si>
    <t>Deliverables: Documentation: Maintenance: Integration</t>
  </si>
  <si>
    <t>The Maintenance Documentation MUST contain a section describing the 3rd party services the service is integrated with</t>
  </si>
  <si>
    <t>C67..12.3</t>
  </si>
  <si>
    <t>Deliverables: Documentation: Maintenance: Deployment</t>
  </si>
  <si>
    <t>The Operations Documentation MUST contain a section describing how to deploy the service using automation</t>
  </si>
  <si>
    <t>C67..12.4</t>
  </si>
  <si>
    <t>Deliverables: Documentation: Maintenance: Configuration</t>
  </si>
  <si>
    <t>The Operations Documentation MUST contain a section describing the configuration options that can be configured by automated deployment</t>
  </si>
  <si>
    <t>C67..12.5</t>
  </si>
  <si>
    <t>Deliverables: Documentation: Maintenance: Backup &amp; Restoration</t>
  </si>
  <si>
    <t>The Maintenance Documentation MUST contain a section describing Automated Backup &amp; Restoration configuration and operation</t>
  </si>
  <si>
    <t>C67..12.6</t>
  </si>
  <si>
    <t>Deliverables: Documentation: Maintenance: DR</t>
  </si>
  <si>
    <t>The Maintenance Documtenation MUST contain a Disaster Recovery (DR) Section</t>
  </si>
  <si>
    <t>C67..13.1</t>
  </si>
  <si>
    <t>Deliverables: Documentation: Operations: Monitoring</t>
  </si>
  <si>
    <t>The Operations Documentation MUST contain a section describing how to configure monitoring and alerting of atypical System Resources usage, User traffic, Authorisation changes, Operations performed.</t>
  </si>
  <si>
    <t>C67..13.2</t>
  </si>
  <si>
    <t>Deliverables: Documentation: Operations: Onboarding</t>
  </si>
  <si>
    <t>The Operations Documentation MUST contain a section describing how to Onboard / Offboard Users</t>
  </si>
  <si>
    <t>C67..13.3</t>
  </si>
  <si>
    <t>Deliverables: Documentation: Operations: Authorisation</t>
  </si>
  <si>
    <t>The Operations Documentation MUST contain a section describing how to Authorise Users</t>
  </si>
  <si>
    <t>C67..13.4</t>
  </si>
  <si>
    <t>Deliverables: Documentation: Operations: Assistance</t>
  </si>
  <si>
    <t>The Operations Documentation MUST contain a section describing how to provide Assistance to end users</t>
  </si>
  <si>
    <t>C67..18</t>
  </si>
  <si>
    <t>Deliverables: Documentation: Maintenance: OOP</t>
  </si>
  <si>
    <t>An XXX document MUST be developed to provide to the Maintenance and Operations Services for Endorsement at CAB</t>
  </si>
  <si>
    <t>C67..19</t>
  </si>
  <si>
    <t>Deliverables: Documentation: Supporting: SSP</t>
  </si>
  <si>
    <t>An XXX document MUST be developed to provide to the Support Services for Endorsement at CAB</t>
  </si>
  <si>
    <t>C67..11.3</t>
  </si>
  <si>
    <t>Deliverables: Documentation: Development: Data Migration Guide</t>
  </si>
  <si>
    <t>The Development Documentation MUST contain sections describing how Legacy Data is/was imported</t>
  </si>
  <si>
    <t>C67..13.5</t>
  </si>
  <si>
    <t>Deliverables: Documentation: Operations: Training Guide</t>
  </si>
  <si>
    <t>The Operations Documentation MUST describe how to Reset &amp; Prepare the Training Environment in order to train new users and partners</t>
  </si>
  <si>
    <t>C67..14.2</t>
  </si>
  <si>
    <t>Deliverables: Documentation: Business: Continuity Plan</t>
  </si>
  <si>
    <t>The Business Operations Documentation MUST describe how to continue to provide a Service if the system is unavailable</t>
  </si>
  <si>
    <t>C67..14.1</t>
  </si>
  <si>
    <t>Deliverables: Documentation: Business: Change Management</t>
  </si>
  <si>
    <t>The Business Operations Documentation MUST describe how to roll out Change to Users</t>
  </si>
  <si>
    <t>C67..22</t>
  </si>
  <si>
    <t>Deliverables: Environments: Integration</t>
  </si>
  <si>
    <t>To permit the development of shared services (potentially saving licensing costs) a Common Shared NO-DATA automation environment must be developed by idempotent automation</t>
  </si>
  <si>
    <t>C67..21</t>
  </si>
  <si>
    <t>Deliverables: Environments: Secure Data</t>
  </si>
  <si>
    <t>To permit secure confidential and production backup storage, a separate environment is required, inaccessible by Team Members (only automation service accounts)</t>
  </si>
  <si>
    <t>C67..23</t>
  </si>
  <si>
    <t>Deliverables: Environments: BT</t>
  </si>
  <si>
    <t>To automatically dynamically QA any deployable service, a Build Test (BT) TEST-DATA environment, MUST be developed by idempotent automation</t>
  </si>
  <si>
    <t>C67..24</t>
  </si>
  <si>
    <t>Deliverables: Environments: ST</t>
  </si>
  <si>
    <t>To permit exploratory QA, a System Test (ST) TEST-DATA environment MUST be developed by idempotent automation</t>
  </si>
  <si>
    <t>C67..25</t>
  </si>
  <si>
    <t>Deliverables: Environments: UT</t>
  </si>
  <si>
    <t>To permit acceptance testing, a publicly acccessible User Test (UT) TEST-DATA environment MUST be developed by idempotent automation</t>
  </si>
  <si>
    <t>C67..26</t>
  </si>
  <si>
    <t>Deliverables: Environments: IT</t>
  </si>
  <si>
    <t>To permit integration testing by Partners and Clients, a publicly accessible TEST-DATA environment MUST be developed by idempotent automation</t>
  </si>
  <si>
    <t>C67..27</t>
  </si>
  <si>
    <t>Deliverables: Environments: TT</t>
  </si>
  <si>
    <t>To permit training of staff and partners, a publicly accessible, resettable TEST-dATA environment MUST be developed by idempotent automation</t>
  </si>
  <si>
    <t>C67..28</t>
  </si>
  <si>
    <t>Deliverables: Environments: PP</t>
  </si>
  <si>
    <t>To permit checking of PROD-DATA Environment Credentials and Automation, a publicly accessible PreProd (PP) PROD-DATA environment MUST be developed by idempotent automation</t>
  </si>
  <si>
    <t>C67..29</t>
  </si>
  <si>
    <t>Deliverables: Environments: PR</t>
  </si>
  <si>
    <t>To permit public access to a production system a publicly accessible Production Environment (PR) PROD-DATA environment MUST be developed by idempotent automation</t>
  </si>
  <si>
    <t>PageID</t>
  </si>
  <si>
    <t>Prerequisites: SOW: Delivery Management Services</t>
  </si>
  <si>
    <t>C01</t>
  </si>
  <si>
    <t>Prequiresites: SOW: Stakeholder Analysis Services</t>
  </si>
  <si>
    <t>C36</t>
  </si>
  <si>
    <t>Prerequisites: Endorsements: CAB: Support Services</t>
  </si>
  <si>
    <t>Towards improved Supportability, Project Management MUST obtain Support Services endorsement at CAB</t>
  </si>
  <si>
    <t xml:space="preserve">C01 </t>
  </si>
  <si>
    <t>Prerequisites: Prerequisites: Support Services: SSP</t>
  </si>
  <si>
    <t>Towards imporved Supportability, a System Support Plan (SSP) MUST be filled in for endorsement by Support Services at CAB</t>
  </si>
  <si>
    <t>C33</t>
  </si>
  <si>
    <t>Prerequisites: Endorsements: CAB: C&amp;A</t>
  </si>
  <si>
    <t>Towards improved Security, Project Management MUST obtain C&amp;A endorsement at CAB.</t>
  </si>
  <si>
    <t>C31</t>
  </si>
  <si>
    <t>Prerequisites: ATO</t>
  </si>
  <si>
    <t>Towards improving Availability, Project Management MUST obtain a signed Authority to Operate (ATO) -- based on an Endorsement from CAB -- before the Service can be deployed to a PROD-DATA environment.</t>
  </si>
  <si>
    <t>D083.Endorsement/ITC-Maintenance@CAB</t>
  </si>
  <si>
    <t>Prerequisites: Endorsements: CAB: Monitoring Services</t>
  </si>
  <si>
    <t>Towards improved Maintainability, Project Management MUST obtain endorsement from Monitoring Services at CAB</t>
  </si>
  <si>
    <t>C35</t>
  </si>
  <si>
    <t>Prerequisites: Endorsements: CAB: Maintenance Services</t>
  </si>
  <si>
    <t>Towards improved Maintainability, Project Management MUST obtain endorsement from Maintenance Services at CAB</t>
  </si>
  <si>
    <t>C32</t>
  </si>
  <si>
    <t>Prerequisites: Endorsements: CAB</t>
  </si>
  <si>
    <t>Towards improving Availability, Project Management MUST obtain Endorsement from CAB before the Service can be deployed to a PROD-DATA environment.</t>
  </si>
  <si>
    <t>C35.1</t>
  </si>
  <si>
    <t>Prerequisites: Endorsements: Maintenance Services: SOP</t>
  </si>
  <si>
    <t>Towards improved Maintainability, a System Operating Manual MUST be filled in for endorsement by Maintenance Services at CAB</t>
  </si>
  <si>
    <t>C34.1</t>
  </si>
  <si>
    <t>Prerequisites: Prerequisites: Monitoring Services: Manual</t>
  </si>
  <si>
    <t>Towards improved Maintainability, a Monitoring Manual (xxx) MUST be developed for endorsement by Monitoring Services at CAB</t>
  </si>
  <si>
    <t>Desires/Constraints: SMART</t>
  </si>
  <si>
    <t>To reduce ambiguity &amp; rework, Stakholder Analyst Roles MUST convert Stakeholder Desires into S.M.A.R.T.Requirements, or directly into User Stories with S.M.A.R.T.Tasks</t>
  </si>
  <si>
    <t>Desires/Constraints: Qualified Use Story Desire Format</t>
  </si>
  <si>
    <t xml:space="preserve">User Story submitters SHOULD qualify the expected value: "As a Service Client &lt;feature sponsor&gt;...I desire &lt;functionality&gt; to meet &lt;eg: ISO...&gt; objectives" </t>
  </si>
  <si>
    <t>C03</t>
  </si>
  <si>
    <t>Desires/Constraints: ISO Qualified</t>
  </si>
  <si>
    <t>To improve the chance that Requirements are Valuable, Stakeholder Analyst Roles MUST categorise Desires by the ISO-25010-12 service qualities addressed</t>
  </si>
  <si>
    <t>Desires/Constraints: Conditions &amp; Constraints</t>
  </si>
  <si>
    <t>To ensure Requirements are Scoped, Stakeholder Analyst Roles MUST ensure Desires contain any relevant Conditions and Constraints</t>
  </si>
  <si>
    <t>Desires/Constraints: Avoid SHALL &amp; WILL</t>
  </si>
  <si>
    <t>To decrease the risk of non-delivery litigation, Stakeholder Analyst Roles MUST use MUST|SHOULD|MAY [NOT] and avoid using the time ambiguous terms SHALL and WILL</t>
  </si>
  <si>
    <t>Desires/Constraints: Avoid ALL</t>
  </si>
  <si>
    <t>To improve Requirement Testability, Stakeholder Analyst Roles MUST NOT use the term ALL As a Service Client Requirement Condition.</t>
  </si>
  <si>
    <t>C07</t>
  </si>
  <si>
    <t>Desires/Constraints: Primary User Tasks are Tests Definitions</t>
  </si>
  <si>
    <t>To improve Requirement Delivery Automation, The First Tasks Added to a User Story SHOULD be Gherkin defined Test Definitions.</t>
  </si>
  <si>
    <t>C08</t>
  </si>
  <si>
    <t>Desires/Constraints: Secondary User Tasks are Development Tasks</t>
  </si>
  <si>
    <t>To improve Requirement Delivery Automation, the Secondary set of Tasks Added to a User Story MUST be Development Logic to pass the first Tasks Tests</t>
  </si>
  <si>
    <t>C09</t>
  </si>
  <si>
    <t>Desires/Constraints: Size Tasks Before Development</t>
  </si>
  <si>
    <t>To improve Deliverability, User Story Tasks MUST be Sized by Developers before they can be added to a Sprint's Backlog</t>
  </si>
  <si>
    <t>C10</t>
  </si>
  <si>
    <t>Desires/Constraints: All Stakeholders, Full Lifecycle</t>
  </si>
  <si>
    <t>To improve Functionality Completeness, the Service MUST demonstrably meet the functional and quality expectations of all Stakeholders involved over the Service's Lifecycle (not just Initiation, Development &amp; Delivery)</t>
  </si>
  <si>
    <t>Delivery: Automated</t>
  </si>
  <si>
    <t>To improve Availability -- by decreasing the IP that will be lost over the service's lifetime -- the Delivery Pipeline MUST be automated</t>
  </si>
  <si>
    <t>Delivery: Idempotent</t>
  </si>
  <si>
    <t>To improve Availability and decrease ways in which deployment may fail, the Automated Delivery Pipeline MUST be idempotent</t>
  </si>
  <si>
    <t>Delivery: Store Credentials Securely</t>
  </si>
  <si>
    <t>The Delivery Pipeline MUST source confidential host configuration from Secure Storage</t>
  </si>
  <si>
    <t>C11</t>
  </si>
  <si>
    <t>Delivery: Infrastructure Creation</t>
  </si>
  <si>
    <t>To improve Availability the delivery Pipeline MUST idempotently create the target Environment's required Infrastructure</t>
  </si>
  <si>
    <t>Delivery: Configure via Secure Storage</t>
  </si>
  <si>
    <t>To improve Availability and not have changes erased by the next deployment, configuration changes MUST be applied to the Secure Storage which the Deployment Pipeline accesses.</t>
  </si>
  <si>
    <t>Delivery: Configure via Secure Storage II</t>
  </si>
  <si>
    <t>To improve Availability while not decreasing Security, and allowing for deployments to different Environments, configuration changes MUST be applied to Secure Storage and not the Code Respository.</t>
  </si>
  <si>
    <t>C41</t>
  </si>
  <si>
    <t>Delivery: Automated Testing: Static</t>
  </si>
  <si>
    <t>To improve QA, the Automated Pipeline MUST run Static Tests after compiling the service code, before deployment to an environment</t>
  </si>
  <si>
    <t>C42</t>
  </si>
  <si>
    <t>Delivery: Automated Testing: Dynamic</t>
  </si>
  <si>
    <t>To improve QA, the Automated Pipeline MUST run Dynamic Tests after deploying to the BT environment</t>
  </si>
  <si>
    <t>C51</t>
  </si>
  <si>
    <t>Delivery: Automated DB Backup Restoration</t>
  </si>
  <si>
    <t>To improve Availability, the Automated Pipeline MAY be instructed to  run idempotent data backup restoration updates</t>
  </si>
  <si>
    <t>C52</t>
  </si>
  <si>
    <t>Delivery: Automated DB Schema Updates</t>
  </si>
  <si>
    <t>To improve Availability, the Automated Pipeline MUST run imdempotent data schema updates after deploying components and optionally restoring data backups</t>
  </si>
  <si>
    <t>PageID:</t>
  </si>
  <si>
    <t>Development/Secure Training</t>
  </si>
  <si>
    <t>D428.Services/ALM/QA Automation</t>
  </si>
  <si>
    <t>C77.01</t>
  </si>
  <si>
    <t>13750000.ISO-25010/Maintainability/Testability/Connectivity Tests</t>
  </si>
  <si>
    <t>13710000.ISO-25010/Maintainability/Testability/100% Automated</t>
  </si>
  <si>
    <t>13711000.ISO-25010/Maintainability/Testability/100% Automated/Within Delivery Pipeline</t>
  </si>
  <si>
    <t>C79</t>
  </si>
  <si>
    <t>C1010.00.0000</t>
  </si>
  <si>
    <t>Guidance/System Design MUST NOT be led from Interface design.</t>
  </si>
  <si>
    <t>C2030.00.0000</t>
  </si>
  <si>
    <t>Guidance/System Development MUST be led by TDD, following DDD</t>
  </si>
  <si>
    <t>C2040.00.0000</t>
  </si>
  <si>
    <t>Guidance/System Design MUST NOT be led from Legacy Data or Processes.</t>
  </si>
  <si>
    <t>C2050.00.0000</t>
  </si>
  <si>
    <t>Guidance/Requirements are modifiable upon Agreement</t>
  </si>
  <si>
    <t>Guidance/Requirements can be delivered during Operations, upon Agreement</t>
  </si>
  <si>
    <t>C5100.00.0000</t>
  </si>
  <si>
    <t>ISO-25010/Compatibility</t>
  </si>
  <si>
    <t>C5110.00.0000</t>
  </si>
  <si>
    <t>ISO-25010/Compatibility/Coeistence</t>
  </si>
  <si>
    <t>If hosted on organisation managed infrastructure, for Coeistence objectives, the System MUST be deployable to a shared virtual or physical host device without negatively impacting other services already installed</t>
  </si>
  <si>
    <t>C5111.00.0000</t>
  </si>
  <si>
    <t>ISO-25010/Compatibility/Coeistence/Immaterial Impact on Peers</t>
  </si>
  <si>
    <t>If hosted on organisation managed infrastructure, for Coeistence objectives, the System MUST be deployable to a shared virtual or physical host device with only negligeably negatively impacting other services already installed</t>
  </si>
  <si>
    <t>C5120.00.0000</t>
  </si>
  <si>
    <t>C5122.00.0000</t>
  </si>
  <si>
    <t>ISO-25010/Compatibility/Interoperability/APIs-First</t>
  </si>
  <si>
    <t>If custom developed for the organisation, For Interoperability objectives, the service MUST be developed according to (JSON REST) API-First design principles</t>
  </si>
  <si>
    <t>C5122.01.0000</t>
  </si>
  <si>
    <t>ISO-25010/Compatibility/Interoperability/APIs-First/Epose all, Appropriately</t>
  </si>
  <si>
    <t>C5122.02.0000</t>
  </si>
  <si>
    <t>ISO-25010/Compatibility/Interoperability/APIs-First/Design for Integration before U needs</t>
  </si>
  <si>
    <t>If custom developed for the organisation, For Interoperability objectives, the service's APIs MUST be developed first for integration from any client, before being designed for its default interface service client</t>
  </si>
  <si>
    <t>ISO-25010/Compatibility/Interoperability/APIs-First/UI is the first Separate Integration Client</t>
  </si>
  <si>
    <t>If custom developed for the organisation, For Interoperability objectives, the Service Client is to developed as the first separate Integration Client, and not part of the Service</t>
  </si>
  <si>
    <t>C5123.00.0000</t>
  </si>
  <si>
    <t>ISO-25010/Compatibility/Interoperability/ISO Based</t>
  </si>
  <si>
    <t>For Interoperability objectives, the service MUST persist and manage Data using Universal and stable Types where possible (UUID, UTC, Decimal)</t>
  </si>
  <si>
    <t>C5123.01.0000</t>
  </si>
  <si>
    <t>ISO-25010/Compatibility/Interoperability/ISO Based/Types</t>
  </si>
  <si>
    <t>The service's Types MUST be ISO standards defined where possible</t>
  </si>
  <si>
    <t>C5123.01.1000</t>
  </si>
  <si>
    <t>ISO-25010/Compatibility/Interoperability/ISO Based/Types/Global</t>
  </si>
  <si>
    <t>For Interoperability objectives, The service's Types MUST be Global.</t>
  </si>
  <si>
    <t>C5123.01.1100</t>
  </si>
  <si>
    <t>ISO-25010/Compatibility/Interoperability/ISO Based/Types/Global/UTC</t>
  </si>
  <si>
    <t>If custom developed for the organisation, For interoperability objectives, the service's date types MUST be serialised and/or stored as UTC based dates and time</t>
  </si>
  <si>
    <t>C5123.01.1200</t>
  </si>
  <si>
    <t>ISO-25010/Compatibility/Interoperability/ISO Based/Types/Global/UUID</t>
  </si>
  <si>
    <t>If custom developed for the organisation, For interoperability objectives, the service's data identifiers MUST be Universally Unique IDs (UUIDs)</t>
  </si>
  <si>
    <t>C5123.01.1230</t>
  </si>
  <si>
    <t>ISO-25010/Compatibility/Interoperability/ISO Based/Types/Global/UUID/Time Sequential</t>
  </si>
  <si>
    <t>FIf custom developed for the organisation, or interoperability and performace objectives, the service's data clustered key identifiers MUST be timestamp based UUIDs</t>
  </si>
  <si>
    <t>C5123.01.1240</t>
  </si>
  <si>
    <t>ISO-25010/Compatibility/Interoperability/ISO Based/Types/Global/UUID/Client Side Developed</t>
  </si>
  <si>
    <t>If custom developed for the organisation, For interoperability and performace objectives, the service's data clustered key identifiers MUST be client-side developed timestamp based UUIDs</t>
  </si>
  <si>
    <t>C5123.01.1350</t>
  </si>
  <si>
    <t>ISO-25010/Compatibility/Interoperability/ISO Based/Types/Global/CountryCodes</t>
  </si>
  <si>
    <t>If custom developed for the organisation, For interoperabiltiy objectives, the service should persist Country information as ISO country codes</t>
  </si>
  <si>
    <t>C5123.01.1360</t>
  </si>
  <si>
    <t>ISO-25010/Compatibility/Interoperability/ISO Based/Types/Global/Unicode/International characters entry enabled</t>
  </si>
  <si>
    <t>If custom developed for the organisation, For interoperabiltiy objectives, the service should persist and serialise tet using Unicode UTF-8</t>
  </si>
  <si>
    <t>ISO-25010/Compatibility/Interoperability/ISO Based/Types/Global/Unicode/Macron enabled</t>
  </si>
  <si>
    <t>C5123.02.0000</t>
  </si>
  <si>
    <t>ISO-25010/Compatibility/Interoperability/ISO Based/Formats</t>
  </si>
  <si>
    <t>C5123.02.1000</t>
  </si>
  <si>
    <t>ISO-25010/Compatibility/Interoperability/ISO Based/Formats/JSON</t>
  </si>
  <si>
    <t>C5123.02.2000</t>
  </si>
  <si>
    <t>ISO-25010/Compatibility/Interoperability/ISO Based/Formats/ML</t>
  </si>
  <si>
    <t>C5123.02.3000</t>
  </si>
  <si>
    <t>ISO-25010/Compatibility/Interoperability/ISO Based/Formats/YAML</t>
  </si>
  <si>
    <t>C5123.03.0000</t>
  </si>
  <si>
    <t>ISO-25010/Compatibility/Interoperability/ISO Based/Protocols</t>
  </si>
  <si>
    <t>C5123.03.1000</t>
  </si>
  <si>
    <t>ISO-25010/Compatibility/Interoperability/ISO Based/Protocols/ODATA</t>
  </si>
  <si>
    <t>C5124.00.0000</t>
  </si>
  <si>
    <t>ISO-25010/Compatibility/Interoperability/Syncing</t>
  </si>
  <si>
    <t>C5124.01.0000</t>
  </si>
  <si>
    <t>ISO-25010/Compatibility/Interoperability/Syncing/Simplicity</t>
  </si>
  <si>
    <t>C5124.01.1000</t>
  </si>
  <si>
    <t>ISO-25010/Compatibility/Interoperability/Syncing/Simplicity/Avoid Requiring Preregistration</t>
  </si>
  <si>
    <t>C5124.01.2000</t>
  </si>
  <si>
    <t>ISO-25010/Compatibility/Interoperability/Syncing/Simplicity/Avoid Requiring Client Certificates</t>
  </si>
  <si>
    <t>C5124.01.3000</t>
  </si>
  <si>
    <t>ISO-25010/Compatibility/Interoperability/Syncing/Simplicity/Permit ServerSide Projection and Shaping of Data</t>
  </si>
  <si>
    <t>C5124.02.0000</t>
  </si>
  <si>
    <t>ISO-25010/Compatibility/Interoperability/Syncing/ResourceConsumption</t>
  </si>
  <si>
    <t>C5124.03.0000</t>
  </si>
  <si>
    <t>ISO-25010/Compatibility/Interoperability/Syncing/Events</t>
  </si>
  <si>
    <t>C5124.03.1000</t>
  </si>
  <si>
    <t>ISO-25010/Compatibility/Interoperability/Syncing/Events/Track Date Last Synced against Client Systems</t>
  </si>
  <si>
    <t>ISO-25010/Compatibility/Interoperability/Syncing/ResourceConsumption/Paged Requests</t>
  </si>
  <si>
    <t>C5124.03.2000</t>
  </si>
  <si>
    <t>ISO-25010/Compatibility/Interoperability/Syncing/Events/Track Date Last Synced with Source Systems</t>
  </si>
  <si>
    <t>ISO-25010/Compatibility/Interoperability/Syncing/ResourceConsumption/Throttleable</t>
  </si>
  <si>
    <t>C5124.03.3000</t>
  </si>
  <si>
    <t>ISO-25010/Compatibility/Interoperability/Syncing/Events/Permit Including Deleted records since Last Sync</t>
  </si>
  <si>
    <t>ISO-25010/Compatibility/Interoperability/Syncing/ResourceConsumption/MultiThreaded</t>
  </si>
  <si>
    <t>C5124.04.0000</t>
  </si>
  <si>
    <t>ISO-25010/Compatibility/Interoperability/Syncing/Attributes</t>
  </si>
  <si>
    <t>C5124.04.1000</t>
  </si>
  <si>
    <t>ISO-25010/Compatibility/Interoperability/Syncing/Attributes/DeletedRecordFlags/Permit Resetting Date last Synced</t>
  </si>
  <si>
    <t>C5125.00.0000</t>
  </si>
  <si>
    <t>ISO-25010/Compatibility/Interoperability/Importing</t>
  </si>
  <si>
    <t>C5125.01.0000</t>
  </si>
  <si>
    <t>ISO-25010/Compatibility/Interoperability/Importing/via ETL</t>
  </si>
  <si>
    <t>C5125.01.1000</t>
  </si>
  <si>
    <t>ISO-25010/Compatibility/Interoperability/Importing/via ETL/Avoid if possible</t>
  </si>
  <si>
    <t>C5125.01.2000</t>
  </si>
  <si>
    <t>ISO-25010/Compatibility/Interoperability/Importing/via ETL/Prefer sourcing from APIs versus Files</t>
  </si>
  <si>
    <t>C5125.01.3000</t>
  </si>
  <si>
    <t>ISO-25010/Compatibility/Interoperability/Importing/via ETL/Prefer Continuous Paged Small Operations over Large Imports</t>
  </si>
  <si>
    <t>C5125.01.4000</t>
  </si>
  <si>
    <t>ISO-25010/Compatibility/Interoperability/Importing/via ETL/Use a Separate Staging DB</t>
  </si>
  <si>
    <t>C5125.01.5000</t>
  </si>
  <si>
    <t>ISO-25010/Compatibility/Interoperability/Importing/via ETL/Develop Transformations Safely with Non-Prod Data</t>
  </si>
  <si>
    <t>C5125.01.6000</t>
  </si>
  <si>
    <t>ISO-25010/Compatibility/Interoperability/Importing/via ETL/Minimise development in SQL</t>
  </si>
  <si>
    <t>C5125.01.7000</t>
  </si>
  <si>
    <t>ISO-25010/Compatibility/Interoperability/Importing/via ETL/Consider leveraging a Rule Engine for Transformations</t>
  </si>
  <si>
    <t>C5130.00.0000</t>
  </si>
  <si>
    <t>ISO-25010/Compatibility/Portability</t>
  </si>
  <si>
    <t>C5131.00.0000</t>
  </si>
  <si>
    <t>ISO-25010/Compatibility/Portability/OS</t>
  </si>
  <si>
    <t>C5131.09.0000</t>
  </si>
  <si>
    <t>ISO-25010/Compatibility/Portability/Framework/Prefer License Free Supported OS</t>
  </si>
  <si>
    <t>C5132.00.0000</t>
  </si>
  <si>
    <t>ISO-25010/Compatibility/Portability/Framework</t>
  </si>
  <si>
    <t>C5132.09.0000</t>
  </si>
  <si>
    <t>ISO-25010/Compatibility/Portability/Framework/Custom</t>
  </si>
  <si>
    <t>C5133.00.0000</t>
  </si>
  <si>
    <t>ISO-25010/Compatibility/Portability/Language</t>
  </si>
  <si>
    <t>C5133.01.0000</t>
  </si>
  <si>
    <t>ISO-25010/Compatibility/Portability/Language/License Free Supported Framework</t>
  </si>
  <si>
    <t>C5133.09.0000</t>
  </si>
  <si>
    <t>ISO-25010/Compatibility/Portability/Language/Custom</t>
  </si>
  <si>
    <t>C5133.09.1000</t>
  </si>
  <si>
    <t>ISO-25010/Compatibility/Portability/Language/Custom/Open Source Frameworks</t>
  </si>
  <si>
    <t>ISO-25010/Compatibility/Portability/Language/Custom/Prefer compilable typed script languages</t>
  </si>
  <si>
    <t>C5200.00.0000</t>
  </si>
  <si>
    <t>C5210.00.0000</t>
  </si>
  <si>
    <t>C5211.00.0000</t>
  </si>
  <si>
    <t>ISO-25010/Functionality/Appropriateness/Purpose</t>
  </si>
  <si>
    <t>C5211.01.0000</t>
  </si>
  <si>
    <t>ISO-25010/Functionality/Appropriateness/Purpose/Removal</t>
  </si>
  <si>
    <t>C5211.01.1000</t>
  </si>
  <si>
    <t>ISO-25010/Functionality/Appropriateness/Purpose/Removal/Considered only for Operations sake, not Delivery Sake</t>
  </si>
  <si>
    <t>C5211.01.2000</t>
  </si>
  <si>
    <t>ISO-25010/Functionality/Appropriateness/Purpose/Removal/Requested by a Stakeholder other than Delivery Stakeholder</t>
  </si>
  <si>
    <t>C5220.00.0000</t>
  </si>
  <si>
    <t>C5221.00.0000</t>
  </si>
  <si>
    <t>ISO-25010/Functionality/Completeness/Stakeholders</t>
  </si>
  <si>
    <t>C5221.01.0000</t>
  </si>
  <si>
    <t>ISO-25010/Functionality/Completeness/Stakeholders/Architecture Design Services</t>
  </si>
  <si>
    <t>C5221.02.0000</t>
  </si>
  <si>
    <t>ISO-25010/Functionality/Completeness/Stakeholders/Business Services</t>
  </si>
  <si>
    <t>C5221.03.0000</t>
  </si>
  <si>
    <t>ISO-25010/Functionality/Completeness/Stakeholders/Deployment Services</t>
  </si>
  <si>
    <t>C5221.04.0000</t>
  </si>
  <si>
    <t>ISO-25010/Functionality/Completeness/Stakeholders/Infrastructure Services</t>
  </si>
  <si>
    <t>C5221.05.0000</t>
  </si>
  <si>
    <t>ISO-25010/Functionality/Completeness/Stakeholders/Monitoring Services</t>
  </si>
  <si>
    <t>C5221.06.0000</t>
  </si>
  <si>
    <t>ISO-25010/Functionality/Completeness/Stakeholders/Management Services</t>
  </si>
  <si>
    <t>C5221.07.0000</t>
  </si>
  <si>
    <t>ISO-25010/Functionality/Completeness/Stakeholders/Operations Services</t>
  </si>
  <si>
    <t>C5221.08.0000</t>
  </si>
  <si>
    <t>ISO-25010/Functionality/Completeness/Stakeholders/Privacy Services</t>
  </si>
  <si>
    <t>C5221.09.0000</t>
  </si>
  <si>
    <t>ISO-25010/Functionality/Completeness/Stakeholders/Security Services</t>
  </si>
  <si>
    <t>C5221.10.0000</t>
  </si>
  <si>
    <t>ISO-25010/Functionality/Completeness/Stakeholders/Support Services (General)</t>
  </si>
  <si>
    <t>C5221.11.0000</t>
  </si>
  <si>
    <t>ISO-25010/Functionality/Completeness/Stakeholders/Support Services (Business)</t>
  </si>
  <si>
    <t>C5221.12.0000</t>
  </si>
  <si>
    <t>ISO-25010/Functionality/Completeness/Stakeholders/Training Services</t>
  </si>
  <si>
    <t>C5221.13.0000</t>
  </si>
  <si>
    <t>ISO-25010/Functionality/Completeness/Stakeholders/Data warehouse Services</t>
  </si>
  <si>
    <t>C5221.14.0000</t>
  </si>
  <si>
    <t>ISO-25010/Functionality/Completeness/Stakeholders/Data archiving Services</t>
  </si>
  <si>
    <t>C5222.00.0000</t>
  </si>
  <si>
    <t>ISO-25010/Functionality/Completeness/Capabilities</t>
  </si>
  <si>
    <t>C5222.01.0000</t>
  </si>
  <si>
    <t>ISO-25010/Functionality/Completeness/Capabilities/Configuration</t>
  </si>
  <si>
    <t>C5222.01.1000</t>
  </si>
  <si>
    <t>ISO-25010/Functionality/Completeness/Capabilities/Configuration/Host (Immutable)</t>
  </si>
  <si>
    <t>C5222.01.2000</t>
  </si>
  <si>
    <t>ISO-25010/Functionality/Completeness/Capabilities/Configuration/Mutable</t>
  </si>
  <si>
    <t>C5222.01.2100</t>
  </si>
  <si>
    <t>ISO-25010/Functionality/Completeness/Capabilities/Configuration/Mutable/Integration</t>
  </si>
  <si>
    <t>C5222.01.2200.1ISO-25010</t>
  </si>
  <si>
    <t>Functionality/Completeness/Capabilities/Configuration/Mutable/Defaults</t>
  </si>
  <si>
    <t>C5222.01.2300</t>
  </si>
  <si>
    <t>ISO-25010/Functionality/Completeness/Capabilities/Configuration/Mutable/Durations</t>
  </si>
  <si>
    <t>C5222.01.2400</t>
  </si>
  <si>
    <t>ISO-25010/Functionality/Completeness/Capabilities/Configuration/Mutable/Contet</t>
  </si>
  <si>
    <t>C5222.01.2500</t>
  </si>
  <si>
    <t>ISO-25010/Functionality/Completeness/Capabilities/Configuration/Mutable/Culture</t>
  </si>
  <si>
    <t>C5222.02.0000</t>
  </si>
  <si>
    <t>ISO-25010/Functionality/Completeness/Capabilities/Diagnostics</t>
  </si>
  <si>
    <t>C5222.02.1000</t>
  </si>
  <si>
    <t>ISO-25010/Functionality/Completeness/Capabilities/Diagnostics/Searchable</t>
  </si>
  <si>
    <t>C5222.03.0000</t>
  </si>
  <si>
    <t>ISO-25010/Functionality/Completeness/Capabilities/Eception Handling</t>
  </si>
  <si>
    <t>C5222.03.1000</t>
  </si>
  <si>
    <t>ISO-25010/Functionality/Completeness/Capabilities/Eception Handling/Searchable</t>
  </si>
  <si>
    <t>C5222.03.1100</t>
  </si>
  <si>
    <t>ISO-25010/Functionality/Completeness/Capabilities/Eception Handling/Searchable/By Event UUID</t>
  </si>
  <si>
    <t>C5222.04.0000</t>
  </si>
  <si>
    <t>ISO-25010/Functionality/Completeness/Capabilities/Validation</t>
  </si>
  <si>
    <t>C5222.04.1000</t>
  </si>
  <si>
    <t>ISO-25010/Functionality/Completeness/Capabilities/Validation/At Perimeter (ie Controllers)</t>
  </si>
  <si>
    <t>C5222.05.0000</t>
  </si>
  <si>
    <t>ISO-25010/Functionality/Completeness/Capabilities/Users</t>
  </si>
  <si>
    <t>C5222.05.1000</t>
  </si>
  <si>
    <t>ISO-25010/Functionality/Completeness/Capabilities/Users/Disablement</t>
  </si>
  <si>
    <t>C5222.05.1100</t>
  </si>
  <si>
    <t>ISO-25010/Functionality/Completeness/Capabilities/Users/Disablement/Temporary</t>
  </si>
  <si>
    <t>C5222.05.2000</t>
  </si>
  <si>
    <t>ISO-25010/Functionality/Completeness/Capabilities/Users/Enablement</t>
  </si>
  <si>
    <t>C5222.05.2100</t>
  </si>
  <si>
    <t>ISO-25010/Functionality/Completeness/Capabilities/Users/Enablement/Temporary</t>
  </si>
  <si>
    <t>C5222.06.0000</t>
  </si>
  <si>
    <t>ISO-25010/Functionality/Completeness/Capabilities/Groups</t>
  </si>
  <si>
    <t>C5222.06.1000</t>
  </si>
  <si>
    <t>ISO-25010/Functionality/Completeness/Capabilities/Group/Enablement</t>
  </si>
  <si>
    <t>C5222.06.1100</t>
  </si>
  <si>
    <t>ISO-25010/Functionality/Completeness/Capabilities/Group/Enablement/Temporary</t>
  </si>
  <si>
    <t>C5222.06.2000</t>
  </si>
  <si>
    <t>ISO-25010/Functionality/Completeness/Capabilities/Group/Disablement</t>
  </si>
  <si>
    <t>C5222.06.2100</t>
  </si>
  <si>
    <t>ISO-25010/Functionality/Completeness/Capabilities/Group/Disablement/Temporary</t>
  </si>
  <si>
    <t>C5222.06.3000</t>
  </si>
  <si>
    <t>ISO-25010/Functionality/Completeness/Capabilities/Group/Hierarchical Organisation</t>
  </si>
  <si>
    <t>C5222.07.0000</t>
  </si>
  <si>
    <t>ISO-25010/Functionality/Completeness/Capabilities/Group Roles</t>
  </si>
  <si>
    <t>C5222.07.1000</t>
  </si>
  <si>
    <t>ISO-25010/Functionality/Completeness/Capabilities/Group Roles/Notification</t>
  </si>
  <si>
    <t>C5222.07.1100</t>
  </si>
  <si>
    <t>ISO-25010/Functionality/Completeness/Capabilities/Group Roles/Notification/By Invitation</t>
  </si>
  <si>
    <t>C5222.07.2000</t>
  </si>
  <si>
    <t>ISO-25010/Functionality/Completeness/Capabilities/Group Roles/Accept Responsibilities</t>
  </si>
  <si>
    <t>C5222.07.2100</t>
  </si>
  <si>
    <t>ISO-25010/Functionality/Completeness/Capabilities/Group Roles/Accept Responsibilities/before Permissions</t>
  </si>
  <si>
    <t>C5222.08.0000</t>
  </si>
  <si>
    <t>ISO-25010/Functionality/Completeness/Capabilities/Permissions</t>
  </si>
  <si>
    <t>C5222.08.1000</t>
  </si>
  <si>
    <t>ISO-25010/Functionality/Completeness/Capabilities/Permissions/Assigned to Roles</t>
  </si>
  <si>
    <t>C5222.08.1100</t>
  </si>
  <si>
    <t>ISO-25010/Functionality/Completeness/Capabilities/Permissions/Assigned to Roles/Supercede per User</t>
  </si>
  <si>
    <t>C5222.08.2000</t>
  </si>
  <si>
    <t>ISO-25010/Functionality/Completeness/Capabilities/Permissions/Defined in Logical Modules</t>
  </si>
  <si>
    <t>C5222.09.0000</t>
  </si>
  <si>
    <t>ISO-25010/Functionality/Completeness/Capabilities/Authorisation Handling</t>
  </si>
  <si>
    <t>C5222.10.0000</t>
  </si>
  <si>
    <t>ISO-25010/Functionality/Completeness/Capabilities/Notifications</t>
  </si>
  <si>
    <t>C5222.10.1000</t>
  </si>
  <si>
    <t>ISO-25010/Functionality/Completeness/Capabilities/Notifications/Using SMTP</t>
  </si>
  <si>
    <t>C5222.10.2000</t>
  </si>
  <si>
    <t>ISO-25010/Functionality/Completeness/Capabilities/Notifications/In System</t>
  </si>
  <si>
    <t>C5222.10.3000</t>
  </si>
  <si>
    <t>ISO-25010/Functionality/Completeness/Capabilities/Notifications/Permanently Stored</t>
  </si>
  <si>
    <t>C5222.10.4000</t>
  </si>
  <si>
    <t>ISO-25010/Functionality/Completeness/Capabilities/Notifications/Confidential</t>
  </si>
  <si>
    <t>ISO-25010/Functionality/Completeness/Capabilities/Notifications/Searchable By Content &amp; Metadata</t>
  </si>
  <si>
    <t>C5222.10.4100</t>
  </si>
  <si>
    <t>ISO-25010/Functionality/Completeness/Capabilities/Notifications/Confidential/Do Not Disclose Personal Information</t>
  </si>
  <si>
    <t>C5222.10.5000</t>
  </si>
  <si>
    <t>ISO-25010/Functionality/Completeness/Capabilities/Notifications/Time Limited</t>
  </si>
  <si>
    <t>C5222.11.0000</t>
  </si>
  <si>
    <t>ISO-25010/Functionality/Completeness/Capabilities/Media</t>
  </si>
  <si>
    <t>C5222.11.1000</t>
  </si>
  <si>
    <t>ISO-25010/Functionality/Completeness/Capabilities/Media/Blob Storage</t>
  </si>
  <si>
    <t>C5222.11.2000</t>
  </si>
  <si>
    <t>ISO-25010/Functionality/Completeness/Capabilities/Media/By Group Association</t>
  </si>
  <si>
    <t>C5222.11.3000</t>
  </si>
  <si>
    <t>ISO-25010/Functionality/Completeness/Capabilities/Media/By Multiple Associations</t>
  </si>
  <si>
    <t>C5222.11.4000</t>
  </si>
  <si>
    <t>ISO-25010/Functionality/Completeness/Capabilities/Media/By User Association</t>
  </si>
  <si>
    <t>C5222.11.5000</t>
  </si>
  <si>
    <t>ISO-25010/Functionality/Completeness/Capabilities/Media/Validate for Malware</t>
  </si>
  <si>
    <t>C5222.11.6000</t>
  </si>
  <si>
    <t>ISO-25010/Functionality/Completeness/Capabilities/Media/Validate for Objectionability</t>
  </si>
  <si>
    <t>C5222.12.0000</t>
  </si>
  <si>
    <t>ISO-25010/Functionality/Completeness/Capabilities/User Feedback</t>
  </si>
  <si>
    <t>C5222.12.1000</t>
  </si>
  <si>
    <t>ISO-25010/Functionality/Completeness/Capabilities/User Feedback/By Feature</t>
  </si>
  <si>
    <t>C5222.12.2000</t>
  </si>
  <si>
    <t>ISO-25010/Functionality/Completeness/Capabilities/User Feedback/By Product</t>
  </si>
  <si>
    <t>C5222.17.0000</t>
  </si>
  <si>
    <t>ISO-25010/Functionality/Completeness/Capabilities/Search Metadata</t>
  </si>
  <si>
    <t>C5222.17.1000</t>
  </si>
  <si>
    <t>ISO-25010/Functionality/Completeness/Capabilities/Search Metadata/System Wide Tagging</t>
  </si>
  <si>
    <t>C5222.17.2000</t>
  </si>
  <si>
    <t>ISO-25010/Functionality/Completeness/Capabilities/Search Metadata/Personal Tagging</t>
  </si>
  <si>
    <t>C5222.18.0000</t>
  </si>
  <si>
    <t>ISO-25010/Functionality/Completeness/Capabilities/Route Handling</t>
  </si>
  <si>
    <t>C5222.18.1000</t>
  </si>
  <si>
    <t>ISO-25010/Functionality/Completeness/Capabilities/Route Handling/Permit multiple routes</t>
  </si>
  <si>
    <t>C5222.18.2000</t>
  </si>
  <si>
    <t>ISO-25010/Functionality/Completeness/Capabilities/Route Handling/Permit legacy redirection</t>
  </si>
  <si>
    <t>C5222.19.0000</t>
  </si>
  <si>
    <t>ISO-25010/Functionality/Completeness/Capabilities/Module Handling</t>
  </si>
  <si>
    <t>C5222.19.1000</t>
  </si>
  <si>
    <t>ISO-25010/Functionality/Completeness/Capabilities/Custom/Module Handling/Blob Stored</t>
  </si>
  <si>
    <t>C5222.19.2000</t>
  </si>
  <si>
    <t>ISO-25010/Functionality/Completeness/Capabilities/Custom/Module Handling/Permission Listing</t>
  </si>
  <si>
    <t>C5222.20.0000</t>
  </si>
  <si>
    <t>ISO-25010/Functionality/Completeness/Capabilities/Search</t>
  </si>
  <si>
    <t>C5222.20.1000</t>
  </si>
  <si>
    <t>ISO-25010/Functionality/Completeness/Capabilities/Search/Filterable</t>
  </si>
  <si>
    <t>C5222.20.1100</t>
  </si>
  <si>
    <t>ISO-25010/Functionality/Completeness/Capabilities/Search/Filterable/Metadata</t>
  </si>
  <si>
    <t>ISO-25010/Functionality/Completeness/Capabilities/Search/Filterable/Type</t>
  </si>
  <si>
    <t>C5222.20.2000</t>
  </si>
  <si>
    <t>ISO-25010/Functionality/Completeness/Capabilities/Search/Forgiving</t>
  </si>
  <si>
    <t>C5222.20.2100</t>
  </si>
  <si>
    <t>ISO-25010/Functionality/Completeness/Capabilities/Search/Forgiving/Spelling</t>
  </si>
  <si>
    <t>C5222.20.2200</t>
  </si>
  <si>
    <t>ISO-25010/Functionality/Completeness/Capabilities/Search/Forgiving/Diacritics</t>
  </si>
  <si>
    <t>C5222.20.2300</t>
  </si>
  <si>
    <t>ISO-25010/Functionality/Completeness/Capabilities/Search/Forgiving/Phonetic</t>
  </si>
  <si>
    <t>C5222.20.2400</t>
  </si>
  <si>
    <t>ISO-25010/Functionality/Completeness/Capabilities/Search/Forgiving/Synonyms</t>
  </si>
  <si>
    <t>C5222.20.3000</t>
  </si>
  <si>
    <t>ISO-25010/Functionality/Completeness/Capabilities/Search/On Content</t>
  </si>
  <si>
    <t>C5222.20.4000</t>
  </si>
  <si>
    <t>ISO-25010/Functionality/Completeness/Capabilities/Search/On Metadata</t>
  </si>
  <si>
    <t>C5222.20.5000</t>
  </si>
  <si>
    <t>ISO-25010/Functionality/Completeness/Capabilities/Search/Related</t>
  </si>
  <si>
    <t>C5222.20.5100</t>
  </si>
  <si>
    <t>ISO-25010/Functionality/Completeness/Capabilities/Search/Related/Linked</t>
  </si>
  <si>
    <t>C5222.20.5200</t>
  </si>
  <si>
    <t>ISO-25010/Functionality/Completeness/Capabilities/Search/Related/Pattern Matched</t>
  </si>
  <si>
    <t>C5222.22.0000</t>
  </si>
  <si>
    <t>ISO-25010/Functionality/Completeness/Capabilities/Async Task Eecution</t>
  </si>
  <si>
    <t>C5222.23.0000</t>
  </si>
  <si>
    <t>ISO-25010/Functionality/Completeness/Capabilities/Async Handling</t>
  </si>
  <si>
    <t>C5222.23.1000</t>
  </si>
  <si>
    <t>ISO-25010/Functionality/Completeness/Capabilities/Async Handling/Queue Processing</t>
  </si>
  <si>
    <t>C5222.23.2000</t>
  </si>
  <si>
    <t>ISO-25010/Functionality/Completeness/Capabilities/Async Handling/After work hour Processing</t>
  </si>
  <si>
    <t>C5222.26.0000</t>
  </si>
  <si>
    <t>ISO-25010/Functionality/Completeness/Capabilities/Workflow Handling</t>
  </si>
  <si>
    <t>C5222.26.1000</t>
  </si>
  <si>
    <t>ISO-25010/Functionality/Completeness/Capabilities/Workflow Handling/Can Custom Develop Workflows</t>
  </si>
  <si>
    <t>C5222.26.2000</t>
  </si>
  <si>
    <t>ISO-25010/Functionality/Completeness/Capabilities/Workflow Handling/Can Eecute Asynchronously</t>
  </si>
  <si>
    <t>C5222.26.3000</t>
  </si>
  <si>
    <t>ISO-25010/Functionality/Completeness/Capabilities/Workflow Handling/Can Notify</t>
  </si>
  <si>
    <t>C5222.26.4000</t>
  </si>
  <si>
    <t>ISO-25010/Functionality/Completeness/Capabilities/Workflow Handling/Can Escalate</t>
  </si>
  <si>
    <t>C5222.26.5000</t>
  </si>
  <si>
    <t>ISO-25010/Functionality/Completeness/Capabilities/Workflow Handling/Can Assign to Groups</t>
  </si>
  <si>
    <t>C5222.26.6000</t>
  </si>
  <si>
    <t>ISO-25010/Functionality/Completeness/Capabilities/Workflow Handling/Can Conditionally Branch</t>
  </si>
  <si>
    <t>C5222.26.7000</t>
  </si>
  <si>
    <t>ISO-25010/Functionality/Completeness/Capabilities/Workflow Handling/Can Run Parallel Branches</t>
  </si>
  <si>
    <t>C5222.26.8000</t>
  </si>
  <si>
    <t>ISO-25010/Functionality/Completeness/Capabilities/Workflow Handling/Any users may participate</t>
  </si>
  <si>
    <t>C5222.26.8100</t>
  </si>
  <si>
    <t>ISO-25010/Functionality/Completeness/Capabilities/Workflow Handling/Eternal Consultants can approve</t>
  </si>
  <si>
    <t>C5222.26.8200</t>
  </si>
  <si>
    <t>ISO-25010/Functionality/Completeness/Capabilities/Workflow Handling/Partners can be delegated work</t>
  </si>
  <si>
    <t>C5222.26.8300</t>
  </si>
  <si>
    <t>ISO-25010/Functionality/Completeness/Capabilities/Workflow Handling/Customers can participate</t>
  </si>
  <si>
    <t>C5222.27.0000</t>
  </si>
  <si>
    <t>ISO-25010/Functionality/Completeness/Capabilities/Rule Management</t>
  </si>
  <si>
    <t>C5222.27.1000</t>
  </si>
  <si>
    <t>ISO-25010/Functionality/Completeness/Capabilities/Rule Management/Authorisation</t>
  </si>
  <si>
    <t>C5222.27.1100</t>
  </si>
  <si>
    <t>ISO-25010/Functionality/Completeness/Capabilities/Rule Management/Authorisation/By Source Time</t>
  </si>
  <si>
    <t>C5222.27.1200</t>
  </si>
  <si>
    <t>ISO-25010/Functionality/Completeness/Capabilities/Rule Management/Authorisation/By Source Location</t>
  </si>
  <si>
    <t>C5222.27.1300</t>
  </si>
  <si>
    <t>ISO-25010/Functionality/Completeness/Capabilities/Rule Management/Authorisation/By Resource Requested</t>
  </si>
  <si>
    <t>C5222.30.0000</t>
  </si>
  <si>
    <t>ISO-25010/Functionality/Completeness/Capabilities/Reporting</t>
  </si>
  <si>
    <t>C5222.30.1000</t>
  </si>
  <si>
    <t>ISO-25010/Functionality/Completeness/Capabilities/Reporting/Resources</t>
  </si>
  <si>
    <t>C5222.30.1100</t>
  </si>
  <si>
    <t>ISO-25010/Functionality/Completeness/Capabilities/Reporting/Resources/Time</t>
  </si>
  <si>
    <t>C5222.30.1200</t>
  </si>
  <si>
    <t>ISO-25010/Functionality/Completeness/Capabilities/Reporting/Resources/Devices</t>
  </si>
  <si>
    <t>C5222.30.1300</t>
  </si>
  <si>
    <t>ISO-25010/Functionality/Completeness/Capabilities/Reporting/Resources/IO</t>
  </si>
  <si>
    <t>C5222.30.1400</t>
  </si>
  <si>
    <t>ISO-25010/Functionality/Completeness/Capabilities/Reporting/Resources/Storage</t>
  </si>
  <si>
    <t>C5222.30.1500</t>
  </si>
  <si>
    <t>ISO-25010/Functionality/Completeness/Capabilities/Reporting/Resources/Services</t>
  </si>
  <si>
    <t>C5222.30.1510</t>
  </si>
  <si>
    <t>ISO-25010/Functionality/Completeness/Capabilities/Reporting/Resources/Services/Down Since</t>
  </si>
  <si>
    <t>ISO-25010/Functionality/Completeness/Capabilities/Reporting/Resources/Services/Last Accessed</t>
  </si>
  <si>
    <t>C5222.30.1600</t>
  </si>
  <si>
    <t>ISO-25010/Functionality/Completeness/Capabilities/Reporting/Resources/Custom/Components</t>
  </si>
  <si>
    <t>C5222.30.1610</t>
  </si>
  <si>
    <t>ISO-25010/Functionality/Completeness/Capabilities/Reporting/Resources/Custom/Components/Version &amp; Age</t>
  </si>
  <si>
    <t>C5222.30.1700</t>
  </si>
  <si>
    <t>ISO-25010/Functionality/Completeness/Capabilities/Reporting/Resources/Cost</t>
  </si>
  <si>
    <t>C5222.30.1710</t>
  </si>
  <si>
    <t>ISO-25010/Functionality/Completeness/Capabilities/Reporting/Resources/Cost/PerRequest</t>
  </si>
  <si>
    <t>C5222.30.1720</t>
  </si>
  <si>
    <t>ISO-25010/Functionality/Completeness/Capabilities/Reporting/Resources/Cost/PerMember</t>
  </si>
  <si>
    <t>C5222.30.1730</t>
  </si>
  <si>
    <t>ISO-25010/Functionality/Completeness/Capabilities/Reporting/Resources/Cost/PerResource</t>
  </si>
  <si>
    <t>C5222.30.2000</t>
  </si>
  <si>
    <t>ISO-25010/Functionality/Completeness/Capabilities/Reporting/Sessions</t>
  </si>
  <si>
    <t>C5222.30.2100</t>
  </si>
  <si>
    <t>ISO-25010/Functionality/Completeness/Capabilities/Reporting/Sessions/AccessDeviceCapabilities</t>
  </si>
  <si>
    <t>C5222.30.2200</t>
  </si>
  <si>
    <t>ISO-25010/Functionality/Completeness/Capabilities/Reporting/Sessions/Source</t>
  </si>
  <si>
    <t>C5222.30.2300</t>
  </si>
  <si>
    <t>ISO-25010/Functionality/Completeness/Capabilities/Reporting/Sessions/Location</t>
  </si>
  <si>
    <t>C5222.30.2400</t>
  </si>
  <si>
    <t>ISO-25010/Functionality/Completeness/Capabilities/Reporting/Sessions/Active</t>
  </si>
  <si>
    <t>C5222.30.2500</t>
  </si>
  <si>
    <t>ISO-25010/Functionality/Completeness/Capabilities/Reporting/Sessions/Operations</t>
  </si>
  <si>
    <t>C5222.30.2610</t>
  </si>
  <si>
    <t>ISO-25010/Functionality/Completeness/Capabilities/Reporting/Sessions/Membership/Currency</t>
  </si>
  <si>
    <t>C5222.30.2620</t>
  </si>
  <si>
    <t>ISO-25010/Functionality/Completeness/Capabilities/Reporting/Sessions/Membership/ConversionAbandonment</t>
  </si>
  <si>
    <t>C5222.30.3000</t>
  </si>
  <si>
    <t>ISO-25010/Functionality/Completeness/Capabilities/Reporting/Tenancy Users</t>
  </si>
  <si>
    <t>C5222.30.3100</t>
  </si>
  <si>
    <t>ISO-25010/Functionality/Completeness/Capabilities/Reporting/Tenancy Users/Permissions</t>
  </si>
  <si>
    <t>C5222.30.3200</t>
  </si>
  <si>
    <t>ISO-25010/Functionality/Completeness/Capabilities/Reporting/Tenancy Users/Operations</t>
  </si>
  <si>
    <t>C5222.30.3300</t>
  </si>
  <si>
    <t>ISO-25010/Functionality/Completeness/Capabilities/Reporting/Tenancy Users/Group Membership</t>
  </si>
  <si>
    <t>C5222.30.4000</t>
  </si>
  <si>
    <t>ISO-25010/Functionality/Completeness/Capabilities/Reporting/Tenancy Groups</t>
  </si>
  <si>
    <t>C5222.30.4100</t>
  </si>
  <si>
    <t>ISO-25010/Functionality/Completeness/Capabilities/Reporting/Tenancy Groups/Member Roles</t>
  </si>
  <si>
    <t>C5222.30.5000</t>
  </si>
  <si>
    <t>ISO-25010/Functionality/Completeness/Capabilities/Reporting/Search</t>
  </si>
  <si>
    <t>C5222.30.5100</t>
  </si>
  <si>
    <t>ISO-25010/Functionality/Completeness/Capabilities/Reporting/Search/Most Searched For</t>
  </si>
  <si>
    <t>C5222.30.5200</t>
  </si>
  <si>
    <t>ISO-25010/Functionality/Completeness/Capabilities/Reporting/Search/Abandonment</t>
  </si>
  <si>
    <t>C5222.30.5300</t>
  </si>
  <si>
    <t>ISO-25010/Functionality/Completeness/Capabilities/Reporting/Search/Navigation Importance</t>
  </si>
  <si>
    <t>ISO-25010/Functionality/Completeness/Capabilities/Reporting/Search/Navigation Paths</t>
  </si>
  <si>
    <t>C5222.30.8000</t>
  </si>
  <si>
    <t>ISO-25010/Functionality/Completeness/Capabilities/Reporting/Operations</t>
  </si>
  <si>
    <t>C5222.30.8100</t>
  </si>
  <si>
    <t>ISO-25010/Functionality/Completeness/Capabilities/Reporting/Operations/Abandoment</t>
  </si>
  <si>
    <t>C5222.30.8200</t>
  </si>
  <si>
    <t>ISO-25010/Functionality/Completeness/Capabilities/Reporting/Operations/On A Product</t>
  </si>
  <si>
    <t>C5222.30.9000</t>
  </si>
  <si>
    <t>ISO-25010/Functionality/Completeness/Capabilities/Reporting/Products</t>
  </si>
  <si>
    <t>C5222.30.9100</t>
  </si>
  <si>
    <t>ISO-25010/Functionality/Completeness/Capabilities/Reporting/Products/Currency</t>
  </si>
  <si>
    <t>C5222.30.9200</t>
  </si>
  <si>
    <t>ISO-25010/Functionality/Completeness/Capabilities/Reporting/Products/Reviewable</t>
  </si>
  <si>
    <t>C5222.30.9300</t>
  </si>
  <si>
    <t>ISO-25010/Functionality/Completeness/Capabilities/Reporting/Products/ByMetadata</t>
  </si>
  <si>
    <t>C5222.30.9400</t>
  </si>
  <si>
    <t>ISO-25010/Functionality/Completeness/Capabilities/Reporting/Products/ByAccess</t>
  </si>
  <si>
    <t>C5222.30.9500</t>
  </si>
  <si>
    <t>ISO-25010/Functionality/Completeness/Capabilities/Reporting/Products/Source</t>
  </si>
  <si>
    <t>C5222.40.0000</t>
  </si>
  <si>
    <t>ISO-25010/Functionality/Completeness/Capabilities/User Profile</t>
  </si>
  <si>
    <t>C5222.40.1000</t>
  </si>
  <si>
    <t>ISO-25010/Functionality/Completeness/Capabilities/User Profile/Default Name</t>
  </si>
  <si>
    <t>C5222.40.2000</t>
  </si>
  <si>
    <t>ISO-25010/Functionality/Completeness/Capabilities/User Profile/Avatar</t>
  </si>
  <si>
    <t>C5222.40.3000</t>
  </si>
  <si>
    <t>ISO-25010/Functionality/Completeness/Capabilities/User Profile/Bio</t>
  </si>
  <si>
    <t>C5222.99.0000</t>
  </si>
  <si>
    <t>ISO-25010/Functionality/Completeness/Capabilities/Custom</t>
  </si>
  <si>
    <t>C5222.99.1000</t>
  </si>
  <si>
    <t>ISO-25010/Functionality/Completeness/Capabilities/Custom/Contet Handling</t>
  </si>
  <si>
    <t>C5222.99.2000</t>
  </si>
  <si>
    <t>ISO-25010/Functionality/Completeness/Capabilities/Custom/Module Handling</t>
  </si>
  <si>
    <t>C5222.99.2100</t>
  </si>
  <si>
    <t>ISO-25010/Functionality/Completeness/Capabilities/Custom/Contet Handling/Host</t>
  </si>
  <si>
    <t>C5222.99.3000</t>
  </si>
  <si>
    <t>ISO-25010/Functionality/Completeness/Capabilities/Custom/Message Mapping Management</t>
  </si>
  <si>
    <t>C5222.99.4000</t>
  </si>
  <si>
    <t>ISO-25010/Functionality/Completeness/Capabilities/Custom/Caching</t>
  </si>
  <si>
    <t>C5222.99.4100</t>
  </si>
  <si>
    <t>ISO-25010/Functionality/Completeness/Capabilities/Custom/Caching/Cache closest to use</t>
  </si>
  <si>
    <t>ISO-25010/Functionality/Completeness/Capabilities/Custom/Caching/Cache in format for use</t>
  </si>
  <si>
    <t>ISO-25010/Functionality/Completeness/Capabilities/Custom/Caching/Configurable S,M,L Cache Durations</t>
  </si>
  <si>
    <t>C5222.99.5000</t>
  </si>
  <si>
    <t>ISO-25010/Functionality/Completeness/Capabilities/Custom/Storage Handling</t>
  </si>
  <si>
    <t>C5222.99.5100</t>
  </si>
  <si>
    <t>ISO-25010/Functionality/Completeness/Capabilities/Custom/Storage Handling/CredentialStorage</t>
  </si>
  <si>
    <t>C5222.99.5200</t>
  </si>
  <si>
    <t>ISO-25010/Functionality/Completeness/Capabilities/Custom/Storage Handling/Blob</t>
  </si>
  <si>
    <t>C5222.99.5210</t>
  </si>
  <si>
    <t>ISO-25010/Functionality/Completeness/Capabilities/Custom/Storage Handling/Blob/For Diagnostics</t>
  </si>
  <si>
    <t>C5222.99.5230</t>
  </si>
  <si>
    <t>ISO-25010/Functionality/Completeness/Capabilities/Custom/Storage Handling/Blob/For Media</t>
  </si>
  <si>
    <t>C5222.99.5240</t>
  </si>
  <si>
    <t>ISO-25010/Functionality/Completeness/Capabilities/Custom/Storage Handling/Blob/For Messages</t>
  </si>
  <si>
    <t>C5222.99.5250</t>
  </si>
  <si>
    <t>ISO-25010/Functionality/Completeness/Capabilities/Custom/Storage Handling/Blob/For Modules</t>
  </si>
  <si>
    <t>C5222.99.5300</t>
  </si>
  <si>
    <t>ISO-25010/Functionality/Completeness/Capabilities/Custom/Storage Handling/RelationalDB</t>
  </si>
  <si>
    <t>C5222.99.5400</t>
  </si>
  <si>
    <t>ISO-25010/Functionality/Completeness/Capabilities/Custom/Storage Handling/DocumentDB</t>
  </si>
  <si>
    <t>C5222.99.5410</t>
  </si>
  <si>
    <t>ISO-25010/Functionality/Completeness/Capabilities/Custom/Storage Handling/DocumentDB/Schemed Docs</t>
  </si>
  <si>
    <t>C5222.99.5500</t>
  </si>
  <si>
    <t>ISO-25010/Functionality/Completeness/Capabilities/Custom/Storage Handling/GraphDB</t>
  </si>
  <si>
    <t>C5222.99.5510</t>
  </si>
  <si>
    <t>ISO-25010/Functionality/Completeness/Capabilities/Custom/Storage Handling/GraphDB/Related Links</t>
  </si>
  <si>
    <t>C5222.99.5520</t>
  </si>
  <si>
    <t>ISO-25010/Functionality/Completeness/Capabilities/Custom/Storage Handling/GraphDB/Version Links</t>
  </si>
  <si>
    <t>C5222.99.5530</t>
  </si>
  <si>
    <t>ISO-25010/Functionality/Completeness/Capabilities/Custom/Storage Handling/GraphDB/Usage Links</t>
  </si>
  <si>
    <t>C5230.00.0000</t>
  </si>
  <si>
    <t>C5233.01.0000</t>
  </si>
  <si>
    <t>ISO-25010/Functionality/Correctness/Instructions</t>
  </si>
  <si>
    <t>ISO-25010/Functionality/Correctness/Instructions/Current</t>
  </si>
  <si>
    <t>C5233.02.1000</t>
  </si>
  <si>
    <t>ISO-25010/Functionality/Correctness/Instructions/Current/Role Responsibility Required</t>
  </si>
  <si>
    <t>C5233.02.1100</t>
  </si>
  <si>
    <t>ISO-25010/Functionality/Correctness/Instructions/Current/Role Responsibility Required/Regularly Maintain</t>
  </si>
  <si>
    <t>C5252.00.0000</t>
  </si>
  <si>
    <t>ISO-25010/Functionality/Appropriateness/Evenly distributed across Stakeholders</t>
  </si>
  <si>
    <t xml:space="preserve">The system's Functionality MUST address the functional needs of End Users, General Support, Business Service Support, Operations and Assurance Users.  </t>
  </si>
  <si>
    <t>C5300.00.0000</t>
  </si>
  <si>
    <t>ISO-25010/Maintainability</t>
  </si>
  <si>
    <t>C5310.00.0000</t>
  </si>
  <si>
    <t>ISO-25010/Maintainability/Cost</t>
  </si>
  <si>
    <t>C5320.00.0000</t>
  </si>
  <si>
    <t>C5321.00.0000</t>
  </si>
  <si>
    <t>ISO-25010/Maintainability/Analysability/Diagnostics</t>
  </si>
  <si>
    <t>The system MUST develop a Trace Log that permits investigating operations by User,Session, Operation,DateTime,Component.</t>
  </si>
  <si>
    <t>C5322.00.0000</t>
  </si>
  <si>
    <t>ISO-25010/Maintainability/Analysability/Errors</t>
  </si>
  <si>
    <t xml:space="preserve">The system MUST develop a thin, permanent, secured record of all System Errors, associated to User, Session, Operation, DateTime, Component.  </t>
  </si>
  <si>
    <t>C5323.00.0000</t>
  </si>
  <si>
    <t>ISO-25010/Maintainability/Analysability/Notifications</t>
  </si>
  <si>
    <t xml:space="preserve">The system MUST notify - directly or via a proxy - members of appropriate role of system errors that require resolution. </t>
  </si>
  <si>
    <t>C5323.01.0000</t>
  </si>
  <si>
    <t>ISO-25010/Maintainability/Analysability/Notifications/Devices</t>
  </si>
  <si>
    <t>C5323.02.0000</t>
  </si>
  <si>
    <t>ISO-25010/Maintainability/Analysability/Notifications/Storage</t>
  </si>
  <si>
    <t>C5323.03.0000</t>
  </si>
  <si>
    <t>ISO-25010/Maintainability/Analysability/Notifications/Epirations</t>
  </si>
  <si>
    <t>C5323.04.0000</t>
  </si>
  <si>
    <t>ISO-25010/Maintainability/Analysability/Notifications/Traffic</t>
  </si>
  <si>
    <t>C5323.05.0000</t>
  </si>
  <si>
    <t>ISO-25010/Maintainability/Analysability/Notifications/Services</t>
  </si>
  <si>
    <t>C5323.06.0000</t>
  </si>
  <si>
    <t>ISO-25010/Maintainability/Analysability/Notifications/Eceptions</t>
  </si>
  <si>
    <t>C5330.00.0000</t>
  </si>
  <si>
    <t>C5331.00.0000</t>
  </si>
  <si>
    <t>ISO-25010/Functionality/Correctness/Validations</t>
  </si>
  <si>
    <t>The system MUST validate authorisation, request and data before performing an operation.</t>
  </si>
  <si>
    <t>C5331.01.0000</t>
  </si>
  <si>
    <t>ISO-25010/Functionality/Correctness/Validations/At Perimeter in Controllers</t>
  </si>
  <si>
    <t>ISO-25010/Functionality/Correctness/Validations/Rules Management</t>
  </si>
  <si>
    <t>C5331.01.1000</t>
  </si>
  <si>
    <t>ISO-25010/Functionality/Correctness/Validations/Disallow Direct Access to DataStores</t>
  </si>
  <si>
    <t>C5331.01.1100</t>
  </si>
  <si>
    <t>ISO-25010/Functionality/Correctness/Validations/Disallow Direct Access to DataStores/Migrate via APIs</t>
  </si>
  <si>
    <t>C5331.01.2000</t>
  </si>
  <si>
    <t>ISO-25010/Functionality/Correctness/Validations/Rules Management/Migration Data</t>
  </si>
  <si>
    <t>C5332.00.0000</t>
  </si>
  <si>
    <t>ISO-25010/Functionality/Correctness/Contet</t>
  </si>
  <si>
    <t>C5332.01.0000</t>
  </si>
  <si>
    <t>ISO-25010/Functionality/Correctness/Contet/Users as Individuals and/or Group Members</t>
  </si>
  <si>
    <t>C5332.02.0000</t>
  </si>
  <si>
    <t>ISO-25010/Functionality/Correctness/Contet/Users may have multiple Roles in multiple Groups</t>
  </si>
  <si>
    <t>C5332.02.1000</t>
  </si>
  <si>
    <t>ISO-25010/Functionality/Correctness/Contet/Users can belong to multiple Groups/Multiple Schools</t>
  </si>
  <si>
    <t>C5332.02.2000</t>
  </si>
  <si>
    <t>ISO-25010/Functionality/Correctness/Contet/Users can belong to multiple Groups/Schools and Community</t>
  </si>
  <si>
    <t>C5332.03.0000</t>
  </si>
  <si>
    <t>ISO-25010/Functionality/Correctness/Contet/Large Groups can be comprised of nested Groups</t>
  </si>
  <si>
    <t>C5332.03.1000</t>
  </si>
  <si>
    <t>ISO-25010/Functionality/Correctness/Contet/Large Groups can be comprised of nested child Groups/Orgs,Depts,Cohorts</t>
  </si>
  <si>
    <t>C5332.04.0000</t>
  </si>
  <si>
    <t>ISO-25010/Functionality/Correctness/Contet/A Group can be classified as an Organisation</t>
  </si>
  <si>
    <t>C5332.04.1000</t>
  </si>
  <si>
    <t>ISO-25010/Functionality/Correctness/Contet/Groups can be classified by Cohort, Course, Location, etc.</t>
  </si>
  <si>
    <t>C5332.05.0000</t>
  </si>
  <si>
    <t>ISO-25010/Functionality/Correctness/Contet/Organisations May be Grouped in parent Organisations</t>
  </si>
  <si>
    <t>ISO-25010/Functionality/Correctness/Contet/Some Organisations May be Grouped as Partners</t>
  </si>
  <si>
    <t>C5332.05.1000</t>
  </si>
  <si>
    <t>ISO-25010/Functionality/Correctness/Contet/Organisations May be Grouped as Objective Partners</t>
  </si>
  <si>
    <t>ISO-25010/Functionality/Correctness/Contet/Organisations May be Grouped as Regional Org Groups</t>
  </si>
  <si>
    <t>C5332.08.0000</t>
  </si>
  <si>
    <t>ISO-25010/Functionality/Correctness/Contet/Info is for appropriate sharing with others</t>
  </si>
  <si>
    <t>C5332.08.1000</t>
  </si>
  <si>
    <t>ISO-25010/Functionality/Correctness/Contet/Info is for appropriate sharing with others/Hence API-First</t>
  </si>
  <si>
    <t>C5332.09.0000</t>
  </si>
  <si>
    <t>ISO-25010/Functionality/Correctness/Contet/Will remain Operational for a long Time</t>
  </si>
  <si>
    <t>C5332.09.1000</t>
  </si>
  <si>
    <t>ISO-25010/Functionality/Correctness/Contet/Will remain Operational for a Long Time/Much longer than any Dev phase</t>
  </si>
  <si>
    <t>ISO-25010/Functionality/Correctness/Contet/Will remain Operational for a Long Time/Think Decade</t>
  </si>
  <si>
    <t>C5332.10.0000</t>
  </si>
  <si>
    <t>ISO-25010/Functionality/Correctness/Contet/Incremental Changing Circumstances</t>
  </si>
  <si>
    <t>C5332.10.1000</t>
  </si>
  <si>
    <t>ISO-25010/Functionality/Correctness/Contet/Incremental Changing Circumstances/Or Die</t>
  </si>
  <si>
    <t>C5332.10.2000</t>
  </si>
  <si>
    <t>ISO-25010/Functionality/Correctness/Contet/Incremental Changing Circumstances/Change Users</t>
  </si>
  <si>
    <t>C5332.10.3000</t>
  </si>
  <si>
    <t>ISO-25010/Functionality/Correctness/Contet/Incremental Changing Circumstances/Change Processes</t>
  </si>
  <si>
    <t>C5332.10.4000</t>
  </si>
  <si>
    <t>ISO-25010/Functionality/Correctness/Contet/Incremental Changing Circumstances/Change Permissions</t>
  </si>
  <si>
    <t>ISO-25010/Functionality/Correctness/Contet/Incremental Changing Circumstances/Change Product</t>
  </si>
  <si>
    <t>C5332.10.5000</t>
  </si>
  <si>
    <t>ISO-25010/Functionality/Correctness/Contet/Incremental Changing Circumstances/Change Presentation</t>
  </si>
  <si>
    <t>C5332.10.6000</t>
  </si>
  <si>
    <t>ISO-25010/Functionality/Correctness/Contet/Incremental Changing Circumstances/Changing Threats</t>
  </si>
  <si>
    <t>C5332.10.7000</t>
  </si>
  <si>
    <t>ISO-25010/Functionality/Correctness/Contet/Incremental Changing Circumstances/Changing Regulations</t>
  </si>
  <si>
    <t>C5332.11.0000</t>
  </si>
  <si>
    <t>ISO-25010/Functionality/Correctness/Contet/Government Services require 100% auditability</t>
  </si>
  <si>
    <t>C5332.11.1000</t>
  </si>
  <si>
    <t>ISO-25010/Functionality/Correctness/Contet/Government Services require 100% auditability/Including Views</t>
  </si>
  <si>
    <t>C5332.12.0000</t>
  </si>
  <si>
    <t>ISO-25010/Functionality/Correctness/Contet/Government Services require appropriate transparency</t>
  </si>
  <si>
    <t>C5332.12.1000</t>
  </si>
  <si>
    <t>ISO-25010/Functionality/Correctness/Contet/Government Services require appropriate transparency/Open Data</t>
  </si>
  <si>
    <t>C5332.13.0000</t>
  </si>
  <si>
    <t>ISO-25010/Functionality/Correctness/Contet/Government Services for All Citizens Regardless</t>
  </si>
  <si>
    <t>ISO-25010/Functionality/Correctness/Contet/Government Services for All National Cultures</t>
  </si>
  <si>
    <t>C5332.13.1000</t>
  </si>
  <si>
    <t>ISO-25010/Functionality/Correctness/Contet/Government Services for All Citizens Regardless/Ability</t>
  </si>
  <si>
    <t>ISO-25010/Functionality/Correctness/Contet/Government Services for All National Cultures/Wrong Note</t>
  </si>
  <si>
    <t>C5332.13.2000</t>
  </si>
  <si>
    <t>ISO-25010/Functionality/Correctness/Contet/Government Services for All Citizens Regardless/Resources</t>
  </si>
  <si>
    <t>ISO-25010/Functionality/Correctness/Contet/Government Services for All National Cultures/Wrong Interpretation</t>
  </si>
  <si>
    <t>C5332.13.3000</t>
  </si>
  <si>
    <t>ISO-25010/Functionality/Correctness/Contet/Government Services for All Citizens Regardless/Language</t>
  </si>
  <si>
    <t>C5332.13.4000</t>
  </si>
  <si>
    <t>ISO-25010/Functionality/Correctness/Contet/Government Services for All Citizens Regardless/Culture Design</t>
  </si>
  <si>
    <t>C5332.14.0000</t>
  </si>
  <si>
    <t>ISO-25010/Functionality/Correctness/Contet/Government Service within eisting Obligations</t>
  </si>
  <si>
    <t>C5332.14.1000</t>
  </si>
  <si>
    <t>ISO-25010/Functionality/Correctness/Contet/Government Service within eisting Obligations/Accessibility</t>
  </si>
  <si>
    <t>C5332.14.2000</t>
  </si>
  <si>
    <t>ISO-25010/Functionality/Correctness/Contet/Government Service within eisting Obligations/Equity</t>
  </si>
  <si>
    <t>C5332.14.3000</t>
  </si>
  <si>
    <t>ISO-25010/Functionality/Correctness/Contet/Government Service within eisting Obligations/Privacy</t>
  </si>
  <si>
    <t>C5332.14.4000</t>
  </si>
  <si>
    <t>ISO-25010/Functionality/Correctness/Contet/Government Service within eisting Obligations/Treaties</t>
  </si>
  <si>
    <t>C5332.14.5000</t>
  </si>
  <si>
    <t>ISO-25010/Functionality/Correctness/Contet/Government Service within eisting Obligations/Archiving</t>
  </si>
  <si>
    <t>C5332.14.6000</t>
  </si>
  <si>
    <t>C5332.14.7000</t>
  </si>
  <si>
    <t>ISO-25010/Functionality/Correctness/Contet/Government Service within eisting Obligations/Transparency</t>
  </si>
  <si>
    <t>C5332.14.8000</t>
  </si>
  <si>
    <t>ISO-25010/Functionality/Correctness/Contet/Government Service within eisting Obligations/Accountability</t>
  </si>
  <si>
    <t>C5332.14.9000</t>
  </si>
  <si>
    <t>ISO-25010/Functionality/Correctness/Contet/Government Service within eisting Obligations/Sector</t>
  </si>
  <si>
    <t>C5332.15.0000</t>
  </si>
  <si>
    <t>ISO-25010/Functionality/Correctness/Contet/All Services operate within Lawful contets</t>
  </si>
  <si>
    <t>C5332.15.1000</t>
  </si>
  <si>
    <t>ISO-25010/Functionality/Correctness/Contet/All Services operate within Lawful contets/Privacy</t>
  </si>
  <si>
    <t>C5332.15.2000</t>
  </si>
  <si>
    <t>ISO-25010/Functionality/Correctness/Contet/All Services operate within Lawful contets/Transparency</t>
  </si>
  <si>
    <t>C5332.15.3000</t>
  </si>
  <si>
    <t>ISO-25010/Functionality/Correctness/Contet/All Services operate within Lawful contets/Accountability</t>
  </si>
  <si>
    <t>C5332.15.4000</t>
  </si>
  <si>
    <t>ISO-25010/Functionality/Correctness/Contet/All Services operate within Lawful contets/Sector</t>
  </si>
  <si>
    <t>C5335.00.0000</t>
  </si>
  <si>
    <t>ISO-25010/Functionality/Correctness/Type</t>
  </si>
  <si>
    <t>C5335.01.0000</t>
  </si>
  <si>
    <t>ISO-25010/Functionality/Correctness/Type/Appropriate</t>
  </si>
  <si>
    <t>C5335.01.1000</t>
  </si>
  <si>
    <t>ISO-25010/Functionality/Correctness/Type/Appropriate/Currency</t>
  </si>
  <si>
    <t>ISO-25010/Functionality/Correctness/Type/Universal/UUID</t>
  </si>
  <si>
    <t>C5335.01.2000</t>
  </si>
  <si>
    <t>ISO-25010/Functionality/Correctness/Type/Appropriate/Signed</t>
  </si>
  <si>
    <t>ISO-25010/Functionality/Correctness/Type/Universal/Unicode</t>
  </si>
  <si>
    <t>C5335.01.3000</t>
  </si>
  <si>
    <t>ISO-25010/Functionality/Correctness/Type/Universal/MaLength</t>
  </si>
  <si>
    <t>C5335.02.0000</t>
  </si>
  <si>
    <t>ISO-25010/Functionality/Correctness/Type/Universal</t>
  </si>
  <si>
    <t>C5336.00.0000</t>
  </si>
  <si>
    <t>C5336.01.0000</t>
  </si>
  <si>
    <t>ISO-25010/Functionality/Correctness/Instructions/Interpretated Resources</t>
  </si>
  <si>
    <t>C5336.01.1000</t>
  </si>
  <si>
    <t>ISO-25010/Functionality/Correctness/Instructions/Interpretated Resources/Wrong Impression</t>
  </si>
  <si>
    <t>C5336.01.2000</t>
  </si>
  <si>
    <t>ISO-25010/Functionality/Correctness/Instructions/Interpretated Resources/Differing Meaning</t>
  </si>
  <si>
    <t>C5336.02.0000</t>
  </si>
  <si>
    <t>C5336.02.1000</t>
  </si>
  <si>
    <t>C5336.02.1100</t>
  </si>
  <si>
    <t>ISO-25010/Functionality/Correctness/Instructions/Current/Role Responsibility Required/Review Feedback</t>
  </si>
  <si>
    <t>C5336.02.1300</t>
  </si>
  <si>
    <t>ISO-25010/Functionality/Correctness/Instructions/Current/Role Responsibility Required/Regularly Simplify</t>
  </si>
  <si>
    <t>C5340.00.0000</t>
  </si>
  <si>
    <t>ISO-25010/Maintainability/Modifiability</t>
  </si>
  <si>
    <t>C5341.00.0000</t>
  </si>
  <si>
    <t>ISO-25010/Maintainability/Modifiability/Design</t>
  </si>
  <si>
    <t>Custom Developed systems MUST permit extension by design.</t>
  </si>
  <si>
    <t>C5341.01.0000</t>
  </si>
  <si>
    <t>ISO-25010/Maintainability/Modifiability/Design/Suite Member</t>
  </si>
  <si>
    <t>C5341.02.0000</t>
  </si>
  <si>
    <t>ISO-25010/Maintainability/Modifiability/Design/Branding</t>
  </si>
  <si>
    <t>C5341.03.0000</t>
  </si>
  <si>
    <t>ISO-25010/Maintainability/Modifiability/Design/Styling</t>
  </si>
  <si>
    <t>C5341.04.0000</t>
  </si>
  <si>
    <t>ISO-25010/Maintainability/Modifiability/Design/Organisation Integration</t>
  </si>
  <si>
    <t>C5341.04.1000</t>
  </si>
  <si>
    <t>ISO-25010/Maintainability/Modifiability/Design/Organisation Integration/IdP</t>
  </si>
  <si>
    <t>C5341.04.2000</t>
  </si>
  <si>
    <t>ISO-25010/Maintainability/Modifiability/Design/Organisation Integration/Directory</t>
  </si>
  <si>
    <t>C5341.04.3000</t>
  </si>
  <si>
    <t>ISO-25010/Maintainability/Modifiability/Design/Organisation Integration/SMTP</t>
  </si>
  <si>
    <t>C5341.05.0000</t>
  </si>
  <si>
    <t>ISO-25010/Maintainability/Modifiability/Design/Configurability</t>
  </si>
  <si>
    <t>C5341.06.0000</t>
  </si>
  <si>
    <t>ISO-25010/Maintainability/Modifiability/Design/NoCode</t>
  </si>
  <si>
    <t>C5341.99.0000</t>
  </si>
  <si>
    <t>ISO-25010/Maintainability/Modifiability/Design/Custom</t>
  </si>
  <si>
    <t>C5341.99.1000</t>
  </si>
  <si>
    <t>ISO-25010/Maintainability/Modifiability/Design/Custom/Patterns</t>
  </si>
  <si>
    <t>C5341.99.1200</t>
  </si>
  <si>
    <t>ISO-25010/Maintainability/Modifiability/Design/Custom/Patterns/DDD</t>
  </si>
  <si>
    <t>C5341.99.1300</t>
  </si>
  <si>
    <t>ISO-25010/Maintainability/Modifiability/Design/Custom/Patterns/Stateless</t>
  </si>
  <si>
    <t>C5341.99.1400</t>
  </si>
  <si>
    <t>ISO-25010/Maintainability/Modifiability/Design/Custom/Patterns/Centralised Logic (Out of Controllers)</t>
  </si>
  <si>
    <t>C5341.99.1500</t>
  </si>
  <si>
    <t>ISO-25010/Maintainability/Modifiability/Design/Custom/Patterns/Centralised Logic (Out of Storage)</t>
  </si>
  <si>
    <t>C5341.99.1600</t>
  </si>
  <si>
    <t>ISO-25010/Maintainability/Modifiability/Design/Custom/Patterns/API-First Client-Server Separation</t>
  </si>
  <si>
    <t>C5341.99.1700</t>
  </si>
  <si>
    <t>ISO-25010/Maintainability/Modifiability/Design/Custom/Patterns/Design for Operation versus Development</t>
  </si>
  <si>
    <t>C5342.00.0000</t>
  </si>
  <si>
    <t>ISO-25010/Maintainability/Modifiability/Development</t>
  </si>
  <si>
    <t>C5342.01.0000</t>
  </si>
  <si>
    <t>ISO-25010/Maintainability/Modifiability/Development/AsAService</t>
  </si>
  <si>
    <t>C5342.99.0000</t>
  </si>
  <si>
    <t>ISO-25010/Maintainability/Modifiability/Development/Custom</t>
  </si>
  <si>
    <t>C5342.99.1000</t>
  </si>
  <si>
    <t>ISO-25010/Maintainability/Modifiability/Development/Custom/General</t>
  </si>
  <si>
    <t>C5342.99.1100</t>
  </si>
  <si>
    <t>ISO-25010/Maintainability/Modifiability/Development/Custom/General/Patterns</t>
  </si>
  <si>
    <t>C5342.99.1110</t>
  </si>
  <si>
    <t>ISO-25010/Maintainability/Modifiability/Development/Custom/General/Patterns/Comparisons</t>
  </si>
  <si>
    <t>C5342.99.1111</t>
  </si>
  <si>
    <t>ISO-25010/Maintainability/Modifiability/Development/Custom/General/Patterns/Comparisons/MVS v MVP</t>
  </si>
  <si>
    <t>C5342.99.1112</t>
  </si>
  <si>
    <t>ISO-25010/Maintainability/Modifiability/Development/Custom/General/Patterns/Comparisions/YEGNI v YAGNI</t>
  </si>
  <si>
    <t>C5342.99.1113</t>
  </si>
  <si>
    <t>ISO-25010/Maintainability/Modifiability/Development/Custom/General/Patterns/Comparisions/CRUS v CRUD</t>
  </si>
  <si>
    <t>C5342.99.1114</t>
  </si>
  <si>
    <t>ISO-25010/Maintainability/Modifiability/Development/Custom/General/Patterns/Comparisions/ORM v SQL</t>
  </si>
  <si>
    <t>C5342.99.1115</t>
  </si>
  <si>
    <t>ISO-25010/Maintainability/Modifiability/Development/Custom/General/Patterns/Comparisions/Messages v Parameters</t>
  </si>
  <si>
    <t>C5342.99.1116</t>
  </si>
  <si>
    <t>ISO-25010/Maintainability/Modifiability/Development/Custom/General/Patterns/Comparisions/UUID v INT Keys</t>
  </si>
  <si>
    <t>C5342.99.1117</t>
  </si>
  <si>
    <t>ISO-25010/Maintainability/Modifiability/Development/Custom/General/Patterns/Comparisions/System v Natural Cluster Keys</t>
  </si>
  <si>
    <t>C5342.99.1120</t>
  </si>
  <si>
    <t>ISO-25010/Maintainability/Modifiability/Development/Custom/General/Patterns/QA</t>
  </si>
  <si>
    <t>C5342.99.1121</t>
  </si>
  <si>
    <t>ISO-25010/Maintainability/Modifiability/Development/Custom/General/Patterns/QA/TDD</t>
  </si>
  <si>
    <t>C5342.99.1122</t>
  </si>
  <si>
    <t>ISO-25010/Maintainability/Modifiability/Development/Custom/General/Patterns/QA/AAA</t>
  </si>
  <si>
    <t>C5342.99.1123</t>
  </si>
  <si>
    <t>ISO-25010/Maintainability/Modifiability/Development/Custom/General/Patterns/QA/GWT</t>
  </si>
  <si>
    <t>C5342.99.1130</t>
  </si>
  <si>
    <t>ISO-25010/Maintainability/Modifiability/Development/Custom/General/Patterns/OO</t>
  </si>
  <si>
    <t>C5342.99.1131</t>
  </si>
  <si>
    <t>ISO-25010/Maintainability/Modifiability/Development/Custom/General/Patterns/OO/SOLID</t>
  </si>
  <si>
    <t>C5342.99.1132</t>
  </si>
  <si>
    <t>ISO-25010/Maintainability/Modifiability/Development/Custom/General/Patterns/OO/GRASP</t>
  </si>
  <si>
    <t>C5342.99.2000</t>
  </si>
  <si>
    <t>ISO-25010/Maintainability/Modifiability/Development/Custom/Delivery</t>
  </si>
  <si>
    <t>C5342.99.2100</t>
  </si>
  <si>
    <t>ISO-25010/Maintainability/Modifiability/Development/Custom/Delivery/By Automation</t>
  </si>
  <si>
    <t>C5342.99.2200</t>
  </si>
  <si>
    <t>ISO-25010/Maintainability/Modifiability/Development/Custom/Delivery/IaC</t>
  </si>
  <si>
    <t>C5342.99.2300</t>
  </si>
  <si>
    <t>ISO-25010/Maintainability/Modifiability/Development/Custom/Delivery/DBaC</t>
  </si>
  <si>
    <t>C5342.99.2400</t>
  </si>
  <si>
    <t>ISO-25010/Maintainability/Modifiability/Development/Custom/Delivery/LaC</t>
  </si>
  <si>
    <t>C5342.99.3000</t>
  </si>
  <si>
    <t>ISO-25010/Maintainability/Modifiability/Development/Custom/Server</t>
  </si>
  <si>
    <t>C5342.99.3100</t>
  </si>
  <si>
    <t>ISO-25010/Maintainability/Modifiability/Development/Custom/Server/Host</t>
  </si>
  <si>
    <t>C5342.99.3110</t>
  </si>
  <si>
    <t>ISO-25010/Maintainability/Modifiability/Development/Custom/Server/Host/Thin</t>
  </si>
  <si>
    <t>C5342.99.3200</t>
  </si>
  <si>
    <t>ISO-25010/Maintainability/Modifiability/Development/Custom/Server/Controllers</t>
  </si>
  <si>
    <t>C5342.99.3210</t>
  </si>
  <si>
    <t>ISO-25010/Maintainability/Modifiability/Development/Custom/Server/Controllers/API Only</t>
  </si>
  <si>
    <t>C5342.99.3220</t>
  </si>
  <si>
    <t>ISO-25010/Maintainability/Modifiability/Development/Custom/Server/Controllers/Thin</t>
  </si>
  <si>
    <t>C5342.99.3230</t>
  </si>
  <si>
    <t>ISO-25010/Maintainability/Modifiability/Development/Custom/Server/Controllers/Entities &amp; DTOs</t>
  </si>
  <si>
    <t>C5342.99.3240</t>
  </si>
  <si>
    <t>ISO-25010/Maintainability/Modifiability/Development/Custom/Server/Controllers/Validate Messsages</t>
  </si>
  <si>
    <t>C5342.99.3250</t>
  </si>
  <si>
    <t>ISO-25010/Maintainability/Modifiability/Development/Custom/Server/Controllers/Queryability</t>
  </si>
  <si>
    <t>C5342.99.3360</t>
  </si>
  <si>
    <t>ISO-25010/Maintainability/Modifiability/Development/Custom/Server/Controllers/Errors as Messages</t>
  </si>
  <si>
    <t>C5342.99.3400</t>
  </si>
  <si>
    <t>ISO-25010/Maintainability/Modularity/Developability/Custom/Server/Domain:Infrastructure</t>
  </si>
  <si>
    <t>C5342.99.3410</t>
  </si>
  <si>
    <t>ISO-25010/Maintainability/Modularity/Developability/Custom/Server/Domain:Infrastructure/Services</t>
  </si>
  <si>
    <t>C5342.99.3420</t>
  </si>
  <si>
    <t>ISO-25010/Maintainability/Modifiability/Development/Custom/Server/Domain:Business/Services</t>
  </si>
  <si>
    <t>C5342.99.3421</t>
  </si>
  <si>
    <t>ISO-25010/Maintainability/Modifiability/Development/Custom/Server/Domain:Business/Services/Product</t>
  </si>
  <si>
    <t>C5342.99.3422</t>
  </si>
  <si>
    <t>ISO-25010/Maintainability/Modifiability/Development/Custom/Server/Domain:Business/Services/Processes</t>
  </si>
  <si>
    <t>C5342.99.3423</t>
  </si>
  <si>
    <t>ISO-25010/Maintainability/Modifiability/Development/Custom/Server/Domain:Business/Services/Feedback</t>
  </si>
  <si>
    <t>C5342.99.3500</t>
  </si>
  <si>
    <t>ISO-25010/Maintainability/Modularity/Developability/Custom/Server/Domain:Shared</t>
  </si>
  <si>
    <t>C5342.99.3510</t>
  </si>
  <si>
    <t>ISO-25010/Maintainability/Modularity/Developability/Custom/Server/Domain:Shared/Models</t>
  </si>
  <si>
    <t>C5342.99.3520</t>
  </si>
  <si>
    <t>ISO-25010/Maintainability/Modularity/Developability/Custom/Server/Domain:Shared/Messages</t>
  </si>
  <si>
    <t>C5342.99.3530</t>
  </si>
  <si>
    <t>ISO-25010/Maintainability/Modularity/Developability/Custom/Server/Domain:Shared/DTOs</t>
  </si>
  <si>
    <t>C5342.99.3540</t>
  </si>
  <si>
    <t>ISO-25010/Maintainability/Modularity/Developability/Custom/Server/Domain:Shared/Contracts</t>
  </si>
  <si>
    <t>C5342.99.3550</t>
  </si>
  <si>
    <t>ISO-25010/Maintainability/Modularity/Developability/Custom/Server/Domain:Shared/Decorators</t>
  </si>
  <si>
    <t>C5342.99.3600</t>
  </si>
  <si>
    <t>ISO-25010/Maintainability/Modifiability/Development/Custom/Server/Services</t>
  </si>
  <si>
    <t>C5342.99.3610</t>
  </si>
  <si>
    <t>ISO-25010/Maintainability/Modifiability/Development/Custom/Server/Services/Integration:Storage</t>
  </si>
  <si>
    <t>C5342.99.3611</t>
  </si>
  <si>
    <t>ISO-25010/Maintainability/Modifiability/Development/Custom/Server/Services/Integration:Storage/HostSettingsService</t>
  </si>
  <si>
    <t>C5342.99.3612</t>
  </si>
  <si>
    <t>ISO-25010/Maintainability/Modifiability/Development/Custom/Server/Services/Integration:Storage/CredentialStorageService</t>
  </si>
  <si>
    <t>C5342.99.3613</t>
  </si>
  <si>
    <t>ISO-25010/Maintainability/Modifiability/Development/Custom/Server/Services/Integration:Storage/BlobStorageService</t>
  </si>
  <si>
    <t>C5342.99.3614</t>
  </si>
  <si>
    <t>ISO-25010/Maintainability/Modifiability/Development/Custom/Server/Services/Integration:Storage/GenericRepositoryService</t>
  </si>
  <si>
    <t>C5342.99.3615</t>
  </si>
  <si>
    <t>ISO-25010/Maintainability/Modifiability/Development/Custom/Server/Services/Integration:Storage/DocumentDbService</t>
  </si>
  <si>
    <t>C5342.99.3616</t>
  </si>
  <si>
    <t>ISO-25010/Maintainability/Modifiability/Development/Custom/Server/Services/Integration:Storage/GraphDbService</t>
  </si>
  <si>
    <t>C5342.99.3620</t>
  </si>
  <si>
    <t>ISO-25010/Maintainability/Modifiability/Development/Custom/Server/Services/Integration:3rdParty</t>
  </si>
  <si>
    <t>C5342.99.3621</t>
  </si>
  <si>
    <t>ISO-25010/Maintainability/Modifiability/Development/Custom/Server/Services/Integration:3rdParty/CachingService</t>
  </si>
  <si>
    <t>C5342.99.3622</t>
  </si>
  <si>
    <t>ISO-25010/Maintainability/Modifiability/Development/Custom/Server/Services/Integration:3rdParty/IdPService</t>
  </si>
  <si>
    <t>C5342.99.3623</t>
  </si>
  <si>
    <t>ISO-25010/Maintainability/Modifiability/Development/Custom/Server/Services/Integration:3rdParty/GeoIPService</t>
  </si>
  <si>
    <t>C5342.99.3624</t>
  </si>
  <si>
    <t>ISO-25010/Maintainability/Modifiability/Development/Custom/Server/Services/Integration:3rdParty/MapService</t>
  </si>
  <si>
    <t>C5342.99.3625</t>
  </si>
  <si>
    <t>ISO-25010/Maintainability/Modifiability/Development/Custom/Server/Services/Integration:3rdParty/ValidationServices</t>
  </si>
  <si>
    <t>C5342.99.3626</t>
  </si>
  <si>
    <t>ISO-25010/Maintainability/Modifiability/Development/Custom/Server/Services/Integration:3rdParty/SearchService</t>
  </si>
  <si>
    <t>C5342.99.3627</t>
  </si>
  <si>
    <t>ISO-25010/Maintainability/Modifiability/Development/Custom/Server/Services/Integration:3rdParty/EmailSMTPService</t>
  </si>
  <si>
    <t>C5342.99.3628</t>
  </si>
  <si>
    <t>ISO-25010/Maintainability/Modifiability/Development/Custom/Server/Services/Integration:3rdParty/RulesService</t>
  </si>
  <si>
    <t>C5342.99.3629</t>
  </si>
  <si>
    <t>ISO-25010/Maintainability/Modifiability/Development/Custom/Server/Services/Integration:3rdParty/WorkflowService</t>
  </si>
  <si>
    <t>C5342.99.3630</t>
  </si>
  <si>
    <t>ISO-25010/Maintainability/Modifiability/Development/Custom/Server/Services/Status</t>
  </si>
  <si>
    <t>C5342.99.3631</t>
  </si>
  <si>
    <t>ISO-25010/Maintainability/Modifiability/Development/Custom/Server/Services/Status/ConnectionService</t>
  </si>
  <si>
    <t>C5342.99.3632</t>
  </si>
  <si>
    <t>ISO-25010/Maintainability/Modifiability/Development/Custom/Server/Services/Status/DiagnosticsService</t>
  </si>
  <si>
    <t>C5342.99.3633</t>
  </si>
  <si>
    <t>ISO-25010/Maintainability/Modifiability/Development/Custom/Server/Services/Status/ErrorsService</t>
  </si>
  <si>
    <t>C5342.99.3640</t>
  </si>
  <si>
    <t>ISO-25010/Maintainability/Modifiability/Development/Custom/Server/Services/Contet</t>
  </si>
  <si>
    <t>C5342.99.3641</t>
  </si>
  <si>
    <t>ISO-25010/Maintainability/Modifiability/Development/Custom/Server/Services/Contet/ContetService</t>
  </si>
  <si>
    <t>C5342.99.3643</t>
  </si>
  <si>
    <t>ISO-25010/Maintainability/Modifiability/Development/Custom/Server/Services/Contet/SessionService</t>
  </si>
  <si>
    <t>C5342.99.3644</t>
  </si>
  <si>
    <t>ISO-25010/Maintainability/Modifiability/Development/Custom/Server/Services/Contet/RequestService</t>
  </si>
  <si>
    <t>C5342.99.3645</t>
  </si>
  <si>
    <t>ISO-25010/Maintainability/Modifiability/Development/Custom/Server/Services/Contet/TenancyService</t>
  </si>
  <si>
    <t>C5342.99.3646</t>
  </si>
  <si>
    <t>ISO-25010/Maintainability/Modifiability/Development/Custom/Server/Services/Contet/NavigationService</t>
  </si>
  <si>
    <t>C5342.99.3650</t>
  </si>
  <si>
    <t>ISO-25010/Maintainability/Modifiability/Development/Custom/Server/Services/Authorisation</t>
  </si>
  <si>
    <t>ISO-25010/Maintainability/Modifiability/Development/Custom/Server/Services/Configuration</t>
  </si>
  <si>
    <t>ISO-25010/Maintainability/Modifiability/Development/Custom/Server/Services/Configuration/GroupProfileService</t>
  </si>
  <si>
    <t>ISO-25010/Maintainability/Modifiability/Development/Custom/Server/Services/Configuration/GroupSettingsService</t>
  </si>
  <si>
    <t>ISO-25010/Maintainability/Modifiability/Development/Custom/Server/Services/Configuration/HostSettingsService</t>
  </si>
  <si>
    <t>ISO-25010/Maintainability/Modifiability/Development/Custom/Server/Services/Configuration/OrganisationSettingsService</t>
  </si>
  <si>
    <t>ISO-25010/Maintainability/Modifiability/Development/Custom/Server/Services/Configuration/SystemSettingsService</t>
  </si>
  <si>
    <t>ISO-25010/Maintainability/Modifiability/Development/Custom/Server/Services/Configuration/TenantSettingsService</t>
  </si>
  <si>
    <t>ISO-25010/Maintainability/Modifiability/Development/Custom/Server/Services/Configuration/UserProfileService</t>
  </si>
  <si>
    <t>C5342.99.3651</t>
  </si>
  <si>
    <t>ISO-25010/Maintainability/Modifiability/Development/Custom/Server/Services/Authorisation/SessionService</t>
  </si>
  <si>
    <t>C5342.99.3652</t>
  </si>
  <si>
    <t>ISO-25010/Maintainability/Modifiability/Development/Custom/Server/Services/Authorisation/OperationsAuditingService</t>
  </si>
  <si>
    <t>C5342.99.3654</t>
  </si>
  <si>
    <t>ISO-25010/Maintainability/Modifiability/Development/Custom/Server/Services/Authorisation/UserService</t>
  </si>
  <si>
    <t>C5342.99.3655</t>
  </si>
  <si>
    <t>ISO-25010/Maintainability/Modifiability/Development/Custom/Server/Services/Authorisation/GroupService</t>
  </si>
  <si>
    <t>C5342.99.3656</t>
  </si>
  <si>
    <t>ISO-25010/Maintainability/Modifiability/Development/Custom/Server/Services/Authorisation/GroupRolesService</t>
  </si>
  <si>
    <t>C5342.99.3657</t>
  </si>
  <si>
    <t>ISO-25010/Maintainability/Modifiability/Development/Custom/Server/Services/Authorisation/ModulePermissionsService</t>
  </si>
  <si>
    <t>C5342.99.3658</t>
  </si>
  <si>
    <t>ISO-25010/Maintainability/Modifiability/Development/Custom/Server/Services/Authorisation/RolePermissionsService</t>
  </si>
  <si>
    <t>C5342.99.3659</t>
  </si>
  <si>
    <t>ISO-25010/Maintainability/Modifiability/Development/Custom/Server/Services/Authorisation/ProductRolesService</t>
  </si>
  <si>
    <t>C5342.99.3660</t>
  </si>
  <si>
    <t>ISO-25010/Maintainability/Modifiability/Development/Custom/Server/Services/Media</t>
  </si>
  <si>
    <t>C5342.99.3661</t>
  </si>
  <si>
    <t>ISO-25010/Maintainability/Modifiability/Development/Custom/Server/Services/Media/TemplateService</t>
  </si>
  <si>
    <t>C5342.99.3662</t>
  </si>
  <si>
    <t>ISO-25010/Maintainability/Modifiability/Development/Custom/Server/Services/Media/ReportingService</t>
  </si>
  <si>
    <t>C5342.99.3663</t>
  </si>
  <si>
    <t>ISO-25010/Maintainability/Modifiability/Development/Custom/Server/Services/Media/MediaService</t>
  </si>
  <si>
    <t>C5342.99.3664</t>
  </si>
  <si>
    <t>ISO-25010/Maintainability/Modifiability/Development/Custom/Server/Services/Media/MediaCollectionsService</t>
  </si>
  <si>
    <t>ISO-25010/Maintainability/Modifiability/Development/Custom/Server/Services/Media/ZipService</t>
  </si>
  <si>
    <t>C5342.99.3670</t>
  </si>
  <si>
    <t>ISO-25010/Maintainability/Modifiability/Development/Custom/Server/Services/Feedback</t>
  </si>
  <si>
    <t>C5342.99.3671</t>
  </si>
  <si>
    <t>ISO-25010/Maintainability/Modifiability/Development/Custom/Server/Services/Feedback/SocialMediaService</t>
  </si>
  <si>
    <t>C5342.99.3672</t>
  </si>
  <si>
    <t>ISO-25010/Maintainability/Modifiability/Development/Custom/Server/Services/Feedback/RatingsService</t>
  </si>
  <si>
    <t>C5342.99.3673</t>
  </si>
  <si>
    <t>ISO-25010/Maintainability/Modifiability/Development/Custom/Server/Services/Feedback/CommentsService</t>
  </si>
  <si>
    <t>C5342.99.3675</t>
  </si>
  <si>
    <t>ISO-25010/Maintainability/Modifiability/Development/Custom/Server/Services/Customisation/TaggingService</t>
  </si>
  <si>
    <t>C5342.99.3680</t>
  </si>
  <si>
    <t>ISO-25010/Maintainability/Modifiability/Development/Custom/Server/Services/Product</t>
  </si>
  <si>
    <t>C5342.99.3681</t>
  </si>
  <si>
    <t>ISO-25010/Maintainability/Modifiability/Development/Custom/Server/Services/ProductManagementService</t>
  </si>
  <si>
    <t>C5342.99.3691</t>
  </si>
  <si>
    <t>ISO-25010/Maintainability/Modifiability/Development/Custom/Server/Services/Models/ModelValidationService</t>
  </si>
  <si>
    <t>C5342.99.3692</t>
  </si>
  <si>
    <t>ISO-25010/Maintainability/Modifiability/Development/Custom/Server/Services/Models/ModelMappingService</t>
  </si>
  <si>
    <t>C5342.99.3693</t>
  </si>
  <si>
    <t>ISO-25010/Maintainability/Modifiability/Development/Custom/Server/Services/Models/AsyncQueueProcessingService</t>
  </si>
  <si>
    <t>C5342.99.3694</t>
  </si>
  <si>
    <t>ISO-25010/Maintainability/Modifiability/Development/Custom/Server/Services/Models/UUIDGenerationService</t>
  </si>
  <si>
    <t>C5342.99.3700</t>
  </si>
  <si>
    <t>ISO-25010/Maintainability/Modifiability/Development/Custom/Server/Libraries</t>
  </si>
  <si>
    <t>C5342.99.3710</t>
  </si>
  <si>
    <t>ISO-25010/Maintainability/Modifiability/Development/Custom/Server/Libraries/Prefer Open Source</t>
  </si>
  <si>
    <t>C5342.99.3720</t>
  </si>
  <si>
    <t>ISO-25010/Maintainability/Modifiability/Development/Custom/Server/Libraries/Cloud Services are the new DLLs</t>
  </si>
  <si>
    <t>C5342.99.3800</t>
  </si>
  <si>
    <t>ISO-25010/Maintainability/Modifiability/Development/Custom/Server/Dependencies</t>
  </si>
  <si>
    <t>C5342.99.3810</t>
  </si>
  <si>
    <t>ISO-25010/Maintainability/Modifiability/Development/Custom/Server/Dependencies/Contet</t>
  </si>
  <si>
    <t>C5342.99.3811</t>
  </si>
  <si>
    <t>ISO-25010/Maintainability/Modifiability/Development/Custom/Server/Dependencies/Contet/GeoIP</t>
  </si>
  <si>
    <t>C5342.99.3830</t>
  </si>
  <si>
    <t>ISO-25010/Maintainability/Modifiability/Development/Custom/Server/Dependencies/Validation</t>
  </si>
  <si>
    <t>C5342.99.3831</t>
  </si>
  <si>
    <t>ISO-25010/Maintainability/Modifiability/Development/Custom/Server/Dependencies/Validation/Malware</t>
  </si>
  <si>
    <t>C5342.99.3832</t>
  </si>
  <si>
    <t>ISO-25010/Maintainability/Modifiability/Development/Custom/Server/Dependencies/Validation/Comments</t>
  </si>
  <si>
    <t>C5342.99.3840</t>
  </si>
  <si>
    <t>ISO-25010/Maintainability/Modifiability/Development/Custom/Server/Dependencies/Storage</t>
  </si>
  <si>
    <t>C5342.99.3841</t>
  </si>
  <si>
    <t>ISO-25010/Maintainability/Modifiability/Development/Custom/Server/Dependencies/Storage/SecureStorage</t>
  </si>
  <si>
    <t>C5342.99.3842</t>
  </si>
  <si>
    <t>ISO-25010/Maintainability/Modifiability/Development/Custom/Server/Dependencies/Storage/IdP</t>
  </si>
  <si>
    <t>C5342.99.3843</t>
  </si>
  <si>
    <t>ISO-25010/Maintainability/Modifiability/Development/Custom/Server/Dependencies/Storage/DB</t>
  </si>
  <si>
    <t>C5342.99.3844</t>
  </si>
  <si>
    <t>ISO-25010/Maintainability/Modifiability/Development/Custom/Server/Dependencies/Storage/DocumentDB</t>
  </si>
  <si>
    <t>C5342.99.3845</t>
  </si>
  <si>
    <t>ISO-25010/Maintainability/Modifiability/Development/Custom/Server/Dependencies/Storage/GraphDB</t>
  </si>
  <si>
    <t>C5342.99.3850</t>
  </si>
  <si>
    <t>ISO-25010/Maintainability/Modifiability/Development/Custom/Server/Dependencies/Cache</t>
  </si>
  <si>
    <t>C5342.99.3860</t>
  </si>
  <si>
    <t>ISO-25010/Maintainability/Modifiability/Development/Custom/Server/Dependencies/Email</t>
  </si>
  <si>
    <t>C5342.99.3870</t>
  </si>
  <si>
    <t>ISO-25010/Maintainability/Modifiability/Development/Custom/Server/Dependencies/Search</t>
  </si>
  <si>
    <t>C5342.99.3880</t>
  </si>
  <si>
    <t>ISO-25010/Maintainability/Modifiability/Development/Custom/Server/Dependencies/Rules</t>
  </si>
  <si>
    <t>C5342.99.3890</t>
  </si>
  <si>
    <t>ISO-25010/Maintainability/Modifiability/Development/Custom/Server/Dependencies/Workflows</t>
  </si>
  <si>
    <t>C5342.99.3900</t>
  </si>
  <si>
    <t>ISO-25010/Maintainability/Modifiability/Development/Custom/Server/Environment</t>
  </si>
  <si>
    <t>C5342.99.3910</t>
  </si>
  <si>
    <t>ISO-25010/Maintainability/Modifiability/Development/Custom/Server/Environment/Cloud-First</t>
  </si>
  <si>
    <t>C5342.99.5000</t>
  </si>
  <si>
    <t>ISO-25010/Maintainability/Modifiability/Development/Custom/Client</t>
  </si>
  <si>
    <t>C5342.99.5110</t>
  </si>
  <si>
    <t>ISO-25010/Maintainability/Modifiability/Development/Custom/Client/Patterns/SPA</t>
  </si>
  <si>
    <t>C5342.99.5120</t>
  </si>
  <si>
    <t>ISO-25010/Maintainability/Modifiability/Development/Custom/Client/Patterns/PWA</t>
  </si>
  <si>
    <t>C5342.99.5130</t>
  </si>
  <si>
    <t>ISO-25010/Maintainability/Modifiability/Development/Custom/Client/Patterns/BREAD</t>
  </si>
  <si>
    <t>C5342.99.5140</t>
  </si>
  <si>
    <t>ISO-25010/Maintainability/Modifiability/Development/Custom/Client/Patterns/View Composition</t>
  </si>
  <si>
    <t>C5342.99.5141</t>
  </si>
  <si>
    <t>ISO-25010/Maintainability/Modifiability/Development/Custom/Client/Patterns/Views/Input, Output or Container</t>
  </si>
  <si>
    <t>C5342.99.5200</t>
  </si>
  <si>
    <t>ISO-25010/Maintainability/Modifiability/Development/Custom/Client/Views</t>
  </si>
  <si>
    <t>C5342.99.5210</t>
  </si>
  <si>
    <t>ISO-25010/Maintainability/Modifiability/Development/Custom/Client/Views/Contet</t>
  </si>
  <si>
    <t>C5342.99.5211</t>
  </si>
  <si>
    <t>ISO-25010/Maintainability/Modifiability/Development/Custom/Client/Views/Contet/System</t>
  </si>
  <si>
    <t>C5342.99.5212</t>
  </si>
  <si>
    <t>ISO-25010/Maintainability/Modifiability/Development/Custom/Client/Views/Contet/Tenancy</t>
  </si>
  <si>
    <t>C5342.99.5213</t>
  </si>
  <si>
    <t>ISO-25010/Maintainability/Modifiability/Development/Custom/Client/Views/Contet/Organisation</t>
  </si>
  <si>
    <t>C5342.99.5214</t>
  </si>
  <si>
    <t>ISO-25010/Maintainability/Modifiability/Development/Custom/Client/Views/Contet/Resource</t>
  </si>
  <si>
    <t>C5342.99.5220</t>
  </si>
  <si>
    <t>ISO-25010/Maintainability/Modifiability/Development/Custom/Client/Views/Resources</t>
  </si>
  <si>
    <t>C5342.99.5230</t>
  </si>
  <si>
    <t>ISO-25010/Maintainability/Modifiability/Development/Custom/Client/Views/Body</t>
  </si>
  <si>
    <t>ISO-25010/Maintainability/Modifiability/Development/Custom/Client/Views/Status</t>
  </si>
  <si>
    <t>C5342.99.5231</t>
  </si>
  <si>
    <t>ISO-25010/Maintainability/Modifiability/Development/Custom/Client/Views/Body/Home</t>
  </si>
  <si>
    <t>ISO-25010/Maintainability/Modifiability/Development/Custom/Client/Views/Status/Client</t>
  </si>
  <si>
    <t>C5342.99.5232</t>
  </si>
  <si>
    <t>ISO-25010/Maintainability/Modifiability/Development/Custom/Client/Views/Body/Dashboard</t>
  </si>
  <si>
    <t>ISO-25010/Maintainability/Modifiability/Development/Custom/Client/Views/Status/Network</t>
  </si>
  <si>
    <t>C5342.99.5233</t>
  </si>
  <si>
    <t>ISO-25010/Maintainability/Modifiability/Development/Custom/Client/Views/Status/Server</t>
  </si>
  <si>
    <t>C5350.00.0000</t>
  </si>
  <si>
    <t>ISO-25010/Maintainability/Modularity</t>
  </si>
  <si>
    <t>Custom Developed systems MUST package capabilities as modules that can be enabled and disabled.</t>
  </si>
  <si>
    <t>C5351.00.0000</t>
  </si>
  <si>
    <t>ISO-25010/Maintainability/Modularity/Tiers</t>
  </si>
  <si>
    <t>IF custom developed, the service MUST be developed using a Tier capable architecture, where Storage, Logic, and Presentation are hostable on different devices.</t>
  </si>
  <si>
    <t>C5352.00.0000</t>
  </si>
  <si>
    <t>ISO-25010/Maintainability/Modularity/Developability</t>
  </si>
  <si>
    <t>IF custom developed, the service MUST be developed using languages and technology approved by the organisation.</t>
  </si>
  <si>
    <t>C5352.01.0000</t>
  </si>
  <si>
    <t>ISO-25010/Maintainability/Modularity/Developability/Functionality Modules</t>
  </si>
  <si>
    <t>C5352.99.0000</t>
  </si>
  <si>
    <t>ISO-25010/Maintainability/Modularity/Developability/Custom</t>
  </si>
  <si>
    <t>C5352.99.1000</t>
  </si>
  <si>
    <t>ISO-25010/Maintainability/Modularity/Developability/Custom/Layers</t>
  </si>
  <si>
    <t>C5352.99.2000</t>
  </si>
  <si>
    <t>ISO-25010/Maintainability/Modularity/Developability/Custom/Logical Modules</t>
  </si>
  <si>
    <t>C5352.99.3000</t>
  </si>
  <si>
    <t>ISO-25010/Maintainability/Modularity/Developability/Custom/Components</t>
  </si>
  <si>
    <t>C5352.99.3100</t>
  </si>
  <si>
    <t>ISO-25010/Maintainability/Modularity/Developability/Custom/Components/Controllers</t>
  </si>
  <si>
    <t>C5352.99.3200</t>
  </si>
  <si>
    <t>ISO-25010/Maintainability/Modularity/Developability/Custom/Components/Controls</t>
  </si>
  <si>
    <t>C5352.99.3300</t>
  </si>
  <si>
    <t>ISO-25010/Maintainability/Modularity/Developability/Custom/Components/Views</t>
  </si>
  <si>
    <t>C5352.99.3600</t>
  </si>
  <si>
    <t>ISO-25010/Maintainability/Modularity/Developability/Custom/Components/Domains</t>
  </si>
  <si>
    <t>ISO-25010/Maintainability/Modularity/Developability/Custom/Components/Domains/Infrastructure</t>
  </si>
  <si>
    <t>C5352.99.3610</t>
  </si>
  <si>
    <t>ISO-25010/Maintainability/Modularity/Developability/Custom/Components/Domains/Infrastructure/Libraries</t>
  </si>
  <si>
    <t>C5352.99.3620</t>
  </si>
  <si>
    <t>ISO-25010/Maintainability/Modularity/Developability/Custom/Components/Domains/Infrastructure/Services</t>
  </si>
  <si>
    <t>C5352.99.3700</t>
  </si>
  <si>
    <t>ISO-25010/Maintainability/Modularity/Developability/Custom/Components/Domains/Business</t>
  </si>
  <si>
    <t>C5352.99.3800</t>
  </si>
  <si>
    <t>ISO-25010/Maintainability/Modularity/Developability/Custom/Components/Domains/Shared</t>
  </si>
  <si>
    <t>C5360.00.0000</t>
  </si>
  <si>
    <t>ISO-25010/Maintainability/Reusability</t>
  </si>
  <si>
    <t>C5361.01.0000</t>
  </si>
  <si>
    <t>ISO-25010/Maintainability/Reusability/APIs</t>
  </si>
  <si>
    <t>C5361.01.1000</t>
  </si>
  <si>
    <t>ISO-25010/Maintainability/Reusability/APIs/Querability</t>
  </si>
  <si>
    <t>ISO-25010/Maintainability/Reusability/APIs/SDK</t>
  </si>
  <si>
    <t>C5370.00.0000</t>
  </si>
  <si>
    <t>ISO-25010/Maintainability/Testability</t>
  </si>
  <si>
    <t>C5371.00.0000</t>
  </si>
  <si>
    <t>ISO-25010/Maintainability/Testability/100% Automated</t>
  </si>
  <si>
    <t>Logical, Functionality, Quality Testing MUST be performed by Automation.</t>
  </si>
  <si>
    <t>C5371.01.0000</t>
  </si>
  <si>
    <t>ISO-25010/Maintainability/Testability/100% Automated/Within Delivery Pipeline</t>
  </si>
  <si>
    <t>C5372.00.0000</t>
  </si>
  <si>
    <t>ISO-25010/Maintainability/Testability/API Coverage</t>
  </si>
  <si>
    <t>Custom Developed APIs MUST have 100% Test Coverage.</t>
  </si>
  <si>
    <t>C5372.01.0000</t>
  </si>
  <si>
    <t>ISO-25010/Maintainability/Testability/100% Coverage/More important than Code Coverage</t>
  </si>
  <si>
    <t>C5373.00.0000</t>
  </si>
  <si>
    <t>ISO-25010/Maintainability/Testability/Compiled Languages</t>
  </si>
  <si>
    <t>Custom Development MUST be undertaken using Compiled development languages.</t>
  </si>
  <si>
    <t>C5374.00.0000</t>
  </si>
  <si>
    <t>ISO-25010/Maintainability/Testability/Static Tests</t>
  </si>
  <si>
    <t>C5374.01.0000</t>
  </si>
  <si>
    <t>ISO-25010/Maintainability/Testability/Static Tests/AAA</t>
  </si>
  <si>
    <t>C5374.02.0000</t>
  </si>
  <si>
    <t>ISO-25010/Maintainability/Testability/Static Tests/Can Run in Parrallel</t>
  </si>
  <si>
    <t>C5374.03.0000</t>
  </si>
  <si>
    <t>ISO-25010/Maintainability/Testability/Static Tests/Do Not Change Persisted State</t>
  </si>
  <si>
    <t>C5375.00.0000</t>
  </si>
  <si>
    <t>ISO-25010/Maintainability/Testability/Dynamic Tests</t>
  </si>
  <si>
    <t>C5375.01.0000</t>
  </si>
  <si>
    <t>ISO-25010/Maintainability/Testability/Dynamic Tests/Can Run in Parrallel</t>
  </si>
  <si>
    <t>C5375.02.0000</t>
  </si>
  <si>
    <t>ISO-25010/Maintainability/Testability/Dynamic Tests/Sequence Independent</t>
  </si>
  <si>
    <t>C5375.03.0000</t>
  </si>
  <si>
    <t>ISO-25010/Maintainability/Testability/Dynamic Tests/Reset Data After Test</t>
  </si>
  <si>
    <t>C5376.00.0000</t>
  </si>
  <si>
    <t>ISO-25010/Maintainability/Testability/Connectivity Tests</t>
  </si>
  <si>
    <t>Automated Testing MUST include Testing of Connectivity between devices and Services.</t>
  </si>
  <si>
    <t>C5380.00.0000</t>
  </si>
  <si>
    <t>ISO-25010/Maintainability/Documentation</t>
  </si>
  <si>
    <t>C5380.01.0000</t>
  </si>
  <si>
    <t>ISO-25010/Maintainability/Documentation/Updatable</t>
  </si>
  <si>
    <t>C5380.02.0000</t>
  </si>
  <si>
    <t>ISO-25010/Maintainability/Documentation/Stored Separately</t>
  </si>
  <si>
    <t>C5382.00.0000</t>
  </si>
  <si>
    <t>ISO-25010/Maintainability/Documentation/Configuration Guide</t>
  </si>
  <si>
    <t>C5383.00.0000</t>
  </si>
  <si>
    <t>ISO-25010/Maintainability/Documentation/Deployment Guide</t>
  </si>
  <si>
    <t>C5384.00.0000</t>
  </si>
  <si>
    <t>ISO-25010/Maintainability/Documentation/DR Guide</t>
  </si>
  <si>
    <t>C5385.00.0000</t>
  </si>
  <si>
    <t>ISO-25010/Maintainability/Documentation/BCP</t>
  </si>
  <si>
    <t>Documentation of system processes Business Continuity Processes MUST be provided.</t>
  </si>
  <si>
    <t>C5386.00.0000</t>
  </si>
  <si>
    <t>ISO-25010/Maintainability/Documentation/Operations Guide</t>
  </si>
  <si>
    <t>Documentation of how to Operate the System MUST be provided for Support, Business Support and System Support specialists.</t>
  </si>
  <si>
    <t>C5386.01.0000</t>
  </si>
  <si>
    <t>ISO-25010/Maintainability/Documentation/Operation Guide/Decommissioning</t>
  </si>
  <si>
    <t>C5386.01.1000</t>
  </si>
  <si>
    <t>ISO-25010/Maintainability/Documentation/Operation Guide/Decommissioning/Secure Data Deletion</t>
  </si>
  <si>
    <t>C5386.01.2000</t>
  </si>
  <si>
    <t>ISO-25010/Maintainability/Documentation/Operation Guide/Decommissioning/Secure Environment Deletion</t>
  </si>
  <si>
    <t>C5387.00.0000</t>
  </si>
  <si>
    <t>ISO-25010/Maintainability/Documentation/Support Guide</t>
  </si>
  <si>
    <t>C5388.00.0000</t>
  </si>
  <si>
    <t>ISO-25010/Maintainability/Documentation/User Guide</t>
  </si>
  <si>
    <t>Documention of how Users use the system MUST be provided.</t>
  </si>
  <si>
    <t>C5389.00.0000</t>
  </si>
  <si>
    <t>ISO-25010/Maintainability/Documentation/Development Guide</t>
  </si>
  <si>
    <t>Documentation of custom development MUST be provided sufficient to inform 3rd party support specialists.</t>
  </si>
  <si>
    <t>C5389.01.0000</t>
  </si>
  <si>
    <t>ISO-25010/Maintainability/Documentation/Development Guide/Maintainability</t>
  </si>
  <si>
    <t>C5389.02.0000</t>
  </si>
  <si>
    <t>ISO-25010/Maintainability/Documentation/Development Guide/Security</t>
  </si>
  <si>
    <t>C5389.02.1000</t>
  </si>
  <si>
    <t>ISO-25010/Maintainability/Documentation/Development Guide/Security/Credentials out of Repositories</t>
  </si>
  <si>
    <t>C5389.02.2000</t>
  </si>
  <si>
    <t>ISO-25010/Maintainability/Documentation/Development Guide/Security/Credentials out of Documentation</t>
  </si>
  <si>
    <t>C5389.02.3000</t>
  </si>
  <si>
    <t>ISO-25010/Maintainability/Documentation/Development Guide/Security/Credentials out of System Configuration</t>
  </si>
  <si>
    <t>C5389.02.4000</t>
  </si>
  <si>
    <t>ISO-25010/Maintainability/Documentation/Development Guide/Security/Credentials out of Pipeline Automations</t>
  </si>
  <si>
    <t>C5390.00.0000</t>
  </si>
  <si>
    <t>ISO-25010/Maintainability/Current</t>
  </si>
  <si>
    <t>C5391.00.0000</t>
  </si>
  <si>
    <t>ISO-25010/Maintainability/Current/Supported</t>
  </si>
  <si>
    <t>C5392.00.0000</t>
  </si>
  <si>
    <t>ISO-25010/Maintainability/Current/Secure</t>
  </si>
  <si>
    <t>C5400.00.0000</t>
  </si>
  <si>
    <t>ISO-25010/Performance</t>
  </si>
  <si>
    <t>C5410.00.0000</t>
  </si>
  <si>
    <t>ISO-25010/Performance/Capacity</t>
  </si>
  <si>
    <t>C5411.00.0000</t>
  </si>
  <si>
    <t>ISO-25010/Performance/Capacity/Concurrent</t>
  </si>
  <si>
    <t>The System MUST handle concurrent requests in parrallel.</t>
  </si>
  <si>
    <t>C5412.00.0000</t>
  </si>
  <si>
    <t>ISO-25010/Performance/Capacity/MaDemand</t>
  </si>
  <si>
    <t>C5420.00.0000</t>
  </si>
  <si>
    <t>ISO-25010/Performance/Capacity/Throughput</t>
  </si>
  <si>
    <t>ISO-25010/Performance/Capacity/Throughput/Async</t>
  </si>
  <si>
    <t>IF Custom Developed, the System SHOULD enable higher throughput by handling requests asynchronously.</t>
  </si>
  <si>
    <t>C5430.00.0000</t>
  </si>
  <si>
    <t>C5431.00.0000</t>
  </si>
  <si>
    <t>ISO-25010/Performance/Resource Usage/Devices</t>
  </si>
  <si>
    <t>The System MUST be capable of running on mainstream devices that are older than 36 months.</t>
  </si>
  <si>
    <t>C5431.01.0000</t>
  </si>
  <si>
    <t>ISO-25010/Performance/Resource Usage/Devices/Ma = 2 Per Tier</t>
  </si>
  <si>
    <t>C5432.00.0000</t>
  </si>
  <si>
    <t>ISO-25010/Performance/Resource Usage/CPUs</t>
  </si>
  <si>
    <t>The System MUST not consume more than 1/3 of any device's available CPU.</t>
  </si>
  <si>
    <t>C5432.01.0000</t>
  </si>
  <si>
    <t>ISO-25010/Performance/Resource Usage/CPUs/Ma = 2  OS Min</t>
  </si>
  <si>
    <t>C5433.00.0000</t>
  </si>
  <si>
    <t>ISO-25010/Performance/Resource Usage/Memory</t>
  </si>
  <si>
    <t>The System MUST not consume more than 1/3 of a Device's available Memory.</t>
  </si>
  <si>
    <t>C5433.01.0000</t>
  </si>
  <si>
    <t>ISO-25010/Performance/Resource Usage/Threads/Ma = 2  OS Min</t>
  </si>
  <si>
    <t>C5434.00.0000</t>
  </si>
  <si>
    <t>ISO-25010/Performance/Resource Usage/Threads</t>
  </si>
  <si>
    <t>C5434.01.0000</t>
  </si>
  <si>
    <t>ISO-25010/Performance/Resource Usage/Threads/Multi</t>
  </si>
  <si>
    <t>C5434.02.0000</t>
  </si>
  <si>
    <t>ISO-25010/Performance/Resource Usage/Threads/Async</t>
  </si>
  <si>
    <t>C5434.03.0000</t>
  </si>
  <si>
    <t>ISO-25010/Performance/Resource Usage/Threads/DBConnections</t>
  </si>
  <si>
    <t>C5435.00.0000</t>
  </si>
  <si>
    <t>C5436.00.0000</t>
  </si>
  <si>
    <t>ISO-25010/Performance/Resource Usage/Storage</t>
  </si>
  <si>
    <t>C5436.01.0000</t>
  </si>
  <si>
    <t>ISO-25010/Performance/Resource Usage/Storage/Diagnostics In Blobs</t>
  </si>
  <si>
    <t>C5436.02.0000</t>
  </si>
  <si>
    <t>ISO-25010/Performance/Resource Usage/Storage/Media In Blobs</t>
  </si>
  <si>
    <t>C5436.03.0000</t>
  </si>
  <si>
    <t>ISO-25010/Performance/Resource Usage/Storage/Messages In Blobs</t>
  </si>
  <si>
    <t>C5437.00.0000</t>
  </si>
  <si>
    <t>ISO-25010/Performance/Resource Usage/Cost</t>
  </si>
  <si>
    <t>C5437.01.0000</t>
  </si>
  <si>
    <t>ISO-25010/Performance/Resource Usage/Cost/Licenses</t>
  </si>
  <si>
    <t>C5437.02.0000</t>
  </si>
  <si>
    <t>ISO-25010/Performance/Resource Usage/Cost/Subscriptions</t>
  </si>
  <si>
    <t>C5438.00.0000</t>
  </si>
  <si>
    <t>ISO-25010/Performance/Resource Usage/Effort</t>
  </si>
  <si>
    <t>C5438.01.0000</t>
  </si>
  <si>
    <t>ISO-25010/Performance/Resource Usage/Effort/Automate</t>
  </si>
  <si>
    <t>C5439.00.0000</t>
  </si>
  <si>
    <t>ISO-25010/Performance/Resource Usage/Cache</t>
  </si>
  <si>
    <t>The System MUST use multiple layers of caching to reduce cross-tier networking and associated delays.</t>
  </si>
  <si>
    <t>C5439.01.0000</t>
  </si>
  <si>
    <t>ISO-25010/Performance/Resource Usage/Cache/Client Side</t>
  </si>
  <si>
    <t>C5440.00.0000</t>
  </si>
  <si>
    <t>ISO-25010/Performance/Time Behaviour</t>
  </si>
  <si>
    <t>C5440.01.0000</t>
  </si>
  <si>
    <t>ISO-25010/Performance/Time Behaviour/Response Completed</t>
  </si>
  <si>
    <t>C5440.02.0000</t>
  </si>
  <si>
    <t>ISO-25010/Performance/Time Behaviour/Error Recovery</t>
  </si>
  <si>
    <t>C5440.03.0000</t>
  </si>
  <si>
    <t>ISO-25010/Performance/Time Behaviour/Shutdown</t>
  </si>
  <si>
    <t>C5440.04.0000</t>
  </si>
  <si>
    <t>C5500.00.0000</t>
  </si>
  <si>
    <t>ISO-25010/Portability</t>
  </si>
  <si>
    <t>C5510.00.0000</t>
  </si>
  <si>
    <t>ISO-25010/Portability/Adaptability</t>
  </si>
  <si>
    <t>C5520.00.0000</t>
  </si>
  <si>
    <t>C5521.00.0000</t>
  </si>
  <si>
    <t>ISO-25010/Portability/Installability/Packaged</t>
  </si>
  <si>
    <t>C5521.01.0000</t>
  </si>
  <si>
    <t>ISO-25010/Portability/Replaceability/Packaged/Environment Agnostic</t>
  </si>
  <si>
    <t>C5521.02.0000</t>
  </si>
  <si>
    <t>ISO-25010/Portability/Replaceability/Packaged/Deployable by Automation</t>
  </si>
  <si>
    <t>C5521.03.0000</t>
  </si>
  <si>
    <t>ISO-25010/Portability/Replaceability/Packaged/Deployable By Hand</t>
  </si>
  <si>
    <t>C5530.00.0000</t>
  </si>
  <si>
    <t>ISO-25010/Portability/Replaceability</t>
  </si>
  <si>
    <t>C5531.01.0000</t>
  </si>
  <si>
    <t>ISO-25010/Portability/Replaceability/Eportable Information</t>
  </si>
  <si>
    <t>C5531.01.1000</t>
  </si>
  <si>
    <t>ISO-25010/Portability/Replaceability/Eportable Information/By API</t>
  </si>
  <si>
    <t>C5531.01.2000</t>
  </si>
  <si>
    <t>ISO-25010/Portability/Replaceability/Eportable Information/Format (JSON or ML)</t>
  </si>
  <si>
    <t>C5531.01.3000</t>
  </si>
  <si>
    <t>ISO-25010/Portability/Replaceability/Eportable Information/Format/Standards Based Where Available</t>
  </si>
  <si>
    <t>C5700.00.0000</t>
  </si>
  <si>
    <t>ISO-25010/Reliability</t>
  </si>
  <si>
    <t>C5710.00.0000</t>
  </si>
  <si>
    <t>C5711.00.0000</t>
  </si>
  <si>
    <t>ISO-25010/Reliability/Availability/24-7</t>
  </si>
  <si>
    <t>C5712.00.0000</t>
  </si>
  <si>
    <t>ISO-25010/Reliability/Availability/Uptime %</t>
  </si>
  <si>
    <t>ISO-25010/Reliability/Availability/Uptime %/Chained</t>
  </si>
  <si>
    <t>ISO-25010/Reliability/Availability/Uptime %/Individual</t>
  </si>
  <si>
    <t>C5713.00.0000</t>
  </si>
  <si>
    <t>ISO-25010/Reliability/Availability/DoS Protection</t>
  </si>
  <si>
    <t>C5714.00.0000</t>
  </si>
  <si>
    <t>ISO-25010/Reliability/Availability/From</t>
  </si>
  <si>
    <t>C5714.01.0000</t>
  </si>
  <si>
    <t>ISO-25010/Reliability/Availability/From/Country</t>
  </si>
  <si>
    <t>C5714.02.0000</t>
  </si>
  <si>
    <t>ISO-25010/Reliability/Availability/From/LAN</t>
  </si>
  <si>
    <t>C5714.03.0000</t>
  </si>
  <si>
    <t>ISO-25010/Reliability/Availability/From/WWW</t>
  </si>
  <si>
    <t>C5714.04.0000</t>
  </si>
  <si>
    <t>ISO-25010/Reliability/Availability/From/Public Devices</t>
  </si>
  <si>
    <t>C5714.05.0000</t>
  </si>
  <si>
    <t>ISO-25010/Reliability/Availability/From/Current (-1 Year) Browsers</t>
  </si>
  <si>
    <t>C5715.00.0000</t>
  </si>
  <si>
    <t>ISO-25010/Reliability/Availability/Global</t>
  </si>
  <si>
    <t>C5716.00.0000</t>
  </si>
  <si>
    <t>ISO-25010/Reliability/Availability/Status</t>
  </si>
  <si>
    <t>C5716.01.0000</t>
  </si>
  <si>
    <t>ISO-25010/Reliability/Availability/Status/Current</t>
  </si>
  <si>
    <t>C5716.02.0000</t>
  </si>
  <si>
    <t>ISO-25010/Reliability/Availability/Status/Planned</t>
  </si>
  <si>
    <t>C5718.00.0000</t>
  </si>
  <si>
    <t>C5718.01.0000</t>
  </si>
  <si>
    <t>ISO-25010/Reliability/Availability/Scalability/Horizontal</t>
  </si>
  <si>
    <t>C5718.02.0000</t>
  </si>
  <si>
    <t>ISO-25010/Reliability/Availability/Scalability/Vertical</t>
  </si>
  <si>
    <t>C5720.00.0000</t>
  </si>
  <si>
    <t>ISO-25010/Reliability/Fault Tolerance</t>
  </si>
  <si>
    <t>C5721.00.0000</t>
  </si>
  <si>
    <t>ISO-25010/Reliability/Fault Tolerance/Eceptions</t>
  </si>
  <si>
    <t>C5721.01.0000</t>
  </si>
  <si>
    <t>ISO-25010/Reliability/Fault Tolerance/Eceptions/Handled</t>
  </si>
  <si>
    <t>C5721.02.0000</t>
  </si>
  <si>
    <t>ISO-25010/Reliability/Fault Tolerance/Eceptions/Recorded</t>
  </si>
  <si>
    <t>C5721.03.0000</t>
  </si>
  <si>
    <t>ISO-25010/Reliability/Fault Tolerance/Eceptions/Communicated UUID</t>
  </si>
  <si>
    <t>C5722.00.0000</t>
  </si>
  <si>
    <t>ISO-25010/Reliability/Fault Tolerance/Idempotency</t>
  </si>
  <si>
    <t>C5723.00.0000</t>
  </si>
  <si>
    <t>ISO-25010/Reliability/Fault Tolerance/Accept Tardy Submittals unless Conflictual</t>
  </si>
  <si>
    <t>C5730.00.0000</t>
  </si>
  <si>
    <t>ISO-25010/Reliability/Recoverability</t>
  </si>
  <si>
    <t>C5731.00.0000</t>
  </si>
  <si>
    <t>ISO-25010/Reliability/Recoverability/Backups</t>
  </si>
  <si>
    <t>C5731.01.0000</t>
  </si>
  <si>
    <t>ISO-25010/Reliability/Recoverability/Backups/Encrypted</t>
  </si>
  <si>
    <t>C5731.02.0000</t>
  </si>
  <si>
    <t>ISO-25010/Reliability/Recoverability/Backups/Over Encrypted Channels</t>
  </si>
  <si>
    <t>C5731.03.0000</t>
  </si>
  <si>
    <t>ISO-25010/Reliability/Recoverability/Backups/Automated</t>
  </si>
  <si>
    <t>C5731.04.0000</t>
  </si>
  <si>
    <t>ISO-25010/Reliability/Recoverability/Backups/Automated Access Only</t>
  </si>
  <si>
    <t>C5731.05.0000</t>
  </si>
  <si>
    <t>ISO-25010/Reliability/Recoverability/Backups/To a Separate Environment</t>
  </si>
  <si>
    <t>C5731.06.0000</t>
  </si>
  <si>
    <t>ISO-25010/Reliability/Recoverability/Backups/Full Interval</t>
  </si>
  <si>
    <t>C5731.07.0000</t>
  </si>
  <si>
    <t>C5731.08.0000</t>
  </si>
  <si>
    <t>ISO-25010/Reliability/Recoverability/Backups/Incremental Interval</t>
  </si>
  <si>
    <t>C5732.00.0000</t>
  </si>
  <si>
    <t>ISO-25010/Reliability/Recoverability/Restorations</t>
  </si>
  <si>
    <t>C5732.01.0000</t>
  </si>
  <si>
    <t>ISO-25010/Reliability/Recoverability/Restorations/Over Encrypted Channels</t>
  </si>
  <si>
    <t>C5732.02.0000</t>
  </si>
  <si>
    <t>ISO-25010/Reliability/Recoverability/Restorations/Automated</t>
  </si>
  <si>
    <t>C5732.03.0000</t>
  </si>
  <si>
    <t>ISO-25010/Reliability/Recoverability/Restorations/Regularly Demonstrated (Weekly)</t>
  </si>
  <si>
    <t>C5757.00.0000</t>
  </si>
  <si>
    <t>ISO-25010/Reliability/Availability/Epirations</t>
  </si>
  <si>
    <t>C5757.01.1000</t>
  </si>
  <si>
    <t>ISO-25010/Reliability/Availability/Epirations/Certificates</t>
  </si>
  <si>
    <t>C5800.00.0000</t>
  </si>
  <si>
    <t>C5810.00.0000</t>
  </si>
  <si>
    <t>ISO-25010/Security/Accountability</t>
  </si>
  <si>
    <t>C5811.00.0000</t>
  </si>
  <si>
    <t>ISO-25010/Security/Accountability/All Operations</t>
  </si>
  <si>
    <t>C5812.00.0000</t>
  </si>
  <si>
    <t>ISO-25010/Security/Accountability/All Notifications</t>
  </si>
  <si>
    <t>C5812.01.0000</t>
  </si>
  <si>
    <t>ISO-25010/Security/Accountability/All Notifications/Stored In Blobs</t>
  </si>
  <si>
    <t>C5813.00.0000</t>
  </si>
  <si>
    <t>ISO-25010/Security/Accountability/All Notification Metadata</t>
  </si>
  <si>
    <t>C5820.00.0000</t>
  </si>
  <si>
    <t>C5830.00.0000</t>
  </si>
  <si>
    <t>C5831.00.0000</t>
  </si>
  <si>
    <t>ISO-25010/Security/Confidentiality/At Rest</t>
  </si>
  <si>
    <t>Systems Data must be secured at rest by restricting physical and virtual access and encrypting the data.</t>
  </si>
  <si>
    <t>C5831.01.0000</t>
  </si>
  <si>
    <t>ISO-25010/Security/Confidentiality/At Rest/Insecure Devices</t>
  </si>
  <si>
    <t>C5831.02.0000</t>
  </si>
  <si>
    <t>ISO-25010/Security/Confidentiality/At Rest/Scrubbed Diagnostics Records</t>
  </si>
  <si>
    <t>C5831.03.0000</t>
  </si>
  <si>
    <t>ISO-25010/Security/Confidentiality/At Rest/Encrypted Network Connections</t>
  </si>
  <si>
    <t>C5831.04.0000</t>
  </si>
  <si>
    <t>ISO-25010/Security/Confidentiality/At Rest/Scrubbed Eception Records</t>
  </si>
  <si>
    <t>C5831.05.0000</t>
  </si>
  <si>
    <t>ISO-25010/Security/Confidentiality/At Rest/Test with Test Data</t>
  </si>
  <si>
    <t>C5831.06.0000</t>
  </si>
  <si>
    <t>ISO-25010/Security/Confidentiality/At Rest/Encrypted Storage</t>
  </si>
  <si>
    <t>C5831.07.0000</t>
  </si>
  <si>
    <t>ISO-25010/Security/Confidentiality/At Rest/Messages</t>
  </si>
  <si>
    <t>C5831.08.0000</t>
  </si>
  <si>
    <t>ISO-25010/Security/Confidentiality/At Rest/Secure Storage</t>
  </si>
  <si>
    <t>C5831.08.1000</t>
  </si>
  <si>
    <t>ISO-25010/Security/Confidentiality/At Rest/Secure Storage/Credentials</t>
  </si>
  <si>
    <t>C5832.00.0000</t>
  </si>
  <si>
    <t>ISO-25010/Security/Confidentiality/In Transit</t>
  </si>
  <si>
    <t>Data MUST only be transmitted over secure encrypted channels.</t>
  </si>
  <si>
    <t>C5832.01.0000</t>
  </si>
  <si>
    <t>ISO-25010/Security/Confidentiality/In Transit/HTTP Redirects to HTTPS</t>
  </si>
  <si>
    <t>C5832.02.0000</t>
  </si>
  <si>
    <t>ISO-25010/Security/Confidentiality/In Transit/Secured Environments (ISO-27001,2)</t>
  </si>
  <si>
    <t>C5832.03.0000</t>
  </si>
  <si>
    <t>ISO-25010/Security/Confidentiality/In Transit/Storage Primary Keys are not eposed outside system</t>
  </si>
  <si>
    <t>C5832.04.0000</t>
  </si>
  <si>
    <t>ISO-25010/Security/Confidentiality/In Transit/Messages</t>
  </si>
  <si>
    <t>C5833.00.0000</t>
  </si>
  <si>
    <t>ISO-25010/Security/Confidentiality/Privacy</t>
  </si>
  <si>
    <t>C5833.01.0000</t>
  </si>
  <si>
    <t>ISO-25010/Security/Confidentiality/Privacy/Versioned Statements</t>
  </si>
  <si>
    <t>C5833.01.1000</t>
  </si>
  <si>
    <t>ISO-25010/Security/Confidentiality/Privacy/Versioned Statements/Correctability</t>
  </si>
  <si>
    <t>C5833.01.2000</t>
  </si>
  <si>
    <t>ISO-25010/Security/Confidentiality/Privacy/Versioned Statements/Data-Use</t>
  </si>
  <si>
    <t>C5833.01.3000</t>
  </si>
  <si>
    <t>ISO-25010/Security/Confidentiality/Privacy/Versioned Statements/Opt-Out</t>
  </si>
  <si>
    <t>C5833.01.4000</t>
  </si>
  <si>
    <t>ISO-25010/Security/Confidentiality/Privacy/Versioned Statements/Tracking</t>
  </si>
  <si>
    <t>C5834.00.0000</t>
  </si>
  <si>
    <t>ISO-25010/Security/Confidentiality/Decommissioning</t>
  </si>
  <si>
    <t xml:space="preserve">Data Storage Devices MUST be physically or logically wiped before disposal. </t>
  </si>
  <si>
    <t>C5834.01.0000</t>
  </si>
  <si>
    <t>ISO-25010/Security/Confidentiality/Decommissioning/Secure Deletion</t>
  </si>
  <si>
    <t>C5840.00.0000</t>
  </si>
  <si>
    <t>C5841.00.0000</t>
  </si>
  <si>
    <t>ISO-25010/Security/Integrity/Cookies</t>
  </si>
  <si>
    <t>Confidential Cookies MUST be encypted and short lived.</t>
  </si>
  <si>
    <t>C5841.01.0000</t>
  </si>
  <si>
    <t>ISO-25010/Security/Integrity/Cookies/HTTPS</t>
  </si>
  <si>
    <t>C5841.02.0000</t>
  </si>
  <si>
    <t>ISO-25010/Security/Integrity/Cookies/Secure</t>
  </si>
  <si>
    <t>C5842.00.0000</t>
  </si>
  <si>
    <t>ISO-25010/Security/Integrity/Certificates</t>
  </si>
  <si>
    <t>DNS Certificates MUST be short lived (max 3 months).</t>
  </si>
  <si>
    <t>C5842.01.0000</t>
  </si>
  <si>
    <t>ISO-25010/Security/Integrity/Certificates/ShortLived</t>
  </si>
  <si>
    <t>C5843.00.0000</t>
  </si>
  <si>
    <t>ISO-25010/Security/Integrity/Tokens</t>
  </si>
  <si>
    <t>Auhorisation and Authentication Security Tokens MUST be short lived (max 20 minutes).</t>
  </si>
  <si>
    <t>C5843.01.0000</t>
  </si>
  <si>
    <t>ISO-25010/Security/Integrity/Tokens/Cryptographically Signed Identity Tokens</t>
  </si>
  <si>
    <t>C5843.02.0000</t>
  </si>
  <si>
    <t>ISO-25010/Security/Integrity/Tokens/Cryptographically Signed Session Tokens</t>
  </si>
  <si>
    <t>C5844.00.0000</t>
  </si>
  <si>
    <t>ISO-25010/Security/Integrity/Records</t>
  </si>
  <si>
    <t>Records MUST be signable.</t>
  </si>
  <si>
    <t>C5844.01.0000</t>
  </si>
  <si>
    <t>ISO-25010/Security/Integrity/Records/Cryptographically Signed Audit Records</t>
  </si>
  <si>
    <t>C5845.00.0000</t>
  </si>
  <si>
    <t>ISO-25010/Security/Integrity/Custom/Components</t>
  </si>
  <si>
    <t>C5846.00.0000</t>
  </si>
  <si>
    <t>ISO-25010/Security/Integrity/Framework</t>
  </si>
  <si>
    <t>System Development Frameworks MUST remain Current to within -3 minor versions.</t>
  </si>
  <si>
    <t>C5847.00.0000</t>
  </si>
  <si>
    <t>ISO-25010/Security/Integrity/OS</t>
  </si>
  <si>
    <t>The system SHOULD be OS agnostic.</t>
  </si>
  <si>
    <t>C5848.00.0000</t>
  </si>
  <si>
    <t>ISO-25010/Security/Integrity/Storage</t>
  </si>
  <si>
    <t>The sytstem SHOULD be use organisation approved supported storage technology (eg: SqlServer)</t>
  </si>
  <si>
    <t>C5848.01.0000</t>
  </si>
  <si>
    <t>ISO-25010/Security/Integrity/Storage/SQL</t>
  </si>
  <si>
    <t>C5848.01.1000</t>
  </si>
  <si>
    <t>ISO-25010/Security/Integrity/Storage/SQL/InjectionProtection</t>
  </si>
  <si>
    <t>C5848.01.2000</t>
  </si>
  <si>
    <t>ISO-25010/Security/Integrity/Storage/SQL/Avoid-UseAnORM</t>
  </si>
  <si>
    <t>C5848.02.0000</t>
  </si>
  <si>
    <t>ISO-25010/Security/Integrity/Storage/Credentials</t>
  </si>
  <si>
    <t>C5848.02.1000</t>
  </si>
  <si>
    <t>ISO-25010/Security/Integrity/Storage/Credentials/User</t>
  </si>
  <si>
    <t>C5848.02.1100</t>
  </si>
  <si>
    <t>ISO-25010/Security/Integrity/Storage/Credentials/User/In an IDP</t>
  </si>
  <si>
    <t>C5848.02.1200</t>
  </si>
  <si>
    <t>ISO-25010/Security/Integrity/Storage/Credentials/User/Not In the System</t>
  </si>
  <si>
    <t>C5848.02.2000</t>
  </si>
  <si>
    <t>ISO-25010/Security/Integrity/Storage/Credentials/Services</t>
  </si>
  <si>
    <t>C5848.02.2100</t>
  </si>
  <si>
    <t>ISO-25010/Security/Integrity/Storage/Credentials/Services/In Secure Storage</t>
  </si>
  <si>
    <t>C5849.00.0000</t>
  </si>
  <si>
    <t>ISO-25010/Security/Integrity/Environment</t>
  </si>
  <si>
    <t>C5849.01.0000</t>
  </si>
  <si>
    <t>ISO-25010/Security/Integrity/Environment/ISO-27001, Level 2+</t>
  </si>
  <si>
    <t>C5850.00.0000</t>
  </si>
  <si>
    <t>ISO-25010/Security/Non-Repudiation</t>
  </si>
  <si>
    <t>C5851.00.0000</t>
  </si>
  <si>
    <t>ISO-25010/Security/Non-Repudiation/Auditing logs never deleted</t>
  </si>
  <si>
    <t>C5852.00.0000</t>
  </si>
  <si>
    <t>ISO-25010/Security/Non-Repudiation/Operations logged against User (Authenticated or not)</t>
  </si>
  <si>
    <t>C5900.00.0000</t>
  </si>
  <si>
    <t>ISO-25010/Usability</t>
  </si>
  <si>
    <t>C5910.00.0000</t>
  </si>
  <si>
    <t>C5911.00.0000</t>
  </si>
  <si>
    <t>ISO-25010/Usability/Aesthetics/Corporate Branding</t>
  </si>
  <si>
    <t>C5912.00.0000</t>
  </si>
  <si>
    <t>ISO-25010/Usability/Aesthetics/Tenancy Branding</t>
  </si>
  <si>
    <t>C5920.00.0000</t>
  </si>
  <si>
    <t>ISO-25010/Usability/Analytics</t>
  </si>
  <si>
    <t>C5921.00.0000</t>
  </si>
  <si>
    <t>ISO-25010/Usability/Analytics/Predictive</t>
  </si>
  <si>
    <t>C5922.00.0000</t>
  </si>
  <si>
    <t>ISO-25010/Usability/Analytics/Status</t>
  </si>
  <si>
    <t>C5930.00.0000</t>
  </si>
  <si>
    <t>ISO-25010/Usability/Assistance</t>
  </si>
  <si>
    <t>C5931.00.0000</t>
  </si>
  <si>
    <t>ISO-25010/Usability/Assistance/Online Contact Email Provided</t>
  </si>
  <si>
    <t>C5940.00.0000</t>
  </si>
  <si>
    <t>C5941.00.0000</t>
  </si>
  <si>
    <t>ISO-25010/Usability/Configurability/Group</t>
  </si>
  <si>
    <t>C5941.01.0000</t>
  </si>
  <si>
    <t>ISO-25010/Usability/Configurability/Group/Profile</t>
  </si>
  <si>
    <t>C5941.02.0000</t>
  </si>
  <si>
    <t>ISO-25010/Usability/Configurability/Group/Roles</t>
  </si>
  <si>
    <t>C5941.02.1000</t>
  </si>
  <si>
    <t>ISO-25010/Usability/Configurability/Group/Roles/Permissions</t>
  </si>
  <si>
    <t>C5941.03.0000</t>
  </si>
  <si>
    <t>ISO-25010/Usability/Configurability/Group/Membership</t>
  </si>
  <si>
    <t>C5943.00.0000</t>
  </si>
  <si>
    <t>ISO-25010/Usability/Configurability/Resources</t>
  </si>
  <si>
    <t>C5943.01.0000</t>
  </si>
  <si>
    <t>ISO-25010/Usability/Configurability/Resources/Roles</t>
  </si>
  <si>
    <t>C5943.01.1000</t>
  </si>
  <si>
    <t>ISO-25010/Usability/Configurability/Resources/Roles/Permissions</t>
  </si>
  <si>
    <t>C5944.00.0000</t>
  </si>
  <si>
    <t>ISO-25010/Usability/Configurability/System Profile</t>
  </si>
  <si>
    <t>C5944.01.0000</t>
  </si>
  <si>
    <t>ISO-25010/Usability/Configurability/Resource Collection/Profile</t>
  </si>
  <si>
    <t>C5944.02.0000</t>
  </si>
  <si>
    <t>ISO-25010/Usability/Configurability/Resource Collection/Role Associations</t>
  </si>
  <si>
    <t>C5945.00.0000</t>
  </si>
  <si>
    <t>ISO-25010/Usability/Configurability/Tenancy Profile</t>
  </si>
  <si>
    <t>C5946.00.0000</t>
  </si>
  <si>
    <t>ISO-25010/Usability/Configurability/User Dashboard</t>
  </si>
  <si>
    <t>C5947.00.0000</t>
  </si>
  <si>
    <t>ISO-25010/Usability/Configurability/User Profile</t>
  </si>
  <si>
    <t>C5950.00.0000</t>
  </si>
  <si>
    <t>C5951.00.0000</t>
  </si>
  <si>
    <t>ISO-25010/Usability/Learnability/Operations</t>
  </si>
  <si>
    <t>C5951.01.0000</t>
  </si>
  <si>
    <t>ISO-25010/Usability/Learnability/Operations/Undoable</t>
  </si>
  <si>
    <t>C5951.02.0000</t>
  </si>
  <si>
    <t>ISO-25010/Usability/Learnability/Operations/Delayable</t>
  </si>
  <si>
    <t>C5952.00.0000</t>
  </si>
  <si>
    <t>ISO-25010/Usability/Learnability/Documentation</t>
  </si>
  <si>
    <t>C5952.01.0000</t>
  </si>
  <si>
    <t>ISO-25010/Usability/Learnability/Documentation/Is Available &amp; Online</t>
  </si>
  <si>
    <t>C5952.02.0000</t>
  </si>
  <si>
    <t>ISO-25010/Usability/Learnability/Documentation/Is Searchable</t>
  </si>
  <si>
    <t>C5952.03.0000</t>
  </si>
  <si>
    <t>ISO-25010/Usability/Learnability/Documentation/Dynamically Updatable</t>
  </si>
  <si>
    <t>C5953.00.0000</t>
  </si>
  <si>
    <t>ISO-25010/Usability/Learnability/Training Not Required</t>
  </si>
  <si>
    <t>C5960.00.0000</t>
  </si>
  <si>
    <t>C5961.00.0000</t>
  </si>
  <si>
    <t>ISO-25010/Usability/Operability/Reporting</t>
  </si>
  <si>
    <t>C5961.01.0000</t>
  </si>
  <si>
    <t>ISO-25010/Usability/Operability/Reporting/Free</t>
  </si>
  <si>
    <t>C5961.02.0000</t>
  </si>
  <si>
    <t>ISO-25010/Usability/Operability/Reporting/Filterable</t>
  </si>
  <si>
    <t>C5961.03.0000</t>
  </si>
  <si>
    <t>ISO-25010/Usability/Operability/Reporting/Sortable</t>
  </si>
  <si>
    <t>C5961.04.0000</t>
  </si>
  <si>
    <t>ISO-25010/Usability/Operability/Reporting/Printable</t>
  </si>
  <si>
    <t>C5961.05.0000</t>
  </si>
  <si>
    <t>ISO-25010/Usability/Operability/Reporting/Clear of UI Artefacts</t>
  </si>
  <si>
    <t>C5961.06.0000</t>
  </si>
  <si>
    <t>ISO-25010/Usability/Operability/Reporting/UI and Print layouts are distinct</t>
  </si>
  <si>
    <t>C5961.07.0000</t>
  </si>
  <si>
    <t>ISO-25010/Usability/Operability/Reporting/PDF</t>
  </si>
  <si>
    <t>C5961.08.0000</t>
  </si>
  <si>
    <t>ISO-25010/Usability/Operability/Reporting/Unalterable (Digitally Signed)</t>
  </si>
  <si>
    <t>C5963.00.0000</t>
  </si>
  <si>
    <t>ISO-25010/Usability/Accessibility/Dashboards</t>
  </si>
  <si>
    <t>C5963.01.0000</t>
  </si>
  <si>
    <t>ISO-25010/Usability/Accessibility/Dashboards/Public Users</t>
  </si>
  <si>
    <t>C5963.02.0000</t>
  </si>
  <si>
    <t>ISO-25010/Usability/Accessibility/Dashboards/Authenticated Users</t>
  </si>
  <si>
    <t>C5964.00.0000</t>
  </si>
  <si>
    <t>ISO-25010/Usability/Operability/Dependencies</t>
  </si>
  <si>
    <t>C5964.01.0000</t>
  </si>
  <si>
    <t>ISO-25010/Usability/Operability/Dependencies/Device</t>
  </si>
  <si>
    <t>C5964.02.0000</t>
  </si>
  <si>
    <t>ISO-25010/Usability/Operability/Dependencies/Permissions</t>
  </si>
  <si>
    <t>C5964.02.1000</t>
  </si>
  <si>
    <t>ISO-25010/Usability/Operability/Dependencies/Permissions/Request Least</t>
  </si>
  <si>
    <t>C5964.02.2000</t>
  </si>
  <si>
    <t>ISO-25010/Usability/Operability/Dependencies/Permissions/Request As Needed</t>
  </si>
  <si>
    <t>C5970.00.0000</t>
  </si>
  <si>
    <t>C5971.01.0000</t>
  </si>
  <si>
    <t>ISO-25010/Usability/Accessibility/WCAG</t>
  </si>
  <si>
    <t>C5971.07.1000</t>
  </si>
  <si>
    <t>ISO-25010/Usability/Accessibility/By API/Queryable</t>
  </si>
  <si>
    <t>C5972.02.0000</t>
  </si>
  <si>
    <t>ISO-25010/Usability/Accessibility/Colours</t>
  </si>
  <si>
    <t>C5972.02.1000</t>
  </si>
  <si>
    <t>ISO-25010/Usability/Accessibility/Colours/RedGreen</t>
  </si>
  <si>
    <t>C5972.02.2000</t>
  </si>
  <si>
    <t>ISO-25010/Usability/Accessibility/Colours/BlueYellow</t>
  </si>
  <si>
    <t>C5973.01.0000</t>
  </si>
  <si>
    <t>ISO-25010/Usability/Accessibility/Images</t>
  </si>
  <si>
    <t>C5973.01.1000</t>
  </si>
  <si>
    <t>ISO-25010/Usability/Accessibility/Images/AltTet</t>
  </si>
  <si>
    <t>ISO-25010/Usability/Accessibility/Images/Monochrome</t>
  </si>
  <si>
    <t>C5973.01.3000</t>
  </si>
  <si>
    <t>ISO-25010/Usability/Accessibility/Images/Scalable</t>
  </si>
  <si>
    <t>C5974.03.0000</t>
  </si>
  <si>
    <t>ISO-25010/Usability/Accessibility/Tet</t>
  </si>
  <si>
    <t>C5974.03.1000</t>
  </si>
  <si>
    <t>ISO-25010/Usability/Accessibility/Tet/Concise</t>
  </si>
  <si>
    <t>C5974.03.2000</t>
  </si>
  <si>
    <t>ISO-25010/Usability/Accessibility/Tet/Simple</t>
  </si>
  <si>
    <t>C5974.04.3000</t>
  </si>
  <si>
    <t>ISO-25010/Usability/Accessibility/Tet/CTPA</t>
  </si>
  <si>
    <t>C5974.05.4000</t>
  </si>
  <si>
    <t>ISO-25010/Usability/Accessibility/Tet/Error Messages are Understandable</t>
  </si>
  <si>
    <t>C5975.04.0000</t>
  </si>
  <si>
    <t>ISO-25010/Usability/Accessibility/Language</t>
  </si>
  <si>
    <t>C5975.04.1000</t>
  </si>
  <si>
    <t>ISO-25010/Usability/Accessibility/Language/User Selected</t>
  </si>
  <si>
    <t>C5975.04.2000</t>
  </si>
  <si>
    <t>ISO-25010/Usability/Accessibility/Language/Interpretations</t>
  </si>
  <si>
    <t>C5976.05.0000</t>
  </si>
  <si>
    <t>ISO-25010/Usability/Accessibility/Styling</t>
  </si>
  <si>
    <t>C5976.05.1000</t>
  </si>
  <si>
    <t>ISO-25010/Usability/Accessibility/Styling/Progressive</t>
  </si>
  <si>
    <t>C5976.05.2000</t>
  </si>
  <si>
    <t>ISO-25010/Usability/Accessibility/Styling/Scalable</t>
  </si>
  <si>
    <t>C5976.05.3000</t>
  </si>
  <si>
    <t>ISO-25010/Usability/Accessibility/Styling/Sufficient Space</t>
  </si>
  <si>
    <t>C5976.05.3100</t>
  </si>
  <si>
    <t>ISO-25010/Usability/Accessibility/Styling/Sufficient Space/580%</t>
  </si>
  <si>
    <t>C5976.05.4000</t>
  </si>
  <si>
    <t>ISO-25010/Usability/Accessibility/Styling/Minimal Contet Info</t>
  </si>
  <si>
    <t>C5976.05.5000</t>
  </si>
  <si>
    <t>ISO-25010/Usability/Accessibility/Styling/Smallest Screens First</t>
  </si>
  <si>
    <t>C5977.06.0000</t>
  </si>
  <si>
    <t>ISO-25010/Usability/Accessibility/Controls</t>
  </si>
  <si>
    <t>C5977.06.1000</t>
  </si>
  <si>
    <t>ISO-25010/Usability/Accessibility/Controls/Primary &amp; Secondary Actions</t>
  </si>
  <si>
    <t>C5978.07.0000</t>
  </si>
  <si>
    <t>ISO-25010/Usability/Accessibility/By API</t>
  </si>
  <si>
    <t>C5980.00.0000</t>
  </si>
  <si>
    <t>ISO-25010/Usability/Recognisability</t>
  </si>
  <si>
    <t>C5981.00.0000</t>
  </si>
  <si>
    <t>ISO-25010/Usability/Recognisability/Sponsor Organisation Domain based URL</t>
  </si>
  <si>
    <t>C5982.00.0000</t>
  </si>
  <si>
    <t>ISO-25010/Usability/Recognisability/Sponsor Organisation based HTTPS Certificate</t>
  </si>
  <si>
    <t>C5983.00.0000</t>
  </si>
  <si>
    <t>ISO-25010/Usability/Recognisability/Sponsor Organisation Branding</t>
  </si>
  <si>
    <t>ISO-25010/Usability/Recognisability/Tenant Organisation Domain based URL</t>
  </si>
  <si>
    <t>C5984.00.0000</t>
  </si>
  <si>
    <t>ISO-25010/Usability/Recognisability/Sector Endorsements</t>
  </si>
  <si>
    <t>C5990.00.0000</t>
  </si>
  <si>
    <t>ISO-25010/Usability/Supportability</t>
  </si>
  <si>
    <t>C5991.00.0000</t>
  </si>
  <si>
    <t>ISO-25010/Usability/Supportability/On-Off-Boarding</t>
  </si>
  <si>
    <t>C5992.00.0000</t>
  </si>
  <si>
    <t>ISO-25010/Usability/Supportability/ReEnabling</t>
  </si>
  <si>
    <t>C5993.00.0000</t>
  </si>
  <si>
    <t>ISO-25010/Usability/Supportability/InSystem Notifying</t>
  </si>
  <si>
    <t>C6110.00.0000</t>
  </si>
  <si>
    <t>ISO-25012/Inherent Data Qualities/Understandability</t>
  </si>
  <si>
    <t>C6120.00.0000</t>
  </si>
  <si>
    <t>ISO-25012/Inherent Data Qualities/Accuracy</t>
  </si>
  <si>
    <t>C6130.00.0000</t>
  </si>
  <si>
    <t>ISO-25012/Inherent Data Qualities/Completeness</t>
  </si>
  <si>
    <t>C6131.00.0000</t>
  </si>
  <si>
    <t>ISO-25012/Inherent Data Qualities/Completeness/Model Relationships as well as Entities</t>
  </si>
  <si>
    <t>C6132.00.1000</t>
  </si>
  <si>
    <t>ISO-25012/Inherent Data Qualities/Completeness/Prefer Junction Tables to ForeignKeys</t>
  </si>
  <si>
    <t>C6140.00.0000</t>
  </si>
  <si>
    <t>ISO-25012/Inherent Data Qualities/Consistency</t>
  </si>
  <si>
    <t>C6141.00.0000</t>
  </si>
  <si>
    <t>ISO-25012/Inherent Data Qualities/Consistency/Eventually right</t>
  </si>
  <si>
    <t>C6150.00.0000</t>
  </si>
  <si>
    <t>ISO-25012/Inherent Data Qualities/Credibility</t>
  </si>
  <si>
    <t>C6160.00.0000</t>
  </si>
  <si>
    <t>ISO-25012/Inherent Data Qualities/Currentness</t>
  </si>
  <si>
    <t>C6161.00.0000</t>
  </si>
  <si>
    <t>ISO-25012/Inherent Data Qualities/Currentness/RealTime is not an Objective</t>
  </si>
  <si>
    <t>C6162.00.0000</t>
  </si>
  <si>
    <t>ISO-25012/Inherent Data Qualities/Currentness/Enough to make informed Decisions</t>
  </si>
  <si>
    <t>C6210.00.0000</t>
  </si>
  <si>
    <t>ISO-25012/System Dependent Data Qualities/Accessibility</t>
  </si>
  <si>
    <t>C6220.00.0000</t>
  </si>
  <si>
    <t>ISO-25012/System Dependent Data Qualities/Compliance</t>
  </si>
  <si>
    <t>C6240.00.0000</t>
  </si>
  <si>
    <t>ISO-25012/System Dependent Data Qualities/Efficiency</t>
  </si>
  <si>
    <t>C6250.00.0000</t>
  </si>
  <si>
    <t>ISO-25012/System Dependent Data Qualities/Precision</t>
  </si>
  <si>
    <t>C6251.00.0000</t>
  </si>
  <si>
    <t>ISO-25012/System Dependent Data Qualities/Prefer Precision over Storage Brevity</t>
  </si>
  <si>
    <t>C6260.00.0000</t>
  </si>
  <si>
    <t>ISO-25012/System Dependent Data Qualities/Traceability</t>
  </si>
  <si>
    <t>C6261.00.0000</t>
  </si>
  <si>
    <t>ISO-25012/System Dependent Data Qualities/Data Changes only via Audited System</t>
  </si>
  <si>
    <t>C6262.00.0000</t>
  </si>
  <si>
    <t>ISO-25012/System Dependent Data Qualities/Confidentiality</t>
  </si>
  <si>
    <t>C6310.00.0000</t>
  </si>
  <si>
    <t>ISO-25012/Data Systems Qualities/Availability</t>
  </si>
  <si>
    <t>C6320.00.0000</t>
  </si>
  <si>
    <t>ISO-25012/Data Systems Qualities/Portability</t>
  </si>
  <si>
    <t>C6321.00.0000</t>
  </si>
  <si>
    <t>ISO-25012/Data Systems Qualities/Portability/Data stored in Unstyled Standard (eg: Markdown)</t>
  </si>
  <si>
    <t>C6322.00.0000</t>
  </si>
  <si>
    <t>ISO-25012/Data Systems Qualities/Portability/Etractable</t>
  </si>
  <si>
    <t>C6322.01.0000</t>
  </si>
  <si>
    <t>ISO-25012/Data Systems Qualities/Portability/Etractable/Serialised</t>
  </si>
  <si>
    <t>C6322.02.0000</t>
  </si>
  <si>
    <t>ISO-25012/Data Systems Qualities/Portability/Etractable/As batch instructions</t>
  </si>
  <si>
    <t>C6323.00.0000</t>
  </si>
  <si>
    <t>ISO-25012/Data Systems Qualities/Recoverability</t>
  </si>
  <si>
    <t>C81.01.01</t>
  </si>
  <si>
    <t>D305.Provisioning/Prod. Tools</t>
  </si>
  <si>
    <t>138300.ISO-25010/Maintainability/Documentation/Deployment Guide</t>
  </si>
  <si>
    <t>138400.ISO-25010/Maintainability/Documentation/DR Guide</t>
  </si>
  <si>
    <t>143700.ISO-25010/Performance/Resource Usage/Cost</t>
  </si>
  <si>
    <t>143200.ISO-25010/Performance/Resource Usage/CPUs</t>
  </si>
  <si>
    <t>143100.ISO-25010/Performance/Resource Usage/Devices</t>
  </si>
  <si>
    <t>143500.ISO-25010/Performance/Resource Usage/IO</t>
  </si>
  <si>
    <t>143600.ISO-25010/Performance/Resource Usage/Storage</t>
  </si>
  <si>
    <t>143800.ISO-25010/Performance/Resource Usage/Effort</t>
  </si>
  <si>
    <t>142000.ISO-25010/Performance/Throughput</t>
  </si>
  <si>
    <t>143000.ISO-25010/Performance/Time Behaviour/Error Recovery</t>
  </si>
  <si>
    <t>143000.ISO-25010/Performance/Time Behaviour/Response Completed</t>
  </si>
  <si>
    <t>143000.ISO-25010/Performance/Time Behaviour/Shutdown</t>
  </si>
  <si>
    <t>143000.ISO-25010/Performance/Time Behaviour/Startup</t>
  </si>
  <si>
    <t>143000.ISO-25010/Performance/Time Behaviour</t>
  </si>
  <si>
    <t xml:space="preserve">151000.ISO-25010/Portability/Adaptability </t>
  </si>
  <si>
    <t>112300.ISO-25010/Compatibility/Interoperability/CountryCodes</t>
  </si>
  <si>
    <t>112400.ISO-25010/Compatibility/Interoperability/ISO</t>
  </si>
  <si>
    <t>112100.ISO-25010/Compatibility/Interoperability/UTC</t>
  </si>
  <si>
    <t>112200.ISO-25010/Compatibility/Interoperability/UUID</t>
  </si>
  <si>
    <t xml:space="preserve">152000.ISO-25010/Portability/Installability </t>
  </si>
  <si>
    <t xml:space="preserve">113200.ISO-25010/Compatibility/Portability/Framework </t>
  </si>
  <si>
    <t xml:space="preserve">113300.ISO-25010/Compatibility/Portability/Language </t>
  </si>
  <si>
    <t>152100.ISO-25010/Portability/Installability/Packaged</t>
  </si>
  <si>
    <t xml:space="preserve">153000.ISO-25010/Portability/Replaceability </t>
  </si>
  <si>
    <t xml:space="preserve">171100.ISO-25010/Reliability/Availability/24/7 </t>
  </si>
  <si>
    <t>171200.ISO-25010/Reliability/Availability/Uptime</t>
  </si>
  <si>
    <t xml:space="preserve">171300.ISO-25010/Reliability/Availability/DoS Protection </t>
  </si>
  <si>
    <t xml:space="preserve">171500.ISO-25010/Reliability/Availability/Globality </t>
  </si>
  <si>
    <t>171620.ISO-25010/Reliability/Availability/Status/Planned</t>
  </si>
  <si>
    <t>171700.ISO-25010/Reliability/Availability/Scalability/Horizontal</t>
  </si>
  <si>
    <t>171700.ISO-25010/Reliability/Availability/Scalability/Vertical</t>
  </si>
  <si>
    <t>171610.ISO-25010/Reliability/Availability/Status/Current</t>
  </si>
  <si>
    <t>171420.ISO-25010/Reliability/Availability/From/WWW</t>
  </si>
  <si>
    <t>172100.ISO-25010/Reliability/Fault Tolerance/Idempotency</t>
  </si>
  <si>
    <t>196224.ISO-25010/Usability/Operability/Accessibility/Text/Error Messages are Understandable</t>
  </si>
  <si>
    <t>181100.ISO-25010/Security/Accountability/All Operations</t>
  </si>
  <si>
    <t>139000.ISO-25010/Maintainability/Current</t>
  </si>
  <si>
    <t>171430.ISO-25010/Reliability/Availability/From/Devices/Public</t>
  </si>
  <si>
    <t>183120.ISO-25010/Security/Confidentiality/At Rest/Scrubbed Diagnostics Records</t>
  </si>
  <si>
    <t>183200.ISO-25010/Security/Confidentiality/In Transit</t>
  </si>
  <si>
    <t>1831S40.ISO-25010/Security/Confidentiality/At Rest/Scrubbed Exception Records</t>
  </si>
  <si>
    <t>183210.ISO-25010/Security/Confidentiality/In Transit/HTTP Redirects to HTTPS</t>
  </si>
  <si>
    <t xml:space="preserve">183170.ISO-25010/Security/Confidentiality/At Rest/Securely Storage/Credentials </t>
  </si>
  <si>
    <t xml:space="preserve">183230.ISO-25010/Security/Confidentiality/In Transit/Storage Primary Keys are not exposed outside system </t>
  </si>
  <si>
    <t>183160.ISO-25010/Security/Confidentiality/At Rest/Encrypted Storage</t>
  </si>
  <si>
    <t xml:space="preserve">183150.ISO-25010/Security/Confidentiality/At Rest/Test with Test Data </t>
  </si>
  <si>
    <t>184120.ISO-25010/Security/Integrity/Secure Cookies/Secure</t>
  </si>
  <si>
    <t>184210.ISO-25010/Security/Integrity/Certificates/ShortLived</t>
  </si>
  <si>
    <t>184300.ISO-25010/Security/Integrity/Tokens</t>
  </si>
  <si>
    <t>184110.ISO-25010/Security/Integrity/Secure Cookies/HTTPS</t>
  </si>
  <si>
    <t>184821.ISO-25010/Security/Integrity/Storage/Credentials/In an IDP</t>
  </si>
  <si>
    <t>184822.ISO-25010/Security/Integrity/Storage/Credentials/Not In the System</t>
  </si>
  <si>
    <t xml:space="preserve">185000.ISO-25010/Security/Non-Repudiation </t>
  </si>
  <si>
    <t xml:space="preserve">185100.ISO-25010/Security/Non-Repudiation/Auditing logs never deleted </t>
  </si>
  <si>
    <t xml:space="preserve">185200.ISO-25010/Security/Non-Repudiation/Operations logged against User (Authenticated or not) </t>
  </si>
  <si>
    <t>138000.ISO-25010/Maintainability/Documentation/Updatable</t>
  </si>
  <si>
    <t xml:space="preserve">190000.ISO-25010/Usability </t>
  </si>
  <si>
    <t xml:space="preserve">192000.ISO-25010/Usability/Analytics </t>
  </si>
  <si>
    <t xml:space="preserve">192100.ISO-25010/Usability/Analytics/Predictive </t>
  </si>
  <si>
    <t xml:space="preserve">192200.ISO-25010/Usability/Analytics/Status </t>
  </si>
  <si>
    <t xml:space="preserve">193000.ISO-25010/Usability/Assistance </t>
  </si>
  <si>
    <t xml:space="preserve">193100.ISO-25010/Usability/Assistance/Online Contact Email Provided </t>
  </si>
  <si>
    <t xml:space="preserve">194000.ISO-25010/Usability/Configurability </t>
  </si>
  <si>
    <t xml:space="preserve">194100.ISO-25010/Usability/Configurability/Group/Membership </t>
  </si>
  <si>
    <t xml:space="preserve">194110.ISO-25010/Usability/Configurability/Group/Profile </t>
  </si>
  <si>
    <t xml:space="preserve">194120.ISO-25010/Usability/Configurability/Group/Roles </t>
  </si>
  <si>
    <t xml:space="preserve">194410.ISO-25010/Usability/Configurability/Resource Collection/Profile </t>
  </si>
  <si>
    <t xml:space="preserve">194420.ISO-25010/Usability/Configurability/Resource Collection/Role Associations </t>
  </si>
  <si>
    <t xml:space="preserve">194310.ISO-25010/Usability/Configurability/Role/Permissions </t>
  </si>
  <si>
    <t xml:space="preserve">194600.ISO-25010/Usability/Configurability/User Dashboard </t>
  </si>
  <si>
    <t xml:space="preserve">194500.ISO-25010/Usability/Configurability/Tenancy Profile </t>
  </si>
  <si>
    <t xml:space="preserve">194400.ISO-25010/Usability/Configurability/System Profile </t>
  </si>
  <si>
    <t xml:space="preserve">194700.ISO-25010/Usability/Configurability/User Profile </t>
  </si>
  <si>
    <t xml:space="preserve">195210.ISO-25010/Usability/Learnability/Documentation/Is Available &amp; Online </t>
  </si>
  <si>
    <t xml:space="preserve">195220.ISO-25010/Usability/Learnability/Documentation/Is Searchable </t>
  </si>
  <si>
    <t xml:space="preserve">195100.ISO-25010/Usability/Learnability/Undoable Operations </t>
  </si>
  <si>
    <t>196126.ISO-25010/Usability/Operability/Reporting/Clear of UI Artefacts</t>
  </si>
  <si>
    <t>196124.ISO-25010/Usability/Operability/Reporting/PDF</t>
  </si>
  <si>
    <t xml:space="preserve">196100.ISO-25010/Usability/Operability/Training Not Required </t>
  </si>
  <si>
    <t xml:space="preserve">197200.ISO-25010/Usability/Recognisability/HTTPS Certificate </t>
  </si>
  <si>
    <t xml:space="preserve">197300.ISO-25010/Usability/Recognisability/Sector Endorsement </t>
  </si>
  <si>
    <t xml:space="preserve">198100.ISO-25010/Usability/Supportability/On-Off-Boarding </t>
  </si>
  <si>
    <t xml:space="preserve">183312.ISO-25010/Security/Confidentiality/Privacy/Statements/Data-Use </t>
  </si>
  <si>
    <t xml:space="preserve">183311.ISO-25010/Security/Confidentiality/Privacy/Statements/Correctability </t>
  </si>
  <si>
    <t xml:space="preserve">183313.ISO-25010/Security/Confidentiality/Privacy/Statements/Opt-Out </t>
  </si>
  <si>
    <t xml:space="preserve">183314.ISO-25010/Security/Confidentiality/Privacy/Statements/Tracking </t>
  </si>
  <si>
    <t>122300.ISO-25010/Functionality/Completeness/Correctness/Validations in Controllers</t>
  </si>
  <si>
    <t xml:space="preserve">173000.ISO-25010/Reliability/Recoverability </t>
  </si>
  <si>
    <t>184410.ISO-25010/Security/Integrity/Records/Cryptographically Signed Audit Records</t>
  </si>
  <si>
    <t>402500.Functionality/Completeness/Storage Management/DocumentDB</t>
  </si>
  <si>
    <t>402100.Functionality/Completeness/Cache Management</t>
  </si>
  <si>
    <t>410710.Functionality/Completeness/Exception Management/Searchable</t>
  </si>
  <si>
    <t>411100.Functionality/Completeness/Group Management</t>
  </si>
  <si>
    <t>410000.Functionality/Completeness/Context Management/Host</t>
  </si>
  <si>
    <t>410111.Functionality/Completeness/Configuration Management/Immutable/Host</t>
  </si>
  <si>
    <t>413100.Functionality/Completeness/Search Management/Forgiving</t>
  </si>
  <si>
    <t>413220.Functionality/Completeness/Search Management/Filterable/Metadata</t>
  </si>
  <si>
    <t>413310.Functionality/Completeness/Search Management/Related/Linked</t>
  </si>
  <si>
    <t>410000.Functionality/Completeness/Message Mapping Management</t>
  </si>
  <si>
    <t>414310.Functionality/Completeness/Media Management/Blob Storage</t>
  </si>
  <si>
    <t>414320.Functionality/Completeness/Media Management/By Multiple Associations</t>
  </si>
  <si>
    <t>183170.ISO-25010/Security/Confidentiality/At Rest/Messages</t>
  </si>
  <si>
    <t>181300.ISO-25010/Security/Accountability/All Notification Metadata</t>
  </si>
  <si>
    <t>143600.ISO-25010/Performance/Resource Usage/Storage/Message In Blobs</t>
  </si>
  <si>
    <t>414410.Functionality/Completeness/Notification Management/Searchability</t>
  </si>
  <si>
    <t>411300.Functionality/Completeness/Module Management</t>
  </si>
  <si>
    <t>411310.Functionality/Completeness/Module Management/Permission Listing</t>
  </si>
  <si>
    <t>411320.Functionality/Completeness/Module Management/Blob Stored</t>
  </si>
  <si>
    <t>411600.Functionality/Completeness/Resource Route Management</t>
  </si>
  <si>
    <t>413000.Functionality/Completeness/Search Management</t>
  </si>
  <si>
    <t>411400.Functionality/Completeness/Permission Management</t>
  </si>
  <si>
    <t>414520.Functionality/Completeness/User Profile Management/Avatar</t>
  </si>
  <si>
    <t>414530.Functionality/Completeness/User Profile Management/Bio</t>
  </si>
  <si>
    <t>414510.Functionality/Completeness/User Profile Management/Name</t>
  </si>
  <si>
    <t>134261.ISO-25010/Maintainability/Modifiability/Development/Controllers/Thin</t>
  </si>
  <si>
    <t>134262.ISO-25010/Maintainability/Modifiability/Development/Controllers/Map between Entities &amp; DTOs</t>
  </si>
  <si>
    <t>410910.Functionality/Completeness/User Management/Disabled Users</t>
  </si>
  <si>
    <t>410911.Functionality/Completeness/User Management/Disabled Users/Temporarily</t>
  </si>
  <si>
    <t>410921.Functionality/Completeness/User Management/Enable Users/Temporarily</t>
  </si>
  <si>
    <t>136110.ISO-25010/Maintainability/Reusability/APIs/SDK</t>
  </si>
  <si>
    <t>143420.ISO-25010/Performance/Resource Usage/Threads/DBConnections</t>
  </si>
  <si>
    <t>D4S07.Media/Resources/Messages</t>
  </si>
  <si>
    <t>196270.ISO-25010/Usability/Operability/Accessibility/By API</t>
  </si>
  <si>
    <t xml:space="preserve">191000.ISO-25010/Usability/Aesthetics </t>
  </si>
  <si>
    <t xml:space="preserve">191100.ISO-25010/Usability/Aesthetics/Corporate Branding </t>
  </si>
  <si>
    <t xml:space="preserve">191200.ISO-25010/Usability/Aesthetics/Tenancy Branding </t>
  </si>
  <si>
    <t xml:space="preserve">197100.ISO-25010/Usability/Recognisability/Corporate Branding </t>
  </si>
  <si>
    <t>143910.ISO-25010/Performance/Resource Usage/Cache/Client Side</t>
  </si>
  <si>
    <t>19626400.ISO-25010/Usability/Operability/Accessibility/Styling/Minimal Context Info</t>
  </si>
  <si>
    <t>00100000.Guidance/System Design MUST NOT be led from Interface.</t>
  </si>
  <si>
    <t>196220.ISO-25010/Usability/Recognisability/Language/Interpretations</t>
  </si>
  <si>
    <t>12220000.ISO-25010/Functionality/Correctness/Interpretated Resources versus just Translation</t>
  </si>
  <si>
    <t>13425100.ISO-25010/Maintainability/Modifiability/Development/Client/SPA</t>
  </si>
  <si>
    <t xml:space="preserve">171700.ISO-25010/Reliability/Availability/Scalability </t>
  </si>
  <si>
    <t>136120.ISO-25010/Maintainability/Reusability/APIs/Querability</t>
  </si>
  <si>
    <t>134251.ISO-25010/Maintainability/Modifiability/Development/Views/Input,Output or Container</t>
  </si>
  <si>
    <t>134250.ISO-25010/Maintainability/Modifiability/Development/Views</t>
  </si>
  <si>
    <t>19642000.ISO-25010/Usability/Operability/Dependencies/Permissions/Least</t>
  </si>
  <si>
    <t>17144000.ISO-25010/Reliability/Availability/From/Browsers/Current</t>
  </si>
  <si>
    <t>17211100.ISO-25010/Reliability/Fault Tolerance/Exceptions/Handled</t>
  </si>
  <si>
    <t>143000.ISO-25010/Performance/Resource Usage</t>
  </si>
  <si>
    <t xml:space="preserve">180000.ISO-25010/Security </t>
  </si>
  <si>
    <t>183100.ISO-25010/Security/Confidentiality/At Rest</t>
  </si>
  <si>
    <t>134252.ISO-25010/Maintainability/Modifiability/Development/Views/Resources</t>
  </si>
  <si>
    <t>196221.ISO-25010/Usability/Operability/Accessibility/Images/Monochrome</t>
  </si>
  <si>
    <t>196223.ISO-25010/Usability/Operability/Accessibility/Images/Scalable</t>
  </si>
  <si>
    <t>196210.ISO-25010/Usability/Recognisability/Language/User Selected</t>
  </si>
  <si>
    <t>19631000.ISO-25010/Usability/Operability/Accessibility/Dashboards/Public Users (Imutable)</t>
  </si>
  <si>
    <t>196212.ISO-25010/Usability/Operability/Accessibility/Colours/BlueYellow</t>
  </si>
  <si>
    <t>196211.ISO-25010/Usability/Operability/Accessibility/Colours/RedGreen</t>
  </si>
  <si>
    <t>1962S32.ISO-25010/Usability/Operability/Accessibility/Styling/Sufficient Space</t>
  </si>
  <si>
    <t xml:space="preserve">19510000.ISO-25010/Usability/Learnability/Undoable Operations </t>
  </si>
  <si>
    <t>19612400.ISO-25010/Usability/Operability/Reporting/PDF</t>
  </si>
  <si>
    <t>19626310.ISO-25010/Usability/Operability/Accessibility/Styling/Sufficient Space/180%</t>
  </si>
  <si>
    <t>19632000.ISO-25010/Usability/Operability/Accessibility/Dashboards/Authenticated Users</t>
  </si>
  <si>
    <t>19730000.ISO-25010/Usability/Recognisability/Tenant Organisation Domain based URL</t>
  </si>
  <si>
    <t>19612700.ISO-25010/Usability/Operability/Reporting/Printable</t>
  </si>
  <si>
    <t>19626400.ISO-25010/Usability/Operability/Accessibility/Styling/Smallest Screens First</t>
  </si>
  <si>
    <t xml:space="preserve">19710000.ISO-25010/Usability/Recognisability/Corporate Branding </t>
  </si>
  <si>
    <t>19620000.ISO-25010/Usability/Operability/Accessibility/WCAG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</si>
</sst>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name val="Arial"/>
    </font>
    <font>
      <b/>
      <sz val="11"/>
      <color theme="0"/>
      <name val="Calibri"/>
      <family val="2"/>
      <scheme val="minor"/>
    </font>
    <font>
      <sz val="11"/>
      <color rgb="FF000000"/>
      <name val="Calibri"/>
      <family val="2"/>
      <charset val="1"/>
    </font>
    <font>
      <u/>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theme="1"/>
      <name val="Calibri"/>
      <family val="2"/>
      <scheme val="minor"/>
    </font>
    <font>
      <sz val="9"/>
      <color rgb="FF0C0C0C"/>
      <name val="Inherit"/>
    </font>
    <font>
      <sz val="11"/>
      <color theme="0"/>
      <name val="Consolas"/>
      <family val="3"/>
    </font>
    <font>
      <b/>
      <sz val="11"/>
      <color theme="1"/>
      <name val="Consolas"/>
      <family val="3"/>
    </font>
    <font>
      <b/>
      <i/>
      <sz val="11"/>
      <color rgb="FFCC6600"/>
      <name val="Consolas"/>
      <family val="3"/>
    </font>
    <font>
      <i/>
      <sz val="11"/>
      <color rgb="FFCC6600"/>
      <name val="Consolas"/>
      <family val="3"/>
    </font>
    <font>
      <b/>
      <u/>
      <sz val="11"/>
      <color theme="1"/>
      <name val="Consolas"/>
      <family val="3"/>
    </font>
    <font>
      <sz val="11"/>
      <color theme="1"/>
      <name val="Consolas"/>
      <family val="3"/>
    </font>
    <font>
      <b/>
      <sz val="11"/>
      <color rgb="FF0070C0"/>
      <name val="Consolas"/>
      <family val="3"/>
    </font>
    <font>
      <sz val="11"/>
      <color rgb="FF9C0006"/>
      <name val="Calibri"/>
      <family val="2"/>
      <scheme val="minor"/>
    </font>
    <font>
      <sz val="11"/>
      <color rgb="FF000000"/>
      <name val="Calibri"/>
    </font>
    <font>
      <sz val="11"/>
      <color rgb="FF000000"/>
      <name val="Calibri"/>
      <charset val="1"/>
    </font>
    <font>
      <i/>
      <sz val="11"/>
      <color rgb="FF000000"/>
      <name val="Calibri"/>
      <charset val="1"/>
    </font>
    <font>
      <sz val="12"/>
      <color rgb="FF000118"/>
      <name val="Nunito Sans"/>
      <charset val="1"/>
    </font>
  </fonts>
  <fills count="14">
    <fill>
      <patternFill patternType="none"/>
    </fill>
    <fill>
      <patternFill patternType="gray125"/>
    </fill>
    <fill>
      <patternFill patternType="solid">
        <fgColor theme="4"/>
        <bgColor theme="4"/>
      </patternFill>
    </fill>
    <fill>
      <patternFill patternType="solid">
        <fgColor theme="4"/>
      </patternFill>
    </fill>
    <fill>
      <patternFill patternType="solid">
        <fgColor theme="6"/>
      </patternFill>
    </fill>
    <fill>
      <patternFill patternType="solid">
        <fgColor theme="7" tint="0.39997558519241921"/>
        <bgColor indexed="65"/>
      </patternFill>
    </fill>
    <fill>
      <patternFill patternType="solid">
        <fgColor theme="7" tint="0.39997558519241921"/>
        <bgColor indexed="64"/>
      </patternFill>
    </fill>
    <fill>
      <patternFill patternType="solid">
        <fgColor theme="5"/>
      </patternFill>
    </fill>
    <fill>
      <patternFill patternType="solid">
        <fgColor theme="4" tint="0.79998168889431442"/>
        <bgColor theme="4" tint="0.79998168889431442"/>
      </patternFill>
    </fill>
    <fill>
      <patternFill patternType="solid">
        <fgColor rgb="FFFFC7CE"/>
      </patternFill>
    </fill>
    <fill>
      <patternFill patternType="solid">
        <fgColor theme="4" tint="0.79998168889431442"/>
        <bgColor indexed="65"/>
      </patternFill>
    </fill>
    <fill>
      <patternFill patternType="solid">
        <fgColor theme="8" tint="0.39997558519241921"/>
        <bgColor indexed="65"/>
      </patternFill>
    </fill>
    <fill>
      <patternFill patternType="solid">
        <fgColor theme="7" tint="0.79998168889431442"/>
        <bgColor indexed="64"/>
      </patternFill>
    </fill>
    <fill>
      <patternFill patternType="solid">
        <fgColor rgb="FFFFFFFF"/>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6"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6" fillId="7" borderId="0" applyNumberFormat="0" applyBorder="0" applyAlignment="0" applyProtection="0"/>
    <xf numFmtId="0" fontId="17"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cellStyleXfs>
  <cellXfs count="56">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2" fillId="2" borderId="0" xfId="0" applyFont="1" applyFill="1"/>
    <xf numFmtId="0" fontId="3" fillId="0" borderId="0" xfId="0" applyFont="1"/>
    <xf numFmtId="49" fontId="2" fillId="2" borderId="0" xfId="0" applyNumberFormat="1" applyFont="1" applyFill="1"/>
    <xf numFmtId="49" fontId="0" fillId="0" borderId="0" xfId="0" applyNumberFormat="1"/>
    <xf numFmtId="2" fontId="2" fillId="2" borderId="0" xfId="0" applyNumberFormat="1" applyFont="1" applyFill="1"/>
    <xf numFmtId="2" fontId="0" fillId="0" borderId="0" xfId="0" applyNumberFormat="1"/>
    <xf numFmtId="1" fontId="0" fillId="0" borderId="0" xfId="0" applyNumberFormat="1"/>
    <xf numFmtId="0" fontId="4" fillId="0" borderId="0" xfId="0" applyFont="1"/>
    <xf numFmtId="0" fontId="2" fillId="2" borderId="0" xfId="0" applyFont="1" applyFill="1" applyAlignment="1">
      <alignment horizontal="left"/>
    </xf>
    <xf numFmtId="0" fontId="0" fillId="0" borderId="0" xfId="0" applyAlignment="1">
      <alignment horizontal="left"/>
    </xf>
    <xf numFmtId="0" fontId="5" fillId="0" borderId="0" xfId="0" applyFont="1"/>
    <xf numFmtId="0" fontId="7" fillId="0" borderId="0" xfId="0" applyFont="1"/>
    <xf numFmtId="0" fontId="6" fillId="3" borderId="0" xfId="1"/>
    <xf numFmtId="0" fontId="0" fillId="0" borderId="3" xfId="0" applyBorder="1"/>
    <xf numFmtId="0" fontId="5" fillId="0" borderId="0" xfId="0" applyFont="1" applyAlignment="1">
      <alignment horizontal="left"/>
    </xf>
    <xf numFmtId="0" fontId="8" fillId="5" borderId="0" xfId="3"/>
    <xf numFmtId="0" fontId="0" fillId="5" borderId="0" xfId="3" applyFont="1"/>
    <xf numFmtId="0" fontId="8" fillId="6" borderId="0" xfId="2" applyNumberFormat="1" applyFont="1" applyFill="1" applyBorder="1" applyAlignment="1" applyProtection="1"/>
    <xf numFmtId="0" fontId="0" fillId="6" borderId="0" xfId="2" applyNumberFormat="1" applyFont="1" applyFill="1" applyBorder="1" applyAlignment="1" applyProtection="1"/>
    <xf numFmtId="0" fontId="9" fillId="0" borderId="0" xfId="0" applyFont="1" applyAlignment="1">
      <alignment horizontal="left" vertical="center" indent="1"/>
    </xf>
    <xf numFmtId="0" fontId="15" fillId="0" borderId="0" xfId="0" applyFont="1"/>
    <xf numFmtId="0" fontId="6" fillId="7" borderId="0" xfId="4"/>
    <xf numFmtId="0" fontId="0" fillId="8" borderId="2" xfId="0" applyFill="1" applyBorder="1"/>
    <xf numFmtId="0" fontId="0" fillId="0" borderId="2" xfId="0" applyBorder="1"/>
    <xf numFmtId="0" fontId="10" fillId="3" borderId="1" xfId="1" applyFont="1" applyBorder="1"/>
    <xf numFmtId="0" fontId="11" fillId="0" borderId="1" xfId="0" applyFont="1" applyBorder="1"/>
    <xf numFmtId="0" fontId="11" fillId="8" borderId="1" xfId="0" applyFont="1" applyFill="1" applyBorder="1"/>
    <xf numFmtId="0" fontId="16" fillId="8" borderId="1" xfId="0" applyFont="1" applyFill="1" applyBorder="1"/>
    <xf numFmtId="0" fontId="16" fillId="0" borderId="1" xfId="0" applyFont="1" applyBorder="1"/>
    <xf numFmtId="0" fontId="12" fillId="0" borderId="1" xfId="0" applyFont="1" applyBorder="1"/>
    <xf numFmtId="0" fontId="13" fillId="8" borderId="1" xfId="0" applyFont="1" applyFill="1" applyBorder="1"/>
    <xf numFmtId="0" fontId="13" fillId="0" borderId="1" xfId="0" applyFont="1" applyBorder="1"/>
    <xf numFmtId="0" fontId="12" fillId="8" borderId="1" xfId="0" applyFont="1" applyFill="1" applyBorder="1"/>
    <xf numFmtId="0" fontId="14" fillId="0" borderId="1" xfId="0" applyFont="1" applyBorder="1"/>
    <xf numFmtId="0" fontId="17" fillId="9" borderId="0" xfId="5"/>
    <xf numFmtId="0" fontId="8" fillId="11" borderId="0" xfId="7" applyNumberFormat="1" applyBorder="1" applyAlignment="1" applyProtection="1"/>
    <xf numFmtId="0" fontId="8" fillId="11" borderId="0" xfId="7"/>
    <xf numFmtId="0" fontId="8" fillId="11" borderId="0" xfId="7" applyNumberFormat="1" applyAlignment="1">
      <alignment horizontal="left"/>
    </xf>
    <xf numFmtId="2" fontId="8" fillId="11" borderId="0" xfId="7" applyNumberFormat="1"/>
    <xf numFmtId="1" fontId="8" fillId="11" borderId="0" xfId="7" applyNumberFormat="1"/>
    <xf numFmtId="0" fontId="8" fillId="11" borderId="0" xfId="7" applyNumberFormat="1"/>
    <xf numFmtId="0" fontId="0" fillId="8" borderId="0" xfId="0" applyFill="1"/>
    <xf numFmtId="0" fontId="8" fillId="10" borderId="0" xfId="6"/>
    <xf numFmtId="1" fontId="8" fillId="10" borderId="0" xfId="6" applyNumberFormat="1"/>
    <xf numFmtId="0" fontId="8" fillId="10" borderId="0" xfId="6" applyNumberFormat="1" applyAlignment="1">
      <alignment horizontal="left"/>
    </xf>
    <xf numFmtId="0" fontId="8" fillId="10" borderId="0" xfId="6" applyNumberFormat="1"/>
    <xf numFmtId="0" fontId="8" fillId="10" borderId="0" xfId="6" applyBorder="1"/>
    <xf numFmtId="0" fontId="0" fillId="12" borderId="0" xfId="0" applyFill="1"/>
    <xf numFmtId="0" fontId="18" fillId="0" borderId="0" xfId="0" applyFont="1" applyAlignment="1">
      <alignment wrapText="1"/>
    </xf>
    <xf numFmtId="0" fontId="19" fillId="13" borderId="0" xfId="0" applyFont="1" applyFill="1"/>
    <xf numFmtId="0" fontId="19" fillId="13" borderId="0" xfId="0" quotePrefix="1" applyFont="1" applyFill="1"/>
    <xf numFmtId="0" fontId="21" fillId="0" borderId="0" xfId="0" applyFont="1"/>
  </cellXfs>
  <cellStyles count="8">
    <cellStyle name="20% - Accent1" xfId="6" builtinId="30"/>
    <cellStyle name="60% - Accent4" xfId="3" builtinId="44"/>
    <cellStyle name="60% - Accent5" xfId="7" builtinId="48"/>
    <cellStyle name="Accent1" xfId="1" builtinId="29"/>
    <cellStyle name="Accent2" xfId="4" builtinId="33"/>
    <cellStyle name="Accent3" xfId="2" builtinId="37"/>
    <cellStyle name="Bad" xfId="5" builtinId="27"/>
    <cellStyle name="Normal" xfId="0" builtinId="0"/>
  </cellStyles>
  <dxfs count="42">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2" formatCode="0.00"/>
    </dxf>
    <dxf>
      <numFmt numFmtId="0" formatCode="General"/>
    </dxf>
    <dxf>
      <numFmt numFmtId="0" formatCode="General"/>
    </dxf>
    <dxf>
      <numFmt numFmtId="0" formatCode="General"/>
    </dxf>
    <dxf>
      <numFmt numFmtId="0" formatCode="General"/>
      <fill>
        <patternFill patternType="solid">
          <fgColor indexed="64"/>
          <bgColor theme="7" tint="0.79998168889431442"/>
        </patternFill>
      </fill>
    </dxf>
    <dxf>
      <numFmt numFmtId="2" formatCode="0.00"/>
    </dxf>
    <dxf>
      <numFmt numFmtId="0" formatCode="General"/>
    </dxf>
    <dxf>
      <numFmt numFmtId="0" formatCode="General"/>
    </dxf>
    <dxf>
      <numFmt numFmtId="0" formatCode="General"/>
    </dxf>
    <dxf>
      <border diagonalUp="0" diagonalDown="0">
        <left/>
        <right/>
        <top style="thin">
          <color theme="4"/>
        </top>
        <bottom/>
        <vertical/>
        <horizontal/>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30" formatCode="@"/>
    </dxf>
    <dxf>
      <numFmt numFmtId="30" formatCode="@"/>
    </dxf>
    <dxf>
      <numFmt numFmtId="0" formatCode="General"/>
    </dxf>
    <dxf>
      <numFmt numFmtId="0" formatCode="General"/>
    </dxf>
    <dxf>
      <numFmt numFmtId="0" formatCode="General"/>
      <alignment horizontal="left" vertical="bottom" textRotation="0" wrapText="0" indent="0" justifyLastLine="0" shrinkToFit="0" readingOrder="0"/>
    </dxf>
    <dxf>
      <font>
        <b/>
      </font>
      <numFmt numFmtId="0" formatCode="General"/>
      <alignment horizontal="left" vertical="bottom" textRotation="0" wrapText="0" indent="0" justifyLastLine="0" shrinkToFit="0" readingOrder="0"/>
    </dxf>
    <dxf>
      <numFmt numFmtId="1" formatCode="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strike val="0"/>
        <outline val="0"/>
        <shadow val="0"/>
        <vertAlign val="baseline"/>
        <sz val="11"/>
        <name val="Consolas"/>
        <family val="3"/>
        <scheme val="none"/>
      </font>
    </dxf>
    <dxf>
      <font>
        <strike val="0"/>
        <outline val="0"/>
        <shadow val="0"/>
        <vertAlign val="baseline"/>
        <sz val="11"/>
        <name val="Consolas"/>
        <family val="3"/>
        <scheme val="none"/>
      </font>
    </dxf>
    <dxf>
      <border outline="0">
        <bottom style="thin">
          <color theme="4" tint="0.39997558519241921"/>
        </bottom>
      </border>
    </dxf>
    <dxf>
      <font>
        <strike val="0"/>
        <outline val="0"/>
        <shadow val="0"/>
        <vertAlign val="baseline"/>
        <sz val="11"/>
        <name val="Consolas"/>
        <family val="3"/>
        <scheme val="none"/>
      </font>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estView" id="{832600DA-C1DE-4DC9-870E-4083E486B98A}">
    <nsvFilter filterId="{7CCCECA5-75CC-4CDA-8A68-F8A5CF4F0B3B}" ref="A1:A539" tableId="7">
      <sortRules>
        <sortRule colId="0" id="{A895ABA2-FD36-466A-BF4A-71DB6B0A0B7D}">
          <sortCondition ref="A1:A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A1:A539" totalsRowShown="0" headerRowCellStyle="Bad">
  <autoFilter ref="A1:A539" xr:uid="{7CCCECA5-75CC-4CDA-8A68-F8A5CF4F0B3B}"/>
  <sortState xmlns:xlrd2="http://schemas.microsoft.com/office/spreadsheetml/2017/richdata2" ref="A2:A538">
    <sortCondition ref="A1:A539"/>
  </sortState>
  <tableColumns count="1">
    <tableColumn id="1" xr3:uid="{A895ABA2-FD36-466A-BF4A-71DB6B0A0B7D}" name="Concer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D15DC1-E591-49E7-9A36-C804F4A96675}" name="Table9" displayName="Table9" ref="E1:E234" totalsRowShown="0" headerRowCellStyle="Accent1">
  <autoFilter ref="E1:E234" xr:uid="{63D15E1E-8C37-4228-B2CC-0CFFDC901E33}"/>
  <sortState xmlns:xlrd2="http://schemas.microsoft.com/office/spreadsheetml/2017/richdata2" ref="E2:E233">
    <sortCondition ref="E1:E233"/>
  </sortState>
  <tableColumns count="1">
    <tableColumn id="1" xr3:uid="{84B61792-E9C7-4F2A-8905-038B067E36A5}" name="MINOR(DELIVERABL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300F36-B955-441B-8EA4-4718773FC475}" name="Table10" displayName="Table10" ref="D1:D20" totalsRowShown="0" headerRowCellStyle="Accent1">
  <autoFilter ref="D1:D20" xr:uid="{DA54EFB1-918E-4C09-90C5-ECB1003A8534}"/>
  <sortState xmlns:xlrd2="http://schemas.microsoft.com/office/spreadsheetml/2017/richdata2" ref="D2:D20">
    <sortCondition ref="D1:D20"/>
  </sortState>
  <tableColumns count="1">
    <tableColumn id="1" xr3:uid="{9F408294-6838-46D8-999A-E2902F0949B2}" name="MAJOR (PHAS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493ABC-93F7-4DB0-807E-0090BC1A5C98}" name="Table11" displayName="Table11" ref="F1:F84" totalsRowShown="0" headerRowCellStyle="Accent1">
  <autoFilter ref="F1:F84" xr:uid="{14AEAD04-3583-4244-A1BD-7CBEEF5EC733}"/>
  <sortState xmlns:xlrd2="http://schemas.microsoft.com/office/spreadsheetml/2017/richdata2" ref="F2:F84">
    <sortCondition ref="F1:F84"/>
  </sortState>
  <tableColumns count="1">
    <tableColumn id="1" xr3:uid="{00D06C48-8331-498A-933F-00D50605EF22}" name="STAKEHOLDE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BC2D87-C812-491D-967B-3F8B7747A53D}" name="Table12" displayName="Table12" ref="G1:G11" totalsRowShown="0" headerRowCellStyle="Accent1">
  <autoFilter ref="G1:G11" xr:uid="{27FEE92F-D190-429D-83C3-8F984A715B49}"/>
  <sortState xmlns:xlrd2="http://schemas.microsoft.com/office/spreadsheetml/2017/richdata2" ref="G2:G11">
    <sortCondition ref="G1:G11"/>
  </sortState>
  <tableColumns count="1">
    <tableColumn id="1" xr3:uid="{3885C817-B6D5-422D-8889-432ADD693B79}"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F4F40D6-9431-4758-A95F-A6B8019AE0F6}" name="Table13" displayName="Table13" ref="H1:I843" totalsRowShown="0" dataDxfId="41" tableBorderDxfId="40" headerRowCellStyle="Accent1">
  <autoFilter ref="H1:I843" xr:uid="{51A50862-AF46-4107-9D1D-C60E9C9C3DC4}"/>
  <sortState xmlns:xlrd2="http://schemas.microsoft.com/office/spreadsheetml/2017/richdata2" ref="H2:I843">
    <sortCondition ref="H1:H843"/>
  </sortState>
  <tableColumns count="2">
    <tableColumn id="1" xr3:uid="{5793C7DF-0D3F-47CB-845B-339D5E882DAC}" name="Column1" dataDxfId="39"/>
    <tableColumn id="4" xr3:uid="{CAD74E65-19A6-47C8-9A86-02E6846D6D5B}" name="REQUIREMENT" dataDxfId="3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B1:B8" totalsRowShown="0">
  <autoFilter ref="B1:B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C1:C7" totalsRowShown="0">
  <autoFilter ref="C1:C7" xr:uid="{AFAB4134-37DC-4294-98C2-456BE42BA7FD}"/>
  <tableColumns count="1">
    <tableColumn id="1" xr3:uid="{1973FA30-BF2E-4AD4-BFB9-D20CA8CB52C2}" name="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O803" totalsRowShown="0" headerRowDxfId="37" tableBorderDxfId="36">
  <autoFilter ref="A1:O803" xr:uid="{683FD0CC-6093-48A7-93B9-33402270A9EC}"/>
  <sortState xmlns:xlrd2="http://schemas.microsoft.com/office/spreadsheetml/2017/richdata2" ref="A2:O803">
    <sortCondition ref="A1:A803"/>
  </sortState>
  <tableColumns count="15">
    <tableColumn id="4" xr3:uid="{373CAFA8-1E99-48C7-920F-08FBFBB8A32E}" name="Phase"/>
    <tableColumn id="11" xr3:uid="{FC1ADB77-DD82-44BF-B1EE-3152E449B840}" name="Deliverables"/>
    <tableColumn id="16" xr3:uid="{33B4E104-33B2-40A4-878B-8EAD8875C840}" name="CONCERN" dataDxfId="35"/>
    <tableColumn id="17" xr3:uid="{6AF65A67-F3F5-49FA-BF7E-5C0D67E060A3}" name="STATEMENT"/>
    <tableColumn id="12" xr3:uid="{20EF90EE-6B47-4D4C-B4BA-0013235CA961}" name="Responsible"/>
    <tableColumn id="5" xr3:uid="{3D442409-E64E-456A-912D-8CC2838B2829}" name="Sponsor"/>
    <tableColumn id="6" xr3:uid="{06DB1872-25F4-4F74-A2D2-32228AF1F4EB}" name="Type"/>
    <tableColumn id="14" xr3:uid="{CBEAD2C8-A917-476E-9DB6-32D0875D018B}" name="Order" dataDxfId="34"/>
    <tableColumn id="13" xr3:uid="{05ACFA8C-36A8-4212-A803-D7DD37AEFC92}" name="ID" dataDxfId="33">
      <calculatedColumnFormula array="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calculatedColumnFormula>
    </tableColumn>
    <tableColumn id="1" xr3:uid="{ECCDB088-B847-4704-8650-E387707DB0C8}" name="Path"/>
    <tableColumn id="3" xr3:uid="{7E059B7F-A812-4270-955E-7D9AB976C575}" name="ID4" dataDxfId="32">
      <calculatedColumnFormula>TRIM(SUBSTITUTE( LEFT(DATA_Requirements[[#This Row],[Path]], FIND("/", SUBSTITUTE( DATA_Requirements[[#This Row],[Path]]," ","/"),1)-1), ".",""))</calculatedColumnFormula>
    </tableColumn>
    <tableColumn id="7" xr3:uid="{75C95633-CE12-495E-B015-1ADCC7F64090}" name="DiagramTitle" dataDxfId="31">
      <calculatedColumnFormula>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calculatedColumnFormula>
    </tableColumn>
    <tableColumn id="8" xr3:uid="{02866CF3-2AEC-4053-B1D1-205BEBAF3DDB}" name="Statement2" dataDxfId="30">
      <calculatedColumnFormula>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calculatedColumnFormula>
    </tableColumn>
    <tableColumn id="9" xr3:uid="{A08AA264-26C6-4632-AA17-F07247E19255}" name="Rationale" dataDxfId="29"/>
    <tableColumn id="10" xr3:uid="{9D6D895A-AFD9-46F5-94F2-839352B46A74}" name="Notes" dataDxfId="28"/>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E351546-C1AE-43FD-918A-FEF8627258F6}" name="Table1518" displayName="Table1518" ref="A2:L3" totalsRowShown="0">
  <autoFilter ref="A2:L3" xr:uid="{88B10613-DE75-48D8-9E9B-7EC4537393E7}"/>
  <tableColumns count="12">
    <tableColumn id="1" xr3:uid="{AB4B1A5F-B07F-4E88-A699-5F780F859760}" name="PHASE"/>
    <tableColumn id="2" xr3:uid="{DF6857E1-5A3C-48B0-B445-30EFF823C7B7}" name="DELIVERABLE"/>
    <tableColumn id="3" xr3:uid="{1BBA8660-0F92-4BE0-AA5B-93BC38C10A9F}" name="CONCERN.ID" dataDxfId="27"/>
    <tableColumn id="10" xr3:uid="{88295528-3DF9-45B2-B5A2-43F1CE92736C}" name="UID" dataDxfId="26"/>
    <tableColumn id="9" xr3:uid="{C1583DC7-68F6-42DD-83B7-0A1B24920D7B}" name="CONCERN.UNIQUEPATH"/>
    <tableColumn id="8" xr3:uid="{C4D4DC85-3091-47A3-B229-B4D49B9E875E}" name="TITLE">
      <calculatedColumnFormula>TRIM(MID(Table1518[[#This Row],[CONCERN.UNIQUEPATH]], IF( ISNUMBER( SEARCH("/",Table1518[[#This Row],[CONCERN.UNIQUEPATH]])),SEARCH("/",Table1518[[#This Row],[CONCERN.UNIQUEPATH]])+1,1),255))</calculatedColumnFormula>
    </tableColumn>
    <tableColumn id="4" xr3:uid="{8D2E43BB-2D04-4031-95A1-2DCE37184E50}" name="STATEMENT"/>
    <tableColumn id="11" xr3:uid="{F7C5A0C5-C244-42C3-9859-E1135B2B9B64}" name="RATIONALE"/>
    <tableColumn id="12" xr3:uid="{0335185C-A1BB-475D-A2D6-D489E890ECEB}" name="NOTES"/>
    <tableColumn id="5" xr3:uid="{D423BA1C-CED4-4159-B1B3-A225D9FFCB5F}" name="RESPONSIBLE"/>
    <tableColumn id="6" xr3:uid="{E146E1B8-D840-4D85-8B03-385DA26AAF6A}" name="BENEFITING"/>
    <tableColumn id="7" xr3:uid="{3A359D65-D179-4322-866E-2E28D648F5F9}" name="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8C92093-69D7-4B32-AA0E-B165C0FB0489}" name="Table151828" displayName="Table151828" ref="A2:L6" totalsRowShown="0">
  <autoFilter ref="A2:L6" xr:uid="{88B10613-DE75-48D8-9E9B-7EC4537393E7}"/>
  <tableColumns count="12">
    <tableColumn id="1" xr3:uid="{BF8CA5DC-FBE8-421A-B50E-1934069A7252}" name="PHASE"/>
    <tableColumn id="2" xr3:uid="{5A734ED5-13F7-4FE9-A06E-43130E91EEFA}" name="DELIVERABLE"/>
    <tableColumn id="3" xr3:uid="{B8D781F1-A5AA-49A7-AAA7-8AECC660B003}" name="CONCERN.ID"/>
    <tableColumn id="9" xr3:uid="{AB58549B-21CB-4F2A-81D5-2764EA8F7E65}" name="CONCERN.UNIQUEPATH" dataDxfId="25" dataCellStyle="60% - Accent4"/>
    <tableColumn id="10" xr3:uid="{EDAC7503-1D7C-4B6C-8C0F-63D140893EF0}" name="UID" dataDxfId="24">
      <calculatedColumnFormula xml:space="preserve"> CONCATENATE( MID(Table151828[[#This Row],[PHASE]],2,3), MID(Table151828[[#This Row],[DELIVERABLE]],2,4), $B$1,TRIM(SUBSTITUTE(MID(Table151828[[#This Row],[CONCERN.ID]],2,20),"X","") )  )</calculatedColumnFormula>
    </tableColumn>
    <tableColumn id="8" xr3:uid="{BBE7FB1C-9C9C-4852-BCD5-CE43CFD45810}" name="TITLE" dataDxfId="23">
      <calculatedColumnFormula>TRIM(MID(Table151828[[#This Row],[CONCERN.UNIQUEPATH]], IF( ISNUMBER( SEARCH("/",Table151828[[#This Row],[CONCERN.UNIQUEPATH]])),SEARCH("/",Table151828[[#This Row],[CONCERN.UNIQUEPATH]])+1,1),255))</calculatedColumnFormula>
    </tableColumn>
    <tableColumn id="4" xr3:uid="{FDC078C7-6E8E-41BF-8661-C6203D7C1226}" name="STATEMENT"/>
    <tableColumn id="12" xr3:uid="{3A5D8910-6B69-4044-90A2-B614A46B692E}" name="RATIONALE"/>
    <tableColumn id="11" xr3:uid="{76629F43-9F4C-460D-9015-F6A23F0D199B}" name="NOTES"/>
    <tableColumn id="5" xr3:uid="{4990EA04-78DA-4E88-A585-4D209BF61873}" name="RESPONSIBLE"/>
    <tableColumn id="6" xr3:uid="{F06110E0-ACC0-4B91-95E0-FC90C7675CB6}" name="BENEFITING"/>
    <tableColumn id="7" xr3:uid="{CC1B016C-073A-4967-BB50-622F171D40EF}" nam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86B38D2-786E-4964-9F8C-F4CB2FB4F26B}" name="Table151821" displayName="Table151821" ref="A1:L2" totalsRowShown="0">
  <autoFilter ref="A1:L2" xr:uid="{88B10613-DE75-48D8-9E9B-7EC4537393E7}"/>
  <tableColumns count="12">
    <tableColumn id="1" xr3:uid="{141B6411-95A9-4870-8887-4DFE05784EEB}" name="PHASE"/>
    <tableColumn id="2" xr3:uid="{D2ECB376-E5AF-4499-9DED-432FA564BB80}" name="DELIVERABLE"/>
    <tableColumn id="3" xr3:uid="{2FD2855D-AC5F-4C95-8BA5-42948D98FCA0}" name="CONCERN.ID"/>
    <tableColumn id="9" xr3:uid="{A09AC2E6-DC97-48AD-9264-088A18487BB7}" name="CONCERN.UNIQUEPATH"/>
    <tableColumn id="10" xr3:uid="{8322BAC1-3C84-41B4-9D93-68E7D1190EBE}" name="UID">
      <calculatedColumnFormula xml:space="preserve"> CONCATENATE( MID(Table151821[[#This Row],[PHASE]],2,3), MID(Table151821[[#This Row],[DELIVERABLE]],2,4), TRIM(SUBSTITUTE(MID(Table151821[[#This Row],[CONCERN.ID]],2,20),"X","") )  )</calculatedColumnFormula>
    </tableColumn>
    <tableColumn id="8" xr3:uid="{4159C031-8FAF-4294-B006-54CB48671FBC}" name="TITLE">
      <calculatedColumnFormula>TRIM(MID(Table151821[[#This Row],[CONCERN.UNIQUEPATH]], IF( ISNUMBER( SEARCH("/",Table151821[[#This Row],[CONCERN.UNIQUEPATH]])),SEARCH("/",Table151821[[#This Row],[CONCERN.UNIQUEPATH]])+1,1),255))</calculatedColumnFormula>
    </tableColumn>
    <tableColumn id="4" xr3:uid="{B2F0E335-F44C-407A-BA1D-051926F0F650}" name="STATEMENT"/>
    <tableColumn id="12" xr3:uid="{A4B7A160-499E-47A4-82E0-2FDA609DB2E3}" name="RATIONALE"/>
    <tableColumn id="11" xr3:uid="{F9284583-FD5D-4981-9FA0-E600D6A1277C}" name="NOTES"/>
    <tableColumn id="5" xr3:uid="{FE9A92B6-FF98-45B3-B20F-739A3F31F46E}" name="RESPONSIBLE"/>
    <tableColumn id="6" xr3:uid="{958640D5-4443-4869-810C-9738D684D156}" name="BENEFITING"/>
    <tableColumn id="7" xr3:uid="{C3247800-1A76-4BDF-AAD0-0DB5D115B306}" nam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116E0B3-80AB-4B12-BDFD-00B91DDF9F29}" name="Table151827" displayName="Table151827" ref="A1:L25" totalsRowShown="0">
  <autoFilter ref="A1:L25" xr:uid="{88B10613-DE75-48D8-9E9B-7EC4537393E7}"/>
  <sortState xmlns:xlrd2="http://schemas.microsoft.com/office/spreadsheetml/2017/richdata2" ref="A2:L25">
    <sortCondition ref="E1:E25"/>
  </sortState>
  <tableColumns count="12">
    <tableColumn id="1" xr3:uid="{D760355F-79AD-48C8-8D78-CD32F4C225B6}" name="PHASE"/>
    <tableColumn id="2" xr3:uid="{FDFBFE91-C23B-4E2A-AE6D-A17580C7FD9A}" name="DELIVERABLE"/>
    <tableColumn id="3" xr3:uid="{5BD3906C-9E5B-4175-8309-4980C1725EEF}" name="CONCERN.ID"/>
    <tableColumn id="9" xr3:uid="{CC28B113-7144-417D-A582-78D0C22246AE}" name="CONCERN.UNIQUEPATH" dataDxfId="22" dataCellStyle="Bad"/>
    <tableColumn id="10" xr3:uid="{B016B002-834B-4A79-A602-739F8A8FBA85}" name="UID">
      <calculatedColumnFormula xml:space="preserve"> CONCATENATE( MID(Table151827[[#This Row],[PHASE]],2,3), MID(Table151827[[#This Row],[DELIVERABLE]],2,4), TRIM(SUBSTITUTE(MID(Table151827[[#This Row],[CONCERN.ID]],2,20),"X","") )  )</calculatedColumnFormula>
    </tableColumn>
    <tableColumn id="8" xr3:uid="{8953B7F1-B3A0-48B0-BEDA-A174A3227C2C}" name="TITLE" dataDxfId="21">
      <calculatedColumnFormula>TRIM(MID(Table151827[[#This Row],[CONCERN.UNIQUEPATH]], IF( ISNUMBER( SEARCH("/",Table151827[[#This Row],[CONCERN.UNIQUEPATH]])),SEARCH("/",Table151827[[#This Row],[CONCERN.UNIQUEPATH]])+1,1),255))</calculatedColumnFormula>
    </tableColumn>
    <tableColumn id="4" xr3:uid="{8DF3594E-B31A-41D4-9E5A-5B18BAD37B0E}" name="STATEMENT"/>
    <tableColumn id="12" xr3:uid="{0A7E58D3-7991-4846-8281-5C3E81D50864}" name="RATIONALE"/>
    <tableColumn id="11" xr3:uid="{4C0DB39C-3458-483D-9713-58FD38F5B53B}" name="NOTES"/>
    <tableColumn id="5" xr3:uid="{D722D9CC-93FB-46AC-9F30-A4E732AA45D6}" name="RESPONSIBLE"/>
    <tableColumn id="6" xr3:uid="{E9D4DCE3-663C-4537-8F4E-C5C1B68BA3CE}" name="BENEFITING"/>
    <tableColumn id="7" xr3:uid="{F3C35068-947B-45FF-B423-5B55EA283C0D}" name="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A6A5AF5-6FF0-4562-BFAA-461C78799485}" name="Table151820" displayName="Table151820" ref="A1:L26" totalsRowShown="0">
  <autoFilter ref="A1:L26" xr:uid="{88B10613-DE75-48D8-9E9B-7EC4537393E7}"/>
  <tableColumns count="12">
    <tableColumn id="1" xr3:uid="{FFA600CA-99BA-47AB-91E9-65EBD55D5724}" name="PHASE"/>
    <tableColumn id="2" xr3:uid="{6FBDD507-817F-47D2-8199-7C4D3482FEDC}" name="DELIVERABLE"/>
    <tableColumn id="3" xr3:uid="{30A46E47-4207-4198-9A7E-8ECFFCD27D5B}" name="CONCERN.ID"/>
    <tableColumn id="9" xr3:uid="{9FDD5078-A239-45AF-A017-83297DE10A9E}" name="CONCERN.UNIQUEPATH"/>
    <tableColumn id="10" xr3:uid="{0CB2DB72-9B10-4793-B674-86AED94E62C0}" name="UID" dataDxfId="20">
      <calculatedColumnFormula xml:space="preserve"> CONCATENATE( MID(Table151820[[#This Row],[PHASE]],2,3), MID(Table151820[[#This Row],[DELIVERABLE]],2,4), TRIM(SUBSTITUTE(MID(Table151820[[#This Row],[CONCERN.ID]],2,20),"X","") )  )</calculatedColumnFormula>
    </tableColumn>
    <tableColumn id="8" xr3:uid="{4DA321AB-E437-488F-81C5-1938B4F310BB}" name="TITLE" dataDxfId="19">
      <calculatedColumnFormula>TRIM(MID(Table151820[[#This Row],[CONCERN.UNIQUEPATH]], IF( ISNUMBER( SEARCH("/",Table151820[[#This Row],[CONCERN.UNIQUEPATH]])),SEARCH("/",Table151820[[#This Row],[CONCERN.UNIQUEPATH]])+1,1),255))</calculatedColumnFormula>
    </tableColumn>
    <tableColumn id="4" xr3:uid="{A9CF2E13-E3E5-445D-9C4D-38E5F2067EB3}" name="STATEMENT"/>
    <tableColumn id="11" xr3:uid="{B21D0743-4394-4272-BAC6-D2A210353F09}" name="RATIONALE"/>
    <tableColumn id="12" xr3:uid="{1AEC784D-39C2-4D62-B7AA-7591370417DD}" name="NOTES"/>
    <tableColumn id="5" xr3:uid="{23FDC89A-0160-41C2-9AE8-FBE7BBCE6AB1}" name="RESPONSIBLE"/>
    <tableColumn id="6" xr3:uid="{F563DE0E-2876-4368-938C-1E9C0B8CEE23}" name="BENEFITING" dataDxfId="18"/>
    <tableColumn id="7" xr3:uid="{CE21382D-789F-4E98-BC90-BEDA03C64F1F}" name="TYP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1B5A106-4A63-4009-B613-D443C17071C1}" name="Table151829" displayName="Table151829" ref="A1:L35" totalsRowShown="0">
  <autoFilter ref="A1:L35" xr:uid="{88B10613-DE75-48D8-9E9B-7EC4537393E7}"/>
  <sortState xmlns:xlrd2="http://schemas.microsoft.com/office/spreadsheetml/2017/richdata2" ref="A2:L35">
    <sortCondition ref="E1:E35"/>
  </sortState>
  <tableColumns count="12">
    <tableColumn id="1" xr3:uid="{72B42B18-E766-403B-8B51-E890CC9F1489}" name="PHASE"/>
    <tableColumn id="2" xr3:uid="{2B8639E4-8890-47E8-91AE-B2C6F42812FE}" name="DELIVERABLE"/>
    <tableColumn id="3" xr3:uid="{7E9582A2-CF47-4D63-95C5-76C3DD0BBA9A}" name="CONCERN.ID"/>
    <tableColumn id="9" xr3:uid="{FC631317-2C81-4E72-863A-FB5AC0D1EDD8}" name="CONCERN.UNIQUEPATH"/>
    <tableColumn id="10" xr3:uid="{045BD00E-6BFB-4CD4-9373-455DB11E4FBF}" name="UID">
      <calculatedColumnFormula xml:space="preserve"> CONCATENATE( MID(Table151829[[#This Row],[PHASE]],2,3), MID(Table151829[[#This Row],[DELIVERABLE]],2,4), TRIM(SUBSTITUTE(MID(Table151829[[#This Row],[CONCERN.ID]],2,20),"X","") )  )</calculatedColumnFormula>
    </tableColumn>
    <tableColumn id="8" xr3:uid="{4517A27E-57B9-4DC8-9C2E-A828365577AE}" name="TITLE" dataDxfId="17">
      <calculatedColumnFormula>TRIM(MID(Table151829[[#This Row],[CONCERN.UNIQUEPATH]], IF( ISNUMBER( SEARCH("/",Table151829[[#This Row],[CONCERN.UNIQUEPATH]])),SEARCH("/",Table151829[[#This Row],[CONCERN.UNIQUEPATH]])+1,1),255))</calculatedColumnFormula>
    </tableColumn>
    <tableColumn id="4" xr3:uid="{D83A316A-61C7-4AFB-A59F-883F1084B58A}" name="STATEMENT"/>
    <tableColumn id="11" xr3:uid="{9A33DF04-924E-4B58-BC7E-F6C16AB4B923}" name="RATIONALE"/>
    <tableColumn id="12" xr3:uid="{23D4863A-E3BC-4354-92BD-EA4D69A9FCE8}" name="NOTES"/>
    <tableColumn id="5" xr3:uid="{D5562D21-0144-451A-BEE7-26BFB4D76B17}" name="RESPONSIBLE"/>
    <tableColumn id="6" xr3:uid="{8D0B47E0-804F-4BAB-8F08-94A2FAF6514B}" name="BENEFITING"/>
    <tableColumn id="7" xr3:uid="{45A6CEC2-C76C-4F21-BF70-4B97C3DB2876}" name="TYP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E4BB9DFF-73AE-4C21-92A3-CFC33FA212A2}" name="Table151831" displayName="Table151831" ref="A2:L13" totalsRowShown="0">
  <autoFilter ref="A2:L13" xr:uid="{88B10613-DE75-48D8-9E9B-7EC4537393E7}"/>
  <sortState xmlns:xlrd2="http://schemas.microsoft.com/office/spreadsheetml/2017/richdata2" ref="A3:L13">
    <sortCondition ref="E2:E13"/>
  </sortState>
  <tableColumns count="12">
    <tableColumn id="1" xr3:uid="{59F0C62A-9C03-43AC-81D9-4A652E261ACF}" name="PHASE"/>
    <tableColumn id="2" xr3:uid="{017A3E60-F93D-4286-8261-BCE6C04F2347}" name="DELIVERABLE"/>
    <tableColumn id="3" xr3:uid="{BB21951F-D66D-442A-A9CF-63557E6C2585}" name="CONCERN.ID"/>
    <tableColumn id="9" xr3:uid="{1222A4EE-AF3A-4F2C-9B1D-056DE35E0E35}" name="CONCERN.UNIQUEPATH"/>
    <tableColumn id="10" xr3:uid="{CA1E4357-02EA-42EB-97C6-30ECCAE2F13B}" name="UID">
      <calculatedColumnFormula xml:space="preserve"> CONCATENATE( MID(Table151831[[#This Row],[PHASE]],2,3), MID(Table151831[[#This Row],[DELIVERABLE]],2,4), TRIM(SUBSTITUTE(MID(Table151831[[#This Row],[CONCERN.ID]],2,20),"X","") )  )</calculatedColumnFormula>
    </tableColumn>
    <tableColumn id="8" xr3:uid="{EEFAC0EF-C2E3-417A-A3EB-F4E5A7E65E2F}" name="TITLE" dataDxfId="16">
      <calculatedColumnFormula>TRIM(MID(Table151831[[#This Row],[CONCERN.UNIQUEPATH]], IF( ISNUMBER( SEARCH("/",Table151831[[#This Row],[CONCERN.UNIQUEPATH]])),SEARCH("/",Table151831[[#This Row],[CONCERN.UNIQUEPATH]])+1,1),255))</calculatedColumnFormula>
    </tableColumn>
    <tableColumn id="4" xr3:uid="{729DAF6B-62B6-41F9-AB07-194A3466A94E}" name="STATEMENT"/>
    <tableColumn id="11" xr3:uid="{F052DA1E-A3C5-42F5-8DEB-D7E2E8BE931E}" name="RATIONALE"/>
    <tableColumn id="12" xr3:uid="{7ED00BDD-B501-4BEA-A9D4-39CA861B52CA}" name="NOTES"/>
    <tableColumn id="5" xr3:uid="{E29D2EEF-1B63-42C7-B667-2C6D24C209C8}" name="RESPONSIBLE"/>
    <tableColumn id="6" xr3:uid="{F656C525-B921-48C7-B17C-48112D426C80}" name="BENEFITING"/>
    <tableColumn id="7" xr3:uid="{8B553872-3A11-49A9-A332-F1F4605A5739}" name="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A5C813B-3710-4F92-A58D-1D85E7F5493C}" name="Table151822" displayName="Table151822" ref="A2:L12" totalsRowShown="0">
  <autoFilter ref="A2:L12" xr:uid="{88B10613-DE75-48D8-9E9B-7EC4537393E7}"/>
  <tableColumns count="12">
    <tableColumn id="1" xr3:uid="{ECDBBB61-E911-4A85-8C1C-2779B21A882F}" name="PHASE"/>
    <tableColumn id="2" xr3:uid="{D615BF39-C440-4223-A10B-9A810A0C16AD}" name="DELIVERABLE"/>
    <tableColumn id="3" xr3:uid="{F4097C5C-E5CE-45F8-AEE5-2DDB0130BACB}" name="CONCERN.ID"/>
    <tableColumn id="9" xr3:uid="{6F91DB87-7DF4-4BD6-B3D7-408BC144721F}" name="CONCERN.UNIQUEPATH"/>
    <tableColumn id="10" xr3:uid="{789823D5-A531-4D12-B812-88D75F26961B}" name="UID" dataDxfId="15">
      <calculatedColumnFormula xml:space="preserve"> CONCATENATE( MID(Table151822[[#This Row],[PHASE]],2,3), MID(Table151822[[#This Row],[DELIVERABLE]],2,4), TRIM(SUBSTITUTE(MID(Table151822[[#This Row],[CONCERN.ID]],2,20),"X","") )  )</calculatedColumnFormula>
    </tableColumn>
    <tableColumn id="8" xr3:uid="{479D771F-C24D-412B-9F81-A5D23B6CEAB9}" name="TITLE" dataDxfId="14">
      <calculatedColumnFormula>TRIM(MID(Table151822[[#This Row],[CONCERN.UNIQUEPATH]], IF( ISNUMBER( SEARCH("/",Table151822[[#This Row],[CONCERN.UNIQUEPATH]])),SEARCH("/",Table151822[[#This Row],[CONCERN.UNIQUEPATH]])+1,1),255))</calculatedColumnFormula>
    </tableColumn>
    <tableColumn id="4" xr3:uid="{4991A90F-F2FA-4B02-9CAD-1016BC3AFC03}" name="STATEMENT"/>
    <tableColumn id="11" xr3:uid="{AF681D74-1FF8-4066-AF12-1E4BE985CE87}" name="RATIONALE"/>
    <tableColumn id="12" xr3:uid="{8384EAA1-EE03-4E11-818A-08AAAB682211}" name="NOTES"/>
    <tableColumn id="5" xr3:uid="{1C159735-439C-45A1-BFC9-23DCD444DBDA}" name="RESPONSIBLE"/>
    <tableColumn id="6" xr3:uid="{BFDC5556-D240-40C8-A91F-2C510030A75D}" name="BENEFITING" dataDxfId="13"/>
    <tableColumn id="7" xr3:uid="{6468CE7A-2E96-45FE-9740-CFE0D11CDC97}" name="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0A12C0B-07DB-4072-BA3B-3F4DE42D955B}" name="Table151824" displayName="Table151824" ref="A1:L11" totalsRowShown="0">
  <autoFilter ref="A1:L11" xr:uid="{88B10613-DE75-48D8-9E9B-7EC4537393E7}"/>
  <sortState xmlns:xlrd2="http://schemas.microsoft.com/office/spreadsheetml/2017/richdata2" ref="A2:L11">
    <sortCondition ref="C1:C11"/>
  </sortState>
  <tableColumns count="12">
    <tableColumn id="1" xr3:uid="{28AB412A-B95B-44A9-97D0-8BFFE2CB9FCF}" name="PHASE"/>
    <tableColumn id="2" xr3:uid="{DF239A2B-EF9F-4608-ADA6-C615D1BB7174}" name="DELIVERABLE"/>
    <tableColumn id="3" xr3:uid="{D52BCCA0-99E1-4306-89BF-073C489FD33C}" name="CONCERN.ID"/>
    <tableColumn id="9" xr3:uid="{4E3AFFE7-1E1A-42F0-B1C4-733475FAFDDF}" name="CONCERN.UNIQUEPATH"/>
    <tableColumn id="10" xr3:uid="{54796E52-ACA8-427C-9AF1-9F229591FF2D}" name="UID">
      <calculatedColumnFormula xml:space="preserve"> CONCATENATE( MID(Table151824[[#This Row],[PHASE]],2,3), MID(Table151824[[#This Row],[DELIVERABLE]],2,4), TRIM(SUBSTITUTE(MID(Table151824[[#This Row],[CONCERN.ID]],2,20),"X","") )  )</calculatedColumnFormula>
    </tableColumn>
    <tableColumn id="8" xr3:uid="{550B2F5A-81D4-464D-8C8F-4E945A00D26F}" name="TITLE" dataDxfId="12">
      <calculatedColumnFormula>TRIM(MID(Table151824[[#This Row],[CONCERN.UNIQUEPATH]], IF( ISNUMBER( SEARCH("/",Table151824[[#This Row],[CONCERN.UNIQUEPATH]])),SEARCH("/",Table151824[[#This Row],[CONCERN.UNIQUEPATH]])+1,1),255))</calculatedColumnFormula>
    </tableColumn>
    <tableColumn id="4" xr3:uid="{9663DECE-9824-431F-9059-533DBD39B887}" name="STATEMENT"/>
    <tableColumn id="12" xr3:uid="{9B7B09CF-86D1-4D0E-87FE-0585672DB987}" name="RATIONALE"/>
    <tableColumn id="11" xr3:uid="{B4914E88-18E5-4363-B7D0-906DB2AA5430}" name="NOTES"/>
    <tableColumn id="5" xr3:uid="{2F7AAAE3-4110-41F2-9646-5418B8E041DB}" name="RESPONSIBLE"/>
    <tableColumn id="6" xr3:uid="{10EFBFA6-7D90-47D2-B995-F8888DF563E3}" name="BENEFITING"/>
    <tableColumn id="7" xr3:uid="{FC5A7290-98CB-4C43-B449-E92B15D332AE}" name="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E01C07C-FF4F-4418-9FB1-4E8FCD526658}" name="Table151825" displayName="Table151825" ref="A2:M3" totalsRowShown="0">
  <autoFilter ref="A2:M3" xr:uid="{88B10613-DE75-48D8-9E9B-7EC4537393E7}"/>
  <tableColumns count="13">
    <tableColumn id="1" xr3:uid="{680B7CCE-5DC1-4382-B2AA-499FACBA48E0}" name="PHASE"/>
    <tableColumn id="2" xr3:uid="{9D9CE63A-73A8-4AE2-808E-90C070EE4E43}" name="DELIVERABLE"/>
    <tableColumn id="13" xr3:uid="{45799047-B2A8-4909-8D4F-7EAB3964D896}" name="Column1"/>
    <tableColumn id="3" xr3:uid="{10718BAF-D19B-4136-BD5B-71D76D2FCA08}" name="CONCERN.ID"/>
    <tableColumn id="9" xr3:uid="{794F4447-D747-49F4-ADE9-620F7079B5EA}" name="CONCERN.UNIQUEPATH"/>
    <tableColumn id="10" xr3:uid="{D0B78947-F133-43AC-9D65-0C9CA72E4377}" name="UID">
      <calculatedColumnFormula xml:space="preserve"> CONCATENATE( MID(Table151825[[#This Row],[PHASE]],2,3), MID(Table151825[[#This Row],[DELIVERABLE]],2,4), TRIM(SUBSTITUTE(MID(Table151825[[#This Row],[CONCERN.ID]],2,20),"X","") )  )</calculatedColumnFormula>
    </tableColumn>
    <tableColumn id="8" xr3:uid="{B784D728-5A9E-4BDB-829F-623308035C81}" name="TITLE">
      <calculatedColumnFormula>TRIM(MID(Table151825[[#This Row],[CONCERN.UNIQUEPATH]], IF( ISNUMBER( SEARCH("/",Table151825[[#This Row],[CONCERN.UNIQUEPATH]])),SEARCH("/",Table151825[[#This Row],[CONCERN.UNIQUEPATH]])+1,1),255))</calculatedColumnFormula>
    </tableColumn>
    <tableColumn id="4" xr3:uid="{665E6652-0A6C-478C-995A-6AF3815B3646}" name="STATEMENT"/>
    <tableColumn id="12" xr3:uid="{A0364BC9-A8DC-4E95-B02B-3DD29E7D0DFF}" name="RATIONALE"/>
    <tableColumn id="11" xr3:uid="{4D9FE531-443B-47FF-993B-7F129D3D400D}" name="NOTES"/>
    <tableColumn id="5" xr3:uid="{3AF9B3FB-648A-4DA8-BA37-4EB42DD3DB64}" name="RESPONSIBLE"/>
    <tableColumn id="6" xr3:uid="{B37B40C3-C298-4FDB-AF06-21D32A6BBE58}" name="BENEFITING"/>
    <tableColumn id="7" xr3:uid="{A0E7BC61-5B82-40AE-82D5-1D961325F521}"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ED66CF0-C3E3-4C81-B9D3-4649911E337E}" name="Table151815" displayName="Table151815" ref="A1:M21" totalsRowShown="0">
  <autoFilter ref="A1:M21" xr:uid="{88B10613-DE75-48D8-9E9B-7EC4537393E7}"/>
  <tableColumns count="13">
    <tableColumn id="1" xr3:uid="{06345963-993B-4F07-B3EC-D8E4A2C95686}" name="PHASE" dataCellStyle="Accent1"/>
    <tableColumn id="2" xr3:uid="{E6A0490A-D942-4202-86C1-2F1A57A1462D}" name="DELIVERABLE" dataDxfId="11"/>
    <tableColumn id="3" xr3:uid="{1BF66BF9-5B8C-4A03-84F0-93459236C088}" name="CONCERN.ID"/>
    <tableColumn id="9" xr3:uid="{DB08475F-4D42-4727-8E47-ABCA158EF846}" name="CONCERN.UNIQUEPATH"/>
    <tableColumn id="11" xr3:uid="{0B1F0EE7-EC7E-4A8C-BE09-7EF72FC07EB4}" name="UID" dataDxfId="10">
      <calculatedColumnFormula xml:space="preserve"> CONCATENATE( MID(Table151815[[#This Row],[PHASE]],2,3), MID(Table151815[[#This Row],[DELIVERABLE]],2,4), TRIM(SUBSTITUTE(MID(Table151815[[#This Row],[CONCERN.ID]],2,20),"X","") )  )</calculatedColumnFormula>
    </tableColumn>
    <tableColumn id="8" xr3:uid="{2FAD59E3-CD77-46EC-95ED-D8BC0A50C858}" name="TITLE" dataDxfId="9">
      <calculatedColumnFormula>TRIM(MID(Table151815[[#This Row],[CONCERN.UNIQUEPATH]], IF( ISNUMBER( SEARCH("/",Table151815[[#This Row],[CONCERN.UNIQUEPATH]])),SEARCH("/",Table151815[[#This Row],[CONCERN.UNIQUEPATH]])+1,1),255))</calculatedColumnFormula>
    </tableColumn>
    <tableColumn id="4" xr3:uid="{3E3746F0-6193-4A9A-9DA6-9D724538CF64}" name="STATEMENT"/>
    <tableColumn id="13" xr3:uid="{9C6657FE-3ACC-4668-AC02-479F0F03CAD8}" name="RATIONALE"/>
    <tableColumn id="12" xr3:uid="{5716BD31-78E0-4795-8D79-1F0D0EDEBA34}" name="NOTES"/>
    <tableColumn id="5" xr3:uid="{4D8CD65C-570E-46F1-9647-A4F5EC0C3350}" name="RESPONSIBLE"/>
    <tableColumn id="6" xr3:uid="{5FCA059E-B36E-4C8E-AA0F-73A0D9C3313E}" name="BENEFITING"/>
    <tableColumn id="7" xr3:uid="{72476F27-3B53-4467-8733-E4566F210FB1}" name="TYPE"/>
    <tableColumn id="10" xr3:uid="{8AE38EA0-9065-4132-8A94-954BABA601A4}" name="Column1" dataCellStyle="Bad"/>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E097AE-DEC6-4A93-A9EA-91FFEF887008}" name="Table15" displayName="Table15" ref="A2:L844" totalsRowShown="0">
  <autoFilter ref="A2:L844" xr:uid="{88B10613-DE75-48D8-9E9B-7EC4537393E7}"/>
  <tableColumns count="12">
    <tableColumn id="1" xr3:uid="{526C9B8D-A29F-42C3-8963-D4F433C3D588}" name="PHASE"/>
    <tableColumn id="2" xr3:uid="{C23EEBFB-40D9-417A-90B0-F65688F962B8}" name="DELIVERABLE"/>
    <tableColumn id="3" xr3:uid="{1B79D9FB-167F-42DC-B0C8-52F5BFEFB620}" name="CONCERN.ID" dataDxfId="8"/>
    <tableColumn id="9" xr3:uid="{A0F16453-F8E0-4AD0-B7CD-233FA1A9660E}" name="CONCERN.UNIQUEPATH" dataDxfId="7"/>
    <tableColumn id="10" xr3:uid="{03BE9BA4-7786-4109-89BF-32B2C57BB2C2}" name="UID" dataDxfId="6">
      <calculatedColumnFormula xml:space="preserve"> CONCATENATE( MID(Table15[[#This Row],[PHASE]],2,3), MID(Table15[[#This Row],[DELIVERABLE]],2,4), TRIM(SUBSTITUTE(MID(Table15[[#This Row],[CONCERN.ID]],2,20),"","") )  )</calculatedColumnFormula>
    </tableColumn>
    <tableColumn id="8" xr3:uid="{1F4919FE-9390-4FCE-BCF3-4B7CE86B21C2}" name="TITLE" dataDxfId="5">
      <calculatedColumnFormula>TRIM(MID(Table15[[#This Row],[CONCERN.UNIQUEPATH]], IF( ISNUMBER( SEARCH("/",Table15[[#This Row],[CONCERN.UNIQUEPATH]])),SEARCH("/",Table15[[#This Row],[CONCERN.UNIQUEPATH]])+1,1),255))</calculatedColumnFormula>
    </tableColumn>
    <tableColumn id="4" xr3:uid="{F9868157-7A73-416C-95D0-4C69B62DBC9D}" name="STATEMENT"/>
    <tableColumn id="12" xr3:uid="{7E39752D-1E4E-4458-A499-EE6A0E0FAE28}" name="RATIONALE"/>
    <tableColumn id="11" xr3:uid="{2CE41826-DF47-48AA-89C8-7C26753EED97}" name="NOTES"/>
    <tableColumn id="5" xr3:uid="{F79D299B-71B9-45E7-BFFC-A228C6E87DD4}" name="RESPONSIBLE"/>
    <tableColumn id="6" xr3:uid="{C5613427-F272-429D-9538-4181A0CC8317}" name="BENEFITING"/>
    <tableColumn id="7" xr3:uid="{EDEFB40A-45DD-47B9-BEBF-6BAFB25558E5}" name="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076A66-B3FF-4573-8F6E-14D46DB4F5F8}" name="Table15184" displayName="Table15184" ref="A1:L2" totalsRowShown="0">
  <autoFilter ref="A1:L2" xr:uid="{88B10613-DE75-48D8-9E9B-7EC4537393E7}"/>
  <tableColumns count="12">
    <tableColumn id="1" xr3:uid="{BC50B79F-FD61-4452-9553-FEA55757300E}" name="PHASE"/>
    <tableColumn id="2" xr3:uid="{C663028E-58E7-48B1-A1E8-A163E98A8460}" name="DELIVERABLE"/>
    <tableColumn id="3" xr3:uid="{904068F1-DABE-4CFD-9F48-FACBFBCFEF39}" name="CONCERN.ID"/>
    <tableColumn id="9" xr3:uid="{7CB8A798-891C-4BB8-9F8A-3C0B5A23B989}" name="CONCERN.UNIQUEPATH"/>
    <tableColumn id="10" xr3:uid="{666D5C7D-A086-4D1A-8606-3EB74AE3A80C}" name="UID">
      <calculatedColumnFormula xml:space="preserve"> CONCATENATE( MID(Table15184[[#This Row],[PHASE]],2,3), MID(Table15184[[#This Row],[DELIVERABLE]],2,4), TRIM(SUBSTITUTE(MID(Table15184[[#This Row],[CONCERN.ID]],2,20),"X","") )  )</calculatedColumnFormula>
    </tableColumn>
    <tableColumn id="8" xr3:uid="{6E91C96D-8EB6-48E3-8AEF-B7E558C52C6C}" name="TITLE">
      <calculatedColumnFormula>TRIM(MID(Table15184[[#This Row],[CONCERN.UNIQUEPATH]], IF( ISNUMBER( SEARCH("/",Table15184[[#This Row],[CONCERN.UNIQUEPATH]])),SEARCH("/",Table15184[[#This Row],[CONCERN.UNIQUEPATH]])+1,1),255))</calculatedColumnFormula>
    </tableColumn>
    <tableColumn id="4" xr3:uid="{214DD79F-0ED1-482A-A8E7-D1EDA8026CDA}" name="STATEMENT"/>
    <tableColumn id="11" xr3:uid="{1745F9DD-5196-4A20-A435-F28262281A37}" name="RATIONALE"/>
    <tableColumn id="12" xr3:uid="{EA2E9939-47C5-4109-9EB0-DF15855761E4}" name="NOTES"/>
    <tableColumn id="5" xr3:uid="{2DB92ABD-7466-4F81-9DBF-42C028376285}" name="RESPONSIBLE"/>
    <tableColumn id="6" xr3:uid="{2C078B75-B535-4A01-9FB7-FD385767DE3E}" name="BENEFITING"/>
    <tableColumn id="7" xr3:uid="{F141139F-9CE0-486A-9672-DE22982C92F6}" name="TYP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D73863B-280A-4297-8D74-99A6734C1D1E}" name="Table151823" displayName="Table151823" ref="A1:M381" totalsRowShown="0">
  <autoFilter ref="A1:M381" xr:uid="{88B10613-DE75-48D8-9E9B-7EC4537393E7}"/>
  <tableColumns count="13">
    <tableColumn id="1" xr3:uid="{08B07C85-E5C9-4766-84B1-169ABF10C869}" name="PHASE" dataDxfId="4"/>
    <tableColumn id="2" xr3:uid="{637CD940-BE82-41B1-B815-1758232324EE}" name="DELIVERABLE" dataDxfId="3"/>
    <tableColumn id="3" xr3:uid="{BF68B149-4523-4FAC-B8D4-F4F0AF9AD3DB}" name="CONCERN.ID"/>
    <tableColumn id="9" xr3:uid="{9954344D-1399-4CCE-AF70-DECB8A65743A}" name="CONCERN.UNIQUEPATH"/>
    <tableColumn id="11" xr3:uid="{922D020E-C4F2-49F8-AF4C-FB41A93E7A3C}" name="UID" dataDxfId="2">
      <calculatedColumnFormula xml:space="preserve"> CONCATENATE( MID(Table151823[[#This Row],[PHASE]],2,3), MID(Table151823[[#This Row],[DELIVERABLE]],2,4), TRIM(SUBSTITUTE(MID(Table151823[[#This Row],[CONCERN.ID]],2,20),"X","") )  )</calculatedColumnFormula>
    </tableColumn>
    <tableColumn id="8" xr3:uid="{80EFB6E6-7DD2-486E-A21B-E61ADC8B7FEE}" name="TITLE" dataDxfId="1">
      <calculatedColumnFormula>TRIM(MID(Table151823[[#This Row],[CONCERN.UNIQUEPATH]], IF( ISNUMBER( SEARCH("/",Table151823[[#This Row],[CONCERN.UNIQUEPATH]])),SEARCH("/",Table151823[[#This Row],[CONCERN.UNIQUEPATH]])+1,1),255))</calculatedColumnFormula>
    </tableColumn>
    <tableColumn id="4" xr3:uid="{9E335036-B2AB-4415-861B-1B5BB8E0B78E}" name="STATEMENT"/>
    <tableColumn id="12" xr3:uid="{513B542F-4378-4437-9085-8A7E156301EE}" name="RATIONALE"/>
    <tableColumn id="13" xr3:uid="{51F14D61-CF3B-4347-A218-412E8EDE671A}" name="NOTES"/>
    <tableColumn id="5" xr3:uid="{E25C6117-3554-4067-8583-99FCA903AE2F}" name="RESPONSIBLE"/>
    <tableColumn id="6" xr3:uid="{5508E511-4A8B-4E78-AA67-FB3CF8383782}" name="BENEFITING" dataDxfId="0"/>
    <tableColumn id="7" xr3:uid="{E926648F-3598-43EC-86F9-29CB4F5B3821}" name="TYPE"/>
    <tableColumn id="10" xr3:uid="{BA838020-87DA-4EE5-A922-40E47F0218B7}"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hyperlink" Target="mailto:D308.Endorsement/ITC-Training@CAB" TargetMode="External"/><Relationship Id="rId13" Type="http://schemas.openxmlformats.org/officeDocument/2006/relationships/table" Target="../tables/table3.xml"/><Relationship Id="rId18" Type="http://schemas.openxmlformats.org/officeDocument/2006/relationships/table" Target="../tables/table8.xml"/><Relationship Id="rId3" Type="http://schemas.openxmlformats.org/officeDocument/2006/relationships/hyperlink" Target="mailto:052.Endorsement/ITC-Operations@CAB" TargetMode="External"/><Relationship Id="rId7" Type="http://schemas.openxmlformats.org/officeDocument/2006/relationships/hyperlink" Target="mailto:D307.Endorsement/ITC-Support@CAB" TargetMode="External"/><Relationship Id="rId12" Type="http://schemas.openxmlformats.org/officeDocument/2006/relationships/table" Target="../tables/table2.xml"/><Relationship Id="rId17" Type="http://schemas.openxmlformats.org/officeDocument/2006/relationships/table" Target="../tables/table7.xml"/><Relationship Id="rId2" Type="http://schemas.openxmlformats.org/officeDocument/2006/relationships/hyperlink" Target="mailto:051.Endorsement/ITC-Maintenance@CAB" TargetMode="External"/><Relationship Id="rId16" Type="http://schemas.openxmlformats.org/officeDocument/2006/relationships/table" Target="../tables/table6.xml"/><Relationship Id="rId1" Type="http://schemas.openxmlformats.org/officeDocument/2006/relationships/hyperlink" Target="mailto:D050.Endorsement/ITC-Infrastructure@CAB" TargetMode="External"/><Relationship Id="rId6" Type="http://schemas.openxmlformats.org/officeDocument/2006/relationships/hyperlink" Target="mailto:D306.Endorsement/ITC-Deployment@CAB" TargetMode="External"/><Relationship Id="rId11" Type="http://schemas.openxmlformats.org/officeDocument/2006/relationships/printerSettings" Target="../printerSettings/printerSettings1.bin"/><Relationship Id="rId5" Type="http://schemas.openxmlformats.org/officeDocument/2006/relationships/hyperlink" Target="mailto:051.Endorsement/ITC-Maintenance@CAB" TargetMode="External"/><Relationship Id="rId15" Type="http://schemas.openxmlformats.org/officeDocument/2006/relationships/table" Target="../tables/table5.xml"/><Relationship Id="rId10" Type="http://schemas.openxmlformats.org/officeDocument/2006/relationships/hyperlink" Target="mailto:D050.Endorsement/ITC-Infrastructure@CAB" TargetMode="External"/><Relationship Id="rId19" Type="http://schemas.openxmlformats.org/officeDocument/2006/relationships/table" Target="../tables/table9.xml"/><Relationship Id="rId4" Type="http://schemas.openxmlformats.org/officeDocument/2006/relationships/hyperlink" Target="mailto:057.Endorsement/ITC-Legal@CAB" TargetMode="External"/><Relationship Id="rId9" Type="http://schemas.openxmlformats.org/officeDocument/2006/relationships/hyperlink" Target="mailto:056.Endorsement/ITC-Identity@CAB" TargetMode="External"/><Relationship Id="rId1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sheetPr codeName="Sheet2"/>
  <dimension ref="A1:V277"/>
  <sheetViews>
    <sheetView workbookViewId="0">
      <selection activeCell="M9" sqref="M9"/>
    </sheetView>
  </sheetViews>
  <sheetFormatPr defaultRowHeight="14.45"/>
  <cols>
    <col min="4" max="4" width="9.28515625" bestFit="1" customWidth="1"/>
    <col min="5" max="5" width="18.5703125" bestFit="1" customWidth="1"/>
    <col min="8" max="8" width="255.7109375" bestFit="1" customWidth="1"/>
    <col min="9" max="9" width="251" bestFit="1" customWidth="1"/>
    <col min="10" max="10" width="95.42578125" bestFit="1" customWidth="1"/>
    <col min="12" max="13" width="255.7109375" bestFit="1"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t="s">
        <v>22</v>
      </c>
      <c r="B2" s="1" t="s">
        <v>23</v>
      </c>
      <c r="C2" s="2">
        <v>43557</v>
      </c>
      <c r="D2" s="1" t="s">
        <v>24</v>
      </c>
      <c r="E2" s="1" t="s">
        <v>25</v>
      </c>
      <c r="F2" s="1" t="s">
        <v>26</v>
      </c>
      <c r="G2" s="1" t="s">
        <v>26</v>
      </c>
      <c r="H2" s="1" t="s">
        <v>27</v>
      </c>
      <c r="I2" s="1" t="s">
        <v>28</v>
      </c>
      <c r="J2" s="1" t="s">
        <v>29</v>
      </c>
      <c r="K2" s="1" t="s">
        <v>30</v>
      </c>
      <c r="L2" s="1" t="s">
        <v>31</v>
      </c>
      <c r="M2" s="1" t="s">
        <v>32</v>
      </c>
      <c r="N2" s="1" t="s">
        <v>33</v>
      </c>
      <c r="O2" s="1" t="s">
        <v>34</v>
      </c>
      <c r="P2" s="1" t="s">
        <v>35</v>
      </c>
      <c r="Q2" s="1" t="s">
        <v>36</v>
      </c>
      <c r="R2" s="1" t="s">
        <v>37</v>
      </c>
      <c r="S2" s="1">
        <v>0</v>
      </c>
    </row>
    <row r="3" spans="1:22">
      <c r="A3" s="1" t="s">
        <v>22</v>
      </c>
      <c r="B3" s="1" t="s">
        <v>38</v>
      </c>
      <c r="C3" s="1" t="s">
        <v>39</v>
      </c>
      <c r="D3" s="1" t="s">
        <v>24</v>
      </c>
      <c r="E3" s="1" t="s">
        <v>40</v>
      </c>
      <c r="F3" s="1" t="s">
        <v>26</v>
      </c>
      <c r="G3" s="1" t="s">
        <v>41</v>
      </c>
      <c r="H3" s="1" t="s">
        <v>27</v>
      </c>
      <c r="I3" s="1" t="s">
        <v>42</v>
      </c>
      <c r="J3" s="1" t="s">
        <v>29</v>
      </c>
      <c r="K3" s="1" t="s">
        <v>30</v>
      </c>
      <c r="L3" s="1" t="s">
        <v>43</v>
      </c>
      <c r="M3" s="1" t="s">
        <v>44</v>
      </c>
      <c r="N3" s="1" t="s">
        <v>45</v>
      </c>
      <c r="O3" s="1" t="s">
        <v>46</v>
      </c>
      <c r="P3" s="1" t="s">
        <v>35</v>
      </c>
      <c r="Q3" s="1" t="s">
        <v>36</v>
      </c>
      <c r="R3" s="1" t="s">
        <v>47</v>
      </c>
      <c r="S3" s="1">
        <v>0</v>
      </c>
    </row>
    <row r="4" spans="1:22">
      <c r="A4" s="1" t="s">
        <v>48</v>
      </c>
      <c r="B4" s="1" t="s">
        <v>23</v>
      </c>
      <c r="C4" s="2">
        <v>43557</v>
      </c>
      <c r="D4" s="1" t="s">
        <v>24</v>
      </c>
      <c r="E4" s="1" t="s">
        <v>49</v>
      </c>
      <c r="F4" s="1" t="s">
        <v>26</v>
      </c>
      <c r="G4" s="1" t="s">
        <v>26</v>
      </c>
      <c r="H4" s="1" t="s">
        <v>50</v>
      </c>
      <c r="I4" s="1" t="s">
        <v>51</v>
      </c>
      <c r="J4" s="1" t="s">
        <v>29</v>
      </c>
      <c r="K4" s="1" t="s">
        <v>30</v>
      </c>
      <c r="L4" s="1" t="s">
        <v>52</v>
      </c>
      <c r="M4" s="1" t="s">
        <v>53</v>
      </c>
      <c r="N4" s="1" t="s">
        <v>54</v>
      </c>
      <c r="O4" s="1" t="s">
        <v>55</v>
      </c>
      <c r="P4" s="1" t="s">
        <v>35</v>
      </c>
      <c r="Q4" s="1" t="s">
        <v>36</v>
      </c>
      <c r="R4" s="1" t="s">
        <v>56</v>
      </c>
      <c r="S4" s="1">
        <v>0</v>
      </c>
    </row>
    <row r="5" spans="1:22">
      <c r="A5" s="1" t="s">
        <v>57</v>
      </c>
      <c r="B5" s="1" t="s">
        <v>38</v>
      </c>
      <c r="C5" s="1" t="s">
        <v>39</v>
      </c>
      <c r="D5" s="1" t="s">
        <v>58</v>
      </c>
      <c r="E5" s="1" t="s">
        <v>59</v>
      </c>
      <c r="F5" s="1" t="s">
        <v>26</v>
      </c>
      <c r="G5" s="1" t="s">
        <v>26</v>
      </c>
      <c r="H5" s="1" t="s">
        <v>60</v>
      </c>
      <c r="I5" s="1" t="s">
        <v>61</v>
      </c>
      <c r="J5" s="1" t="s">
        <v>29</v>
      </c>
      <c r="K5" s="1" t="s">
        <v>30</v>
      </c>
      <c r="L5" s="1" t="s">
        <v>62</v>
      </c>
      <c r="M5" s="1" t="s">
        <v>63</v>
      </c>
      <c r="N5" s="1" t="s">
        <v>64</v>
      </c>
      <c r="O5" s="1" t="s">
        <v>65</v>
      </c>
      <c r="P5" s="1" t="s">
        <v>66</v>
      </c>
      <c r="Q5" s="1" t="s">
        <v>35</v>
      </c>
      <c r="R5" s="1" t="s">
        <v>36</v>
      </c>
      <c r="S5" s="1" t="s">
        <v>67</v>
      </c>
      <c r="T5" s="1">
        <v>0</v>
      </c>
    </row>
    <row r="6" spans="1:22">
      <c r="A6" s="1" t="s">
        <v>68</v>
      </c>
      <c r="B6" s="1" t="s">
        <v>38</v>
      </c>
      <c r="C6" s="1" t="s">
        <v>39</v>
      </c>
      <c r="D6" s="1" t="s">
        <v>24</v>
      </c>
      <c r="E6" s="1" t="s">
        <v>69</v>
      </c>
      <c r="F6" s="1" t="s">
        <v>26</v>
      </c>
      <c r="G6" s="1" t="s">
        <v>26</v>
      </c>
      <c r="H6" s="1" t="s">
        <v>60</v>
      </c>
      <c r="I6" s="1" t="s">
        <v>51</v>
      </c>
      <c r="J6" s="1" t="s">
        <v>29</v>
      </c>
      <c r="K6" s="1" t="s">
        <v>30</v>
      </c>
      <c r="L6" s="1" t="s">
        <v>70</v>
      </c>
      <c r="M6" s="1" t="s">
        <v>71</v>
      </c>
      <c r="N6" s="1" t="s">
        <v>72</v>
      </c>
      <c r="O6" s="1"/>
      <c r="P6" s="1"/>
      <c r="Q6" s="1"/>
      <c r="R6" s="1"/>
      <c r="S6" s="1" t="s">
        <v>35</v>
      </c>
      <c r="T6" s="1" t="s">
        <v>36</v>
      </c>
      <c r="U6" s="1" t="s">
        <v>73</v>
      </c>
      <c r="V6" s="1">
        <v>0</v>
      </c>
    </row>
    <row r="7" spans="1:22" ht="409.6">
      <c r="A7" s="1" t="s">
        <v>74</v>
      </c>
      <c r="B7" s="1" t="s">
        <v>38</v>
      </c>
      <c r="C7" s="1" t="s">
        <v>39</v>
      </c>
      <c r="D7" s="1" t="s">
        <v>24</v>
      </c>
      <c r="E7" s="1" t="s">
        <v>75</v>
      </c>
      <c r="F7" s="1" t="s">
        <v>26</v>
      </c>
      <c r="G7" s="1" t="s">
        <v>26</v>
      </c>
      <c r="H7" s="1" t="s">
        <v>60</v>
      </c>
      <c r="I7" s="1" t="s">
        <v>76</v>
      </c>
      <c r="J7" s="1" t="s">
        <v>29</v>
      </c>
      <c r="K7" s="1" t="s">
        <v>30</v>
      </c>
      <c r="L7" s="1" t="s">
        <v>77</v>
      </c>
      <c r="M7" s="1" t="s">
        <v>78</v>
      </c>
      <c r="N7" s="1" t="s">
        <v>79</v>
      </c>
      <c r="O7" s="1" t="s">
        <v>80</v>
      </c>
      <c r="P7" s="1" t="s">
        <v>35</v>
      </c>
      <c r="Q7" s="1" t="s">
        <v>36</v>
      </c>
      <c r="R7" s="3" t="s">
        <v>81</v>
      </c>
      <c r="S7" s="1">
        <v>0</v>
      </c>
    </row>
    <row r="8" spans="1:22">
      <c r="A8" s="1" t="s">
        <v>82</v>
      </c>
      <c r="B8" s="1" t="s">
        <v>38</v>
      </c>
      <c r="C8" s="1" t="s">
        <v>39</v>
      </c>
      <c r="D8" s="1" t="s">
        <v>24</v>
      </c>
      <c r="E8" s="1" t="s">
        <v>83</v>
      </c>
      <c r="F8" s="1" t="s">
        <v>26</v>
      </c>
      <c r="G8" s="1" t="s">
        <v>26</v>
      </c>
      <c r="H8" s="1" t="s">
        <v>60</v>
      </c>
      <c r="I8" s="1" t="s">
        <v>84</v>
      </c>
      <c r="J8" s="1" t="s">
        <v>29</v>
      </c>
      <c r="K8" s="1" t="s">
        <v>30</v>
      </c>
      <c r="L8" s="1" t="s">
        <v>85</v>
      </c>
      <c r="M8" s="1" t="s">
        <v>86</v>
      </c>
      <c r="N8" s="1" t="s">
        <v>72</v>
      </c>
      <c r="O8" s="1"/>
      <c r="P8" s="1"/>
      <c r="Q8" s="1"/>
      <c r="R8" s="1"/>
      <c r="S8" s="1" t="s">
        <v>35</v>
      </c>
      <c r="T8" s="1" t="s">
        <v>36</v>
      </c>
      <c r="U8" s="1" t="s">
        <v>87</v>
      </c>
      <c r="V8" s="1">
        <v>0</v>
      </c>
    </row>
    <row r="9" spans="1:22">
      <c r="A9" s="1" t="s">
        <v>22</v>
      </c>
      <c r="B9" s="1" t="s">
        <v>38</v>
      </c>
      <c r="C9" s="1" t="s">
        <v>39</v>
      </c>
      <c r="D9" s="1" t="s">
        <v>24</v>
      </c>
      <c r="E9" s="1" t="s">
        <v>88</v>
      </c>
      <c r="F9" s="1" t="s">
        <v>26</v>
      </c>
      <c r="G9" s="1" t="s">
        <v>26</v>
      </c>
      <c r="H9" s="1" t="s">
        <v>60</v>
      </c>
      <c r="I9" s="1" t="s">
        <v>84</v>
      </c>
      <c r="J9" s="1" t="s">
        <v>29</v>
      </c>
      <c r="K9" s="1" t="s">
        <v>30</v>
      </c>
      <c r="L9" s="1" t="s">
        <v>89</v>
      </c>
      <c r="M9" s="1" t="s">
        <v>90</v>
      </c>
      <c r="N9" s="1" t="s">
        <v>91</v>
      </c>
      <c r="O9" s="1"/>
      <c r="P9" s="1"/>
      <c r="Q9" s="1"/>
      <c r="R9" s="1"/>
      <c r="S9" s="1" t="s">
        <v>35</v>
      </c>
      <c r="T9" s="1" t="s">
        <v>36</v>
      </c>
      <c r="U9" s="1" t="s">
        <v>92</v>
      </c>
      <c r="V9" s="1">
        <v>0</v>
      </c>
    </row>
    <row r="10" spans="1:22">
      <c r="A10" s="1" t="s">
        <v>93</v>
      </c>
      <c r="B10" s="1" t="s">
        <v>38</v>
      </c>
      <c r="C10" s="1" t="s">
        <v>39</v>
      </c>
      <c r="D10" s="1" t="s">
        <v>24</v>
      </c>
      <c r="E10" s="1" t="s">
        <v>94</v>
      </c>
      <c r="F10" s="1" t="s">
        <v>26</v>
      </c>
      <c r="G10" s="1" t="s">
        <v>26</v>
      </c>
      <c r="H10" s="1" t="s">
        <v>95</v>
      </c>
      <c r="I10" s="1" t="s">
        <v>96</v>
      </c>
      <c r="J10" s="1" t="s">
        <v>29</v>
      </c>
      <c r="K10" s="1" t="s">
        <v>30</v>
      </c>
      <c r="L10" s="1" t="s">
        <v>97</v>
      </c>
      <c r="M10" s="1" t="s">
        <v>98</v>
      </c>
      <c r="N10" s="1" t="s">
        <v>99</v>
      </c>
      <c r="O10" s="1" t="s">
        <v>100</v>
      </c>
      <c r="P10" s="1" t="s">
        <v>35</v>
      </c>
      <c r="Q10" s="1" t="s">
        <v>36</v>
      </c>
      <c r="R10" s="1" t="s">
        <v>101</v>
      </c>
      <c r="S10" s="1">
        <v>0</v>
      </c>
    </row>
    <row r="11" spans="1:22">
      <c r="A11" s="1" t="s">
        <v>102</v>
      </c>
      <c r="B11" s="1" t="s">
        <v>38</v>
      </c>
      <c r="C11" s="1" t="s">
        <v>39</v>
      </c>
      <c r="D11" s="1" t="s">
        <v>24</v>
      </c>
      <c r="E11" s="1" t="s">
        <v>103</v>
      </c>
      <c r="F11" s="1" t="s">
        <v>26</v>
      </c>
      <c r="G11" s="1" t="s">
        <v>26</v>
      </c>
      <c r="H11" s="1" t="s">
        <v>104</v>
      </c>
      <c r="I11" s="1" t="s">
        <v>76</v>
      </c>
      <c r="J11" s="1" t="s">
        <v>29</v>
      </c>
      <c r="K11" s="1" t="s">
        <v>30</v>
      </c>
      <c r="L11" s="1" t="s">
        <v>105</v>
      </c>
      <c r="M11" s="1" t="s">
        <v>106</v>
      </c>
      <c r="N11" s="1" t="s">
        <v>107</v>
      </c>
      <c r="O11" s="1" t="s">
        <v>108</v>
      </c>
      <c r="P11" s="1" t="s">
        <v>66</v>
      </c>
      <c r="Q11" s="1" t="s">
        <v>35</v>
      </c>
      <c r="R11" s="1" t="s">
        <v>36</v>
      </c>
      <c r="S11" s="1" t="s">
        <v>109</v>
      </c>
      <c r="T11" s="1">
        <v>0</v>
      </c>
    </row>
    <row r="12" spans="1:22" ht="409.6">
      <c r="A12" s="1" t="s">
        <v>110</v>
      </c>
      <c r="B12" s="1" t="s">
        <v>111</v>
      </c>
      <c r="C12" s="1" t="s">
        <v>39</v>
      </c>
      <c r="D12" s="1" t="s">
        <v>24</v>
      </c>
      <c r="E12" s="1" t="s">
        <v>112</v>
      </c>
      <c r="F12" s="1" t="s">
        <v>26</v>
      </c>
      <c r="G12" s="1" t="s">
        <v>26</v>
      </c>
      <c r="H12" s="1" t="s">
        <v>113</v>
      </c>
      <c r="I12" s="1" t="s">
        <v>114</v>
      </c>
      <c r="J12" s="1" t="s">
        <v>115</v>
      </c>
      <c r="K12" s="1" t="s">
        <v>116</v>
      </c>
      <c r="L12" s="1" t="s">
        <v>117</v>
      </c>
      <c r="M12" s="1" t="s">
        <v>118</v>
      </c>
      <c r="N12" s="1" t="s">
        <v>119</v>
      </c>
      <c r="O12" s="1"/>
      <c r="P12" s="1"/>
      <c r="Q12" s="1"/>
      <c r="R12" s="1"/>
      <c r="S12" s="1" t="s">
        <v>35</v>
      </c>
      <c r="T12" s="1" t="s">
        <v>120</v>
      </c>
      <c r="U12" s="3" t="s">
        <v>121</v>
      </c>
      <c r="V12" s="1">
        <v>0</v>
      </c>
    </row>
    <row r="13" spans="1:22">
      <c r="A13" s="1" t="s">
        <v>122</v>
      </c>
      <c r="B13" s="1" t="s">
        <v>38</v>
      </c>
      <c r="C13" s="1" t="s">
        <v>39</v>
      </c>
      <c r="D13" s="1" t="s">
        <v>24</v>
      </c>
      <c r="E13" s="1" t="s">
        <v>123</v>
      </c>
      <c r="F13" s="1" t="s">
        <v>26</v>
      </c>
      <c r="G13" s="1" t="s">
        <v>26</v>
      </c>
      <c r="H13" s="1" t="s">
        <v>124</v>
      </c>
      <c r="I13" s="1" t="s">
        <v>125</v>
      </c>
      <c r="J13" s="1" t="s">
        <v>29</v>
      </c>
      <c r="K13" s="1" t="s">
        <v>116</v>
      </c>
      <c r="L13" s="1" t="s">
        <v>126</v>
      </c>
      <c r="M13" s="1" t="s">
        <v>127</v>
      </c>
      <c r="N13" s="1" t="s">
        <v>128</v>
      </c>
      <c r="O13" s="1" t="s">
        <v>129</v>
      </c>
      <c r="P13" s="1" t="s">
        <v>35</v>
      </c>
      <c r="Q13" s="1" t="s">
        <v>36</v>
      </c>
      <c r="R13" s="1" t="s">
        <v>130</v>
      </c>
      <c r="S13" s="1">
        <v>0</v>
      </c>
    </row>
    <row r="14" spans="1:22">
      <c r="A14" s="1" t="s">
        <v>131</v>
      </c>
      <c r="B14" s="1" t="s">
        <v>38</v>
      </c>
      <c r="C14" s="1" t="s">
        <v>39</v>
      </c>
      <c r="D14" s="1" t="s">
        <v>24</v>
      </c>
      <c r="E14" s="1" t="s">
        <v>132</v>
      </c>
      <c r="F14" s="1" t="s">
        <v>133</v>
      </c>
      <c r="G14" s="1" t="s">
        <v>26</v>
      </c>
      <c r="H14" s="1" t="s">
        <v>104</v>
      </c>
      <c r="I14" s="1" t="s">
        <v>134</v>
      </c>
      <c r="J14" s="1" t="s">
        <v>135</v>
      </c>
      <c r="K14" s="1" t="s">
        <v>30</v>
      </c>
      <c r="L14" s="1" t="s">
        <v>136</v>
      </c>
      <c r="M14" s="1" t="s">
        <v>137</v>
      </c>
      <c r="N14" s="1" t="s">
        <v>138</v>
      </c>
      <c r="O14" s="1" t="s">
        <v>139</v>
      </c>
      <c r="P14" s="1" t="s">
        <v>35</v>
      </c>
      <c r="Q14" s="1" t="s">
        <v>36</v>
      </c>
      <c r="R14" s="1" t="s">
        <v>140</v>
      </c>
      <c r="S14" s="1">
        <v>0</v>
      </c>
    </row>
    <row r="15" spans="1:22" ht="409.6">
      <c r="A15" s="1" t="s">
        <v>141</v>
      </c>
      <c r="B15" s="1" t="s">
        <v>38</v>
      </c>
      <c r="C15" s="1" t="s">
        <v>39</v>
      </c>
      <c r="D15" s="1" t="s">
        <v>24</v>
      </c>
      <c r="E15" s="1" t="s">
        <v>142</v>
      </c>
      <c r="F15" s="1" t="s">
        <v>26</v>
      </c>
      <c r="G15" s="1" t="s">
        <v>26</v>
      </c>
      <c r="H15" s="1" t="s">
        <v>93</v>
      </c>
      <c r="I15" s="1" t="s">
        <v>143</v>
      </c>
      <c r="J15" s="1" t="s">
        <v>115</v>
      </c>
      <c r="K15" s="1" t="s">
        <v>116</v>
      </c>
      <c r="L15" s="1" t="s">
        <v>144</v>
      </c>
      <c r="M15" s="1" t="s">
        <v>145</v>
      </c>
      <c r="N15" s="1" t="s">
        <v>146</v>
      </c>
      <c r="O15" s="1" t="s">
        <v>147</v>
      </c>
      <c r="P15" s="1" t="s">
        <v>35</v>
      </c>
      <c r="Q15" s="1" t="s">
        <v>36</v>
      </c>
      <c r="R15" s="3" t="s">
        <v>121</v>
      </c>
      <c r="S15" s="1">
        <v>0</v>
      </c>
    </row>
    <row r="16" spans="1:22">
      <c r="A16" s="1" t="s">
        <v>148</v>
      </c>
      <c r="B16" s="1" t="s">
        <v>38</v>
      </c>
      <c r="C16" s="1" t="s">
        <v>39</v>
      </c>
      <c r="D16" s="1" t="s">
        <v>24</v>
      </c>
      <c r="E16" s="1" t="s">
        <v>149</v>
      </c>
      <c r="F16" s="1" t="s">
        <v>26</v>
      </c>
      <c r="G16" s="1" t="s">
        <v>26</v>
      </c>
      <c r="H16" s="1" t="s">
        <v>150</v>
      </c>
      <c r="I16" s="1" t="s">
        <v>151</v>
      </c>
      <c r="J16" s="1" t="s">
        <v>29</v>
      </c>
      <c r="K16" s="1" t="s">
        <v>30</v>
      </c>
      <c r="L16" s="1" t="s">
        <v>152</v>
      </c>
      <c r="M16" s="1" t="s">
        <v>153</v>
      </c>
      <c r="N16" s="1" t="s">
        <v>154</v>
      </c>
      <c r="O16" s="1" t="s">
        <v>155</v>
      </c>
      <c r="P16" s="1"/>
      <c r="Q16" s="1" t="s">
        <v>35</v>
      </c>
      <c r="R16" s="1" t="s">
        <v>36</v>
      </c>
      <c r="S16" s="1" t="s">
        <v>156</v>
      </c>
      <c r="T16" s="1">
        <v>0</v>
      </c>
    </row>
    <row r="17" spans="1:22" ht="409.6">
      <c r="A17" s="1" t="s">
        <v>157</v>
      </c>
      <c r="B17" s="1" t="s">
        <v>38</v>
      </c>
      <c r="C17" s="1" t="s">
        <v>39</v>
      </c>
      <c r="D17" s="1" t="s">
        <v>24</v>
      </c>
      <c r="E17" s="1" t="s">
        <v>158</v>
      </c>
      <c r="F17" s="1" t="s">
        <v>26</v>
      </c>
      <c r="G17" s="1" t="s">
        <v>26</v>
      </c>
      <c r="H17" s="1" t="s">
        <v>157</v>
      </c>
      <c r="I17" s="1" t="s">
        <v>159</v>
      </c>
      <c r="J17" s="1" t="s">
        <v>29</v>
      </c>
      <c r="K17" s="1" t="s">
        <v>30</v>
      </c>
      <c r="L17" s="1" t="s">
        <v>160</v>
      </c>
      <c r="M17" s="1" t="s">
        <v>161</v>
      </c>
      <c r="N17" s="1" t="s">
        <v>162</v>
      </c>
      <c r="O17" s="1"/>
      <c r="P17" s="1"/>
      <c r="Q17" s="1"/>
      <c r="R17" s="1"/>
      <c r="S17" s="1" t="s">
        <v>35</v>
      </c>
      <c r="T17" s="1" t="s">
        <v>36</v>
      </c>
      <c r="U17" s="3" t="s">
        <v>163</v>
      </c>
      <c r="V17" s="1">
        <v>0</v>
      </c>
    </row>
    <row r="18" spans="1:22" ht="409.6">
      <c r="A18" s="1" t="s">
        <v>164</v>
      </c>
      <c r="B18" s="1" t="s">
        <v>165</v>
      </c>
      <c r="C18" s="1" t="s">
        <v>39</v>
      </c>
      <c r="D18" s="1" t="s">
        <v>24</v>
      </c>
      <c r="E18" s="1" t="s">
        <v>166</v>
      </c>
      <c r="F18" s="1" t="s">
        <v>26</v>
      </c>
      <c r="G18" s="1" t="s">
        <v>26</v>
      </c>
      <c r="H18" s="1" t="s">
        <v>167</v>
      </c>
      <c r="I18" s="1" t="s">
        <v>168</v>
      </c>
      <c r="J18" s="1" t="s">
        <v>29</v>
      </c>
      <c r="K18" s="1" t="s">
        <v>30</v>
      </c>
      <c r="L18" s="1" t="s">
        <v>169</v>
      </c>
      <c r="M18" s="1" t="s">
        <v>170</v>
      </c>
      <c r="N18" s="1" t="s">
        <v>171</v>
      </c>
      <c r="O18" s="1"/>
      <c r="P18" s="1"/>
      <c r="Q18" s="1"/>
      <c r="R18" s="1"/>
      <c r="S18" s="1" t="s">
        <v>35</v>
      </c>
      <c r="T18" s="1" t="s">
        <v>36</v>
      </c>
      <c r="U18" s="3" t="s">
        <v>172</v>
      </c>
      <c r="V18" s="1">
        <v>0</v>
      </c>
    </row>
    <row r="19" spans="1:22" ht="409.6">
      <c r="A19" s="1" t="s">
        <v>173</v>
      </c>
      <c r="B19" s="1" t="s">
        <v>38</v>
      </c>
      <c r="C19" s="1" t="s">
        <v>39</v>
      </c>
      <c r="D19" s="1" t="s">
        <v>24</v>
      </c>
      <c r="E19" s="1" t="s">
        <v>174</v>
      </c>
      <c r="F19" s="1" t="s">
        <v>26</v>
      </c>
      <c r="G19" s="1" t="s">
        <v>26</v>
      </c>
      <c r="H19" s="1" t="s">
        <v>167</v>
      </c>
      <c r="I19" s="1" t="s">
        <v>175</v>
      </c>
      <c r="J19" s="1" t="s">
        <v>115</v>
      </c>
      <c r="K19" s="1" t="s">
        <v>116</v>
      </c>
      <c r="L19" s="1" t="s">
        <v>176</v>
      </c>
      <c r="M19" s="1" t="s">
        <v>177</v>
      </c>
      <c r="N19" s="3" t="s">
        <v>178</v>
      </c>
      <c r="O19" s="1"/>
      <c r="P19" s="1"/>
      <c r="Q19" s="1"/>
      <c r="R19" s="1"/>
      <c r="S19" s="1" t="s">
        <v>66</v>
      </c>
      <c r="T19" s="1" t="s">
        <v>179</v>
      </c>
      <c r="U19" s="3" t="s">
        <v>172</v>
      </c>
      <c r="V19" s="1">
        <v>0</v>
      </c>
    </row>
    <row r="20" spans="1:22" ht="409.6">
      <c r="A20" s="1" t="s">
        <v>180</v>
      </c>
      <c r="B20" s="1" t="s">
        <v>111</v>
      </c>
      <c r="C20" s="1" t="s">
        <v>39</v>
      </c>
      <c r="D20" s="1" t="s">
        <v>24</v>
      </c>
      <c r="E20" s="1" t="s">
        <v>181</v>
      </c>
      <c r="F20" s="1" t="s">
        <v>26</v>
      </c>
      <c r="G20" s="1" t="s">
        <v>26</v>
      </c>
      <c r="H20" s="1" t="s">
        <v>182</v>
      </c>
      <c r="I20" s="1" t="s">
        <v>134</v>
      </c>
      <c r="J20" s="1" t="s">
        <v>29</v>
      </c>
      <c r="K20" s="1" t="s">
        <v>183</v>
      </c>
      <c r="L20" s="1" t="s">
        <v>184</v>
      </c>
      <c r="M20" s="1" t="s">
        <v>185</v>
      </c>
      <c r="N20" s="1" t="s">
        <v>186</v>
      </c>
      <c r="O20" s="1" t="s">
        <v>187</v>
      </c>
      <c r="P20" s="1" t="s">
        <v>35</v>
      </c>
      <c r="Q20" s="1" t="s">
        <v>36</v>
      </c>
      <c r="R20" s="3" t="s">
        <v>121</v>
      </c>
      <c r="S20" s="1">
        <v>0</v>
      </c>
    </row>
    <row r="21" spans="1:22" ht="409.6">
      <c r="A21" s="1" t="s">
        <v>188</v>
      </c>
      <c r="B21" s="1" t="s">
        <v>38</v>
      </c>
      <c r="C21" s="1" t="s">
        <v>39</v>
      </c>
      <c r="D21" s="1" t="s">
        <v>24</v>
      </c>
      <c r="E21" s="1" t="s">
        <v>189</v>
      </c>
      <c r="F21" s="1" t="s">
        <v>26</v>
      </c>
      <c r="G21" s="1" t="s">
        <v>26</v>
      </c>
      <c r="H21" s="1" t="s">
        <v>60</v>
      </c>
      <c r="I21" s="1" t="s">
        <v>190</v>
      </c>
      <c r="J21" s="1" t="s">
        <v>29</v>
      </c>
      <c r="K21" s="1" t="s">
        <v>30</v>
      </c>
      <c r="L21" s="1" t="s">
        <v>191</v>
      </c>
      <c r="M21" s="1" t="s">
        <v>192</v>
      </c>
      <c r="N21" s="1" t="s">
        <v>193</v>
      </c>
      <c r="O21" s="1" t="s">
        <v>194</v>
      </c>
      <c r="P21" s="1"/>
      <c r="Q21" s="1" t="s">
        <v>35</v>
      </c>
      <c r="R21" s="1" t="s">
        <v>36</v>
      </c>
      <c r="S21" s="3" t="s">
        <v>195</v>
      </c>
      <c r="T21" s="1">
        <v>0</v>
      </c>
    </row>
    <row r="22" spans="1:22">
      <c r="A22" s="1" t="s">
        <v>180</v>
      </c>
      <c r="B22" s="1" t="s">
        <v>111</v>
      </c>
      <c r="C22" s="1" t="s">
        <v>39</v>
      </c>
      <c r="D22" s="1" t="s">
        <v>24</v>
      </c>
      <c r="E22" s="1" t="s">
        <v>196</v>
      </c>
      <c r="F22" s="1" t="s">
        <v>26</v>
      </c>
      <c r="G22" s="1" t="s">
        <v>26</v>
      </c>
      <c r="H22" s="1" t="s">
        <v>197</v>
      </c>
      <c r="I22" s="1" t="s">
        <v>84</v>
      </c>
      <c r="J22" s="1" t="s">
        <v>29</v>
      </c>
      <c r="K22" s="1" t="s">
        <v>183</v>
      </c>
      <c r="L22" s="1" t="s">
        <v>198</v>
      </c>
      <c r="M22" s="1" t="s">
        <v>199</v>
      </c>
      <c r="N22" s="1" t="s">
        <v>200</v>
      </c>
      <c r="O22" s="1" t="s">
        <v>201</v>
      </c>
      <c r="P22" s="1"/>
      <c r="Q22" s="1" t="s">
        <v>35</v>
      </c>
      <c r="R22" s="1" t="s">
        <v>36</v>
      </c>
      <c r="S22" s="1" t="s">
        <v>202</v>
      </c>
      <c r="T22" s="1">
        <v>0</v>
      </c>
    </row>
    <row r="23" spans="1:22" ht="409.6">
      <c r="A23" s="1" t="s">
        <v>203</v>
      </c>
      <c r="B23" s="1" t="s">
        <v>38</v>
      </c>
      <c r="C23" s="1" t="s">
        <v>39</v>
      </c>
      <c r="D23" s="1" t="s">
        <v>24</v>
      </c>
      <c r="E23" s="1" t="s">
        <v>204</v>
      </c>
      <c r="F23" s="1" t="s">
        <v>26</v>
      </c>
      <c r="G23" s="1" t="s">
        <v>205</v>
      </c>
      <c r="H23" s="1" t="s">
        <v>206</v>
      </c>
      <c r="I23" s="1" t="s">
        <v>168</v>
      </c>
      <c r="J23" s="1" t="s">
        <v>29</v>
      </c>
      <c r="K23" s="1" t="s">
        <v>30</v>
      </c>
      <c r="L23" s="1" t="s">
        <v>207</v>
      </c>
      <c r="M23" s="1" t="s">
        <v>208</v>
      </c>
      <c r="N23" s="1" t="s">
        <v>209</v>
      </c>
      <c r="O23" s="1" t="s">
        <v>210</v>
      </c>
      <c r="P23" s="1"/>
      <c r="Q23" s="1" t="s">
        <v>35</v>
      </c>
      <c r="R23" s="1" t="s">
        <v>36</v>
      </c>
      <c r="S23" s="3" t="s">
        <v>172</v>
      </c>
      <c r="T23" s="1">
        <v>0</v>
      </c>
    </row>
    <row r="24" spans="1:22" ht="409.6">
      <c r="A24" s="1" t="s">
        <v>211</v>
      </c>
      <c r="B24" s="1" t="s">
        <v>38</v>
      </c>
      <c r="C24" s="1" t="s">
        <v>39</v>
      </c>
      <c r="D24" s="1" t="s">
        <v>212</v>
      </c>
      <c r="E24" s="1" t="s">
        <v>213</v>
      </c>
      <c r="F24" s="1" t="s">
        <v>26</v>
      </c>
      <c r="G24" s="1" t="s">
        <v>26</v>
      </c>
      <c r="H24" s="1"/>
      <c r="I24" s="1"/>
      <c r="J24" s="1" t="s">
        <v>115</v>
      </c>
      <c r="K24" s="1" t="s">
        <v>116</v>
      </c>
      <c r="L24" s="1" t="s">
        <v>214</v>
      </c>
      <c r="M24" s="1" t="s">
        <v>215</v>
      </c>
      <c r="N24" s="1" t="s">
        <v>216</v>
      </c>
      <c r="O24" s="1"/>
      <c r="P24" s="1"/>
      <c r="Q24" s="1"/>
      <c r="R24" s="1"/>
      <c r="S24" s="1" t="s">
        <v>35</v>
      </c>
      <c r="T24" s="1" t="s">
        <v>36</v>
      </c>
      <c r="U24" s="3" t="s">
        <v>172</v>
      </c>
      <c r="V24" s="1">
        <v>0</v>
      </c>
    </row>
    <row r="25" spans="1:22" ht="409.6">
      <c r="A25" s="1" t="s">
        <v>217</v>
      </c>
      <c r="B25" s="1" t="s">
        <v>111</v>
      </c>
      <c r="C25" s="1" t="s">
        <v>39</v>
      </c>
      <c r="D25" s="1" t="s">
        <v>212</v>
      </c>
      <c r="E25" s="1" t="s">
        <v>218</v>
      </c>
      <c r="F25" s="1" t="s">
        <v>26</v>
      </c>
      <c r="G25" s="1" t="s">
        <v>26</v>
      </c>
      <c r="H25" s="1" t="s">
        <v>219</v>
      </c>
      <c r="I25" s="1" t="s">
        <v>220</v>
      </c>
      <c r="J25" s="1" t="s">
        <v>60</v>
      </c>
      <c r="K25" s="1" t="s">
        <v>116</v>
      </c>
      <c r="L25" s="1" t="s">
        <v>221</v>
      </c>
      <c r="M25" s="1" t="s">
        <v>222</v>
      </c>
      <c r="N25" s="1" t="s">
        <v>223</v>
      </c>
      <c r="O25" s="1"/>
      <c r="P25" s="1"/>
      <c r="Q25" s="1"/>
      <c r="R25" s="1"/>
      <c r="S25" s="1" t="s">
        <v>35</v>
      </c>
      <c r="T25" s="1" t="s">
        <v>36</v>
      </c>
      <c r="U25" s="3" t="s">
        <v>224</v>
      </c>
      <c r="V25" s="1">
        <v>0</v>
      </c>
    </row>
    <row r="26" spans="1:22" ht="409.6">
      <c r="A26" s="1" t="s">
        <v>225</v>
      </c>
      <c r="B26" s="1" t="s">
        <v>38</v>
      </c>
      <c r="C26" s="1" t="s">
        <v>39</v>
      </c>
      <c r="D26" s="1" t="s">
        <v>212</v>
      </c>
      <c r="E26" s="1" t="s">
        <v>226</v>
      </c>
      <c r="F26" s="1" t="s">
        <v>26</v>
      </c>
      <c r="G26" s="1" t="s">
        <v>26</v>
      </c>
      <c r="H26" s="1" t="s">
        <v>227</v>
      </c>
      <c r="I26" s="1" t="s">
        <v>76</v>
      </c>
      <c r="J26" s="1" t="s">
        <v>115</v>
      </c>
      <c r="K26" s="1" t="s">
        <v>116</v>
      </c>
      <c r="L26" s="1" t="s">
        <v>225</v>
      </c>
      <c r="M26" s="1" t="s">
        <v>228</v>
      </c>
      <c r="N26" s="1" t="s">
        <v>229</v>
      </c>
      <c r="O26" s="1" t="s">
        <v>230</v>
      </c>
      <c r="P26" s="1" t="s">
        <v>35</v>
      </c>
      <c r="Q26" s="1" t="s">
        <v>36</v>
      </c>
      <c r="R26" s="3" t="s">
        <v>121</v>
      </c>
      <c r="S26" s="1">
        <v>0</v>
      </c>
    </row>
    <row r="27" spans="1:22" ht="409.6">
      <c r="A27" s="1" t="s">
        <v>231</v>
      </c>
      <c r="B27" s="1" t="s">
        <v>38</v>
      </c>
      <c r="C27" s="1" t="s">
        <v>39</v>
      </c>
      <c r="D27" s="1"/>
      <c r="E27" s="1" t="s">
        <v>232</v>
      </c>
      <c r="F27" s="1" t="s">
        <v>26</v>
      </c>
      <c r="G27" s="1" t="s">
        <v>26</v>
      </c>
      <c r="H27" s="1" t="s">
        <v>82</v>
      </c>
      <c r="I27" s="1" t="s">
        <v>84</v>
      </c>
      <c r="J27" s="1" t="s">
        <v>115</v>
      </c>
      <c r="K27" s="1" t="s">
        <v>116</v>
      </c>
      <c r="L27" s="1" t="s">
        <v>233</v>
      </c>
      <c r="M27" s="1" t="s">
        <v>234</v>
      </c>
      <c r="N27" s="1" t="s">
        <v>235</v>
      </c>
      <c r="O27" s="1"/>
      <c r="P27" s="1"/>
      <c r="Q27" s="1"/>
      <c r="R27" s="1"/>
      <c r="S27" s="1" t="s">
        <v>35</v>
      </c>
      <c r="T27" s="1" t="s">
        <v>179</v>
      </c>
      <c r="U27" s="3" t="s">
        <v>195</v>
      </c>
      <c r="V27" s="1">
        <v>0</v>
      </c>
    </row>
    <row r="28" spans="1:22" ht="409.6">
      <c r="A28" s="1" t="s">
        <v>231</v>
      </c>
      <c r="B28" s="1" t="s">
        <v>38</v>
      </c>
      <c r="C28" s="1" t="s">
        <v>39</v>
      </c>
      <c r="D28" s="1"/>
      <c r="E28" s="1" t="s">
        <v>236</v>
      </c>
      <c r="F28" s="1" t="s">
        <v>26</v>
      </c>
      <c r="G28" s="1" t="s">
        <v>26</v>
      </c>
      <c r="H28" s="1" t="s">
        <v>82</v>
      </c>
      <c r="I28" s="1" t="s">
        <v>84</v>
      </c>
      <c r="J28" s="1" t="s">
        <v>115</v>
      </c>
      <c r="K28" s="1" t="s">
        <v>116</v>
      </c>
      <c r="L28" s="1" t="s">
        <v>237</v>
      </c>
      <c r="M28" s="1" t="s">
        <v>238</v>
      </c>
      <c r="N28" s="1" t="s">
        <v>239</v>
      </c>
      <c r="O28" s="1"/>
      <c r="P28" s="1"/>
      <c r="Q28" s="1"/>
      <c r="R28" s="1"/>
      <c r="S28" s="1" t="s">
        <v>35</v>
      </c>
      <c r="T28" s="1" t="s">
        <v>179</v>
      </c>
      <c r="U28" s="3" t="s">
        <v>240</v>
      </c>
      <c r="V28" s="1">
        <v>0</v>
      </c>
    </row>
    <row r="29" spans="1:22" ht="409.6">
      <c r="A29" s="1"/>
      <c r="B29" s="1" t="s">
        <v>38</v>
      </c>
      <c r="C29" s="1" t="s">
        <v>39</v>
      </c>
      <c r="D29" s="1" t="s">
        <v>212</v>
      </c>
      <c r="E29" s="1" t="s">
        <v>241</v>
      </c>
      <c r="F29" s="1" t="s">
        <v>26</v>
      </c>
      <c r="G29" s="1" t="s">
        <v>26</v>
      </c>
      <c r="H29" s="1"/>
      <c r="I29" s="1"/>
      <c r="J29" s="1" t="s">
        <v>115</v>
      </c>
      <c r="K29" s="1" t="s">
        <v>116</v>
      </c>
      <c r="L29" s="1" t="s">
        <v>242</v>
      </c>
      <c r="M29" s="1" t="s">
        <v>243</v>
      </c>
      <c r="N29" s="1" t="s">
        <v>244</v>
      </c>
      <c r="O29" s="1"/>
      <c r="P29" s="1"/>
      <c r="Q29" s="1"/>
      <c r="R29" s="1"/>
      <c r="S29" s="1" t="s">
        <v>35</v>
      </c>
      <c r="T29" s="1"/>
      <c r="U29" s="3" t="s">
        <v>172</v>
      </c>
      <c r="V29" s="1">
        <v>0</v>
      </c>
    </row>
    <row r="30" spans="1:22" ht="409.6">
      <c r="A30" s="1"/>
      <c r="B30" s="1" t="s">
        <v>38</v>
      </c>
      <c r="C30" s="1" t="s">
        <v>39</v>
      </c>
      <c r="D30" s="1" t="s">
        <v>212</v>
      </c>
      <c r="E30" s="1" t="s">
        <v>245</v>
      </c>
      <c r="F30" s="1" t="s">
        <v>26</v>
      </c>
      <c r="G30" s="1" t="s">
        <v>26</v>
      </c>
      <c r="H30" s="1"/>
      <c r="I30" s="1"/>
      <c r="J30" s="1" t="s">
        <v>115</v>
      </c>
      <c r="K30" s="1" t="s">
        <v>116</v>
      </c>
      <c r="L30" s="1" t="s">
        <v>246</v>
      </c>
      <c r="M30" s="1" t="s">
        <v>247</v>
      </c>
      <c r="N30" s="1" t="s">
        <v>248</v>
      </c>
      <c r="O30" s="1"/>
      <c r="P30" s="1"/>
      <c r="Q30" s="1"/>
      <c r="R30" s="1"/>
      <c r="S30" s="1" t="s">
        <v>35</v>
      </c>
      <c r="T30" s="1"/>
      <c r="U30" s="3" t="s">
        <v>249</v>
      </c>
      <c r="V30" s="1">
        <v>0</v>
      </c>
    </row>
    <row r="31" spans="1:22" ht="409.6">
      <c r="A31" s="1"/>
      <c r="B31" s="1" t="s">
        <v>38</v>
      </c>
      <c r="C31" s="1" t="s">
        <v>39</v>
      </c>
      <c r="D31" s="1" t="s">
        <v>212</v>
      </c>
      <c r="E31" s="1" t="s">
        <v>250</v>
      </c>
      <c r="F31" s="1" t="s">
        <v>26</v>
      </c>
      <c r="G31" s="1" t="s">
        <v>26</v>
      </c>
      <c r="H31" s="1"/>
      <c r="I31" s="1"/>
      <c r="J31" s="1" t="s">
        <v>115</v>
      </c>
      <c r="K31" s="1" t="s">
        <v>116</v>
      </c>
      <c r="L31" s="1" t="s">
        <v>251</v>
      </c>
      <c r="M31" s="1" t="s">
        <v>252</v>
      </c>
      <c r="N31" s="1" t="s">
        <v>253</v>
      </c>
      <c r="O31" s="1"/>
      <c r="P31" s="1"/>
      <c r="Q31" s="1"/>
      <c r="R31" s="1"/>
      <c r="S31" s="1" t="s">
        <v>35</v>
      </c>
      <c r="T31" s="1"/>
      <c r="U31" s="3" t="s">
        <v>249</v>
      </c>
      <c r="V31" s="1">
        <v>0</v>
      </c>
    </row>
    <row r="32" spans="1:22" ht="409.6">
      <c r="A32" s="1" t="s">
        <v>231</v>
      </c>
      <c r="B32" s="1" t="s">
        <v>38</v>
      </c>
      <c r="C32" s="1" t="s">
        <v>39</v>
      </c>
      <c r="D32" s="1" t="s">
        <v>212</v>
      </c>
      <c r="E32" s="1" t="s">
        <v>254</v>
      </c>
      <c r="F32" s="1" t="s">
        <v>26</v>
      </c>
      <c r="G32" s="1" t="s">
        <v>26</v>
      </c>
      <c r="H32" s="1" t="s">
        <v>150</v>
      </c>
      <c r="I32" s="1" t="s">
        <v>255</v>
      </c>
      <c r="J32" s="1" t="s">
        <v>115</v>
      </c>
      <c r="K32" s="1" t="s">
        <v>116</v>
      </c>
      <c r="L32" s="1" t="s">
        <v>256</v>
      </c>
      <c r="M32" s="1" t="s">
        <v>257</v>
      </c>
      <c r="N32" s="1" t="s">
        <v>258</v>
      </c>
      <c r="O32" s="1" t="s">
        <v>259</v>
      </c>
      <c r="P32" s="1" t="s">
        <v>35</v>
      </c>
      <c r="Q32" s="1" t="s">
        <v>179</v>
      </c>
      <c r="R32" s="3" t="s">
        <v>249</v>
      </c>
      <c r="S32" s="1">
        <v>0</v>
      </c>
    </row>
    <row r="33" spans="1:22" ht="409.6">
      <c r="A33" s="1" t="s">
        <v>231</v>
      </c>
      <c r="B33" s="1" t="s">
        <v>38</v>
      </c>
      <c r="C33" s="1" t="s">
        <v>39</v>
      </c>
      <c r="D33" s="1" t="s">
        <v>212</v>
      </c>
      <c r="E33" s="1" t="s">
        <v>260</v>
      </c>
      <c r="F33" s="1" t="s">
        <v>26</v>
      </c>
      <c r="G33" s="1" t="s">
        <v>26</v>
      </c>
      <c r="H33" s="1" t="s">
        <v>150</v>
      </c>
      <c r="I33" s="1" t="s">
        <v>255</v>
      </c>
      <c r="J33" s="1" t="s">
        <v>115</v>
      </c>
      <c r="K33" s="1" t="s">
        <v>116</v>
      </c>
      <c r="L33" s="1" t="s">
        <v>261</v>
      </c>
      <c r="M33" s="1" t="s">
        <v>262</v>
      </c>
      <c r="N33" s="3" t="s">
        <v>263</v>
      </c>
      <c r="O33" s="1"/>
      <c r="P33" s="1"/>
      <c r="Q33" s="1"/>
      <c r="R33" s="1"/>
      <c r="S33" s="1" t="s">
        <v>35</v>
      </c>
      <c r="T33" s="1" t="s">
        <v>179</v>
      </c>
      <c r="U33" s="3" t="s">
        <v>195</v>
      </c>
      <c r="V33" s="1">
        <v>0</v>
      </c>
    </row>
    <row r="34" spans="1:22" ht="409.6">
      <c r="A34" s="1" t="s">
        <v>231</v>
      </c>
      <c r="B34" s="1" t="s">
        <v>38</v>
      </c>
      <c r="C34" s="1" t="s">
        <v>39</v>
      </c>
      <c r="D34" s="1" t="s">
        <v>212</v>
      </c>
      <c r="E34" s="1" t="s">
        <v>264</v>
      </c>
      <c r="F34" s="1" t="s">
        <v>133</v>
      </c>
      <c r="G34" s="1" t="s">
        <v>26</v>
      </c>
      <c r="H34" s="1"/>
      <c r="I34" s="1"/>
      <c r="J34" s="1" t="s">
        <v>115</v>
      </c>
      <c r="K34" s="1" t="s">
        <v>116</v>
      </c>
      <c r="L34" s="1" t="s">
        <v>265</v>
      </c>
      <c r="M34" s="1" t="s">
        <v>266</v>
      </c>
      <c r="N34" s="3" t="s">
        <v>267</v>
      </c>
      <c r="O34" s="1"/>
      <c r="P34" s="1"/>
      <c r="Q34" s="1"/>
      <c r="R34" s="1"/>
      <c r="S34" s="1" t="s">
        <v>35</v>
      </c>
      <c r="T34" s="1" t="s">
        <v>179</v>
      </c>
      <c r="U34" s="3" t="s">
        <v>268</v>
      </c>
      <c r="V34" s="1">
        <v>0</v>
      </c>
    </row>
    <row r="35" spans="1:22" ht="409.6">
      <c r="A35" s="1" t="s">
        <v>231</v>
      </c>
      <c r="B35" s="1" t="s">
        <v>38</v>
      </c>
      <c r="C35" s="1" t="s">
        <v>39</v>
      </c>
      <c r="D35" s="1" t="s">
        <v>212</v>
      </c>
      <c r="E35" s="1" t="s">
        <v>269</v>
      </c>
      <c r="F35" s="1" t="s">
        <v>26</v>
      </c>
      <c r="G35" s="1" t="s">
        <v>26</v>
      </c>
      <c r="H35" s="1"/>
      <c r="I35" s="1"/>
      <c r="J35" s="1" t="s">
        <v>115</v>
      </c>
      <c r="K35" s="1" t="s">
        <v>116</v>
      </c>
      <c r="L35" s="1" t="s">
        <v>270</v>
      </c>
      <c r="M35" s="1" t="s">
        <v>271</v>
      </c>
      <c r="N35" s="1" t="s">
        <v>272</v>
      </c>
      <c r="O35" s="1"/>
      <c r="P35" s="1"/>
      <c r="Q35" s="1"/>
      <c r="R35" s="1"/>
      <c r="S35" s="1" t="s">
        <v>35</v>
      </c>
      <c r="T35" s="1" t="s">
        <v>273</v>
      </c>
      <c r="U35" s="3" t="s">
        <v>268</v>
      </c>
      <c r="V35" s="1">
        <v>0</v>
      </c>
    </row>
    <row r="36" spans="1:22" ht="409.6">
      <c r="A36" s="1" t="s">
        <v>231</v>
      </c>
      <c r="B36" s="1" t="s">
        <v>38</v>
      </c>
      <c r="C36" s="1" t="s">
        <v>39</v>
      </c>
      <c r="D36" s="1" t="s">
        <v>212</v>
      </c>
      <c r="E36" s="1" t="s">
        <v>274</v>
      </c>
      <c r="F36" s="1" t="s">
        <v>26</v>
      </c>
      <c r="G36" s="1" t="s">
        <v>26</v>
      </c>
      <c r="H36" s="1"/>
      <c r="I36" s="1"/>
      <c r="J36" s="1" t="s">
        <v>115</v>
      </c>
      <c r="K36" s="1" t="s">
        <v>116</v>
      </c>
      <c r="L36" s="1" t="s">
        <v>275</v>
      </c>
      <c r="M36" s="1" t="s">
        <v>276</v>
      </c>
      <c r="N36" s="1" t="s">
        <v>277</v>
      </c>
      <c r="O36" s="1"/>
      <c r="P36" s="1"/>
      <c r="Q36" s="1"/>
      <c r="R36" s="1"/>
      <c r="S36" s="1" t="s">
        <v>35</v>
      </c>
      <c r="T36" s="1" t="s">
        <v>179</v>
      </c>
      <c r="U36" s="3" t="s">
        <v>172</v>
      </c>
      <c r="V36" s="1">
        <v>0</v>
      </c>
    </row>
    <row r="37" spans="1:22" ht="409.6">
      <c r="A37" s="1" t="s">
        <v>231</v>
      </c>
      <c r="B37" s="1" t="s">
        <v>38</v>
      </c>
      <c r="C37" s="1" t="s">
        <v>39</v>
      </c>
      <c r="D37" s="1" t="s">
        <v>212</v>
      </c>
      <c r="E37" s="1" t="s">
        <v>278</v>
      </c>
      <c r="F37" s="1" t="s">
        <v>26</v>
      </c>
      <c r="G37" s="1" t="s">
        <v>205</v>
      </c>
      <c r="H37" s="1"/>
      <c r="I37" s="1"/>
      <c r="J37" s="1" t="s">
        <v>115</v>
      </c>
      <c r="K37" s="1" t="s">
        <v>116</v>
      </c>
      <c r="L37" s="1" t="s">
        <v>279</v>
      </c>
      <c r="M37" s="1" t="s">
        <v>280</v>
      </c>
      <c r="N37" s="1" t="s">
        <v>281</v>
      </c>
      <c r="O37" s="1"/>
      <c r="P37" s="1"/>
      <c r="Q37" s="1"/>
      <c r="R37" s="1"/>
      <c r="S37" s="1" t="s">
        <v>35</v>
      </c>
      <c r="T37" s="1" t="s">
        <v>179</v>
      </c>
      <c r="U37" s="3" t="s">
        <v>282</v>
      </c>
      <c r="V37" s="1">
        <v>0</v>
      </c>
    </row>
    <row r="38" spans="1:22" ht="409.6">
      <c r="A38" s="1"/>
      <c r="B38" s="1" t="s">
        <v>38</v>
      </c>
      <c r="C38" s="1" t="s">
        <v>39</v>
      </c>
      <c r="D38" s="1" t="s">
        <v>212</v>
      </c>
      <c r="E38" s="1" t="s">
        <v>283</v>
      </c>
      <c r="F38" s="1" t="s">
        <v>26</v>
      </c>
      <c r="G38" s="1" t="s">
        <v>26</v>
      </c>
      <c r="H38" s="1"/>
      <c r="I38" s="1"/>
      <c r="J38" s="1" t="s">
        <v>115</v>
      </c>
      <c r="K38" s="1" t="s">
        <v>284</v>
      </c>
      <c r="L38" s="1" t="s">
        <v>285</v>
      </c>
      <c r="M38" s="1" t="s">
        <v>286</v>
      </c>
      <c r="N38" s="1" t="s">
        <v>287</v>
      </c>
      <c r="O38" s="1"/>
      <c r="P38" s="1"/>
      <c r="Q38" s="1"/>
      <c r="R38" s="1"/>
      <c r="S38" s="1" t="s">
        <v>35</v>
      </c>
      <c r="T38" s="1"/>
      <c r="U38" s="3" t="s">
        <v>282</v>
      </c>
      <c r="V38" s="1">
        <v>0</v>
      </c>
    </row>
    <row r="39" spans="1:22">
      <c r="A39" s="1"/>
      <c r="B39" s="1" t="s">
        <v>38</v>
      </c>
      <c r="C39" s="1" t="s">
        <v>39</v>
      </c>
      <c r="D39" s="1" t="s">
        <v>212</v>
      </c>
      <c r="E39" s="1" t="s">
        <v>288</v>
      </c>
      <c r="F39" s="1" t="s">
        <v>26</v>
      </c>
      <c r="G39" s="1" t="s">
        <v>26</v>
      </c>
      <c r="H39" s="1"/>
      <c r="I39" s="1"/>
      <c r="J39" s="1" t="s">
        <v>115</v>
      </c>
      <c r="K39" s="1" t="s">
        <v>284</v>
      </c>
      <c r="L39" s="1" t="s">
        <v>289</v>
      </c>
      <c r="M39" s="1" t="s">
        <v>290</v>
      </c>
      <c r="N39" s="1" t="s">
        <v>291</v>
      </c>
      <c r="O39" s="1" t="s">
        <v>292</v>
      </c>
      <c r="P39" s="1" t="s">
        <v>35</v>
      </c>
      <c r="Q39" s="1"/>
      <c r="R39" s="1" t="s">
        <v>293</v>
      </c>
      <c r="S39" s="1">
        <v>0</v>
      </c>
    </row>
    <row r="40" spans="1:22" ht="409.6">
      <c r="A40" s="1"/>
      <c r="B40" s="1" t="s">
        <v>38</v>
      </c>
      <c r="C40" s="1" t="s">
        <v>39</v>
      </c>
      <c r="D40" s="1" t="s">
        <v>212</v>
      </c>
      <c r="E40" s="1" t="s">
        <v>294</v>
      </c>
      <c r="F40" s="1" t="s">
        <v>26</v>
      </c>
      <c r="G40" s="1" t="s">
        <v>26</v>
      </c>
      <c r="H40" s="1"/>
      <c r="I40" s="1"/>
      <c r="J40" s="1" t="s">
        <v>115</v>
      </c>
      <c r="K40" s="1" t="s">
        <v>116</v>
      </c>
      <c r="L40" s="1" t="s">
        <v>295</v>
      </c>
      <c r="M40" s="1" t="s">
        <v>296</v>
      </c>
      <c r="N40" s="1" t="s">
        <v>297</v>
      </c>
      <c r="O40" s="1"/>
      <c r="P40" s="1"/>
      <c r="Q40" s="1"/>
      <c r="R40" s="1"/>
      <c r="S40" s="1" t="s">
        <v>35</v>
      </c>
      <c r="T40" s="1"/>
      <c r="U40" s="3" t="s">
        <v>282</v>
      </c>
      <c r="V40" s="1">
        <v>0</v>
      </c>
    </row>
    <row r="41" spans="1:22" ht="409.6">
      <c r="A41" s="1"/>
      <c r="B41" s="1" t="s">
        <v>38</v>
      </c>
      <c r="C41" s="1" t="s">
        <v>39</v>
      </c>
      <c r="D41" s="1" t="s">
        <v>212</v>
      </c>
      <c r="E41" s="1" t="s">
        <v>298</v>
      </c>
      <c r="F41" s="1" t="s">
        <v>26</v>
      </c>
      <c r="G41" s="1" t="s">
        <v>26</v>
      </c>
      <c r="H41" s="1"/>
      <c r="I41" s="1"/>
      <c r="J41" s="1" t="s">
        <v>115</v>
      </c>
      <c r="K41" s="1" t="s">
        <v>116</v>
      </c>
      <c r="L41" s="1" t="s">
        <v>299</v>
      </c>
      <c r="M41" s="1" t="s">
        <v>300</v>
      </c>
      <c r="N41" s="1" t="s">
        <v>244</v>
      </c>
      <c r="O41" s="1"/>
      <c r="P41" s="1"/>
      <c r="Q41" s="1"/>
      <c r="R41" s="1"/>
      <c r="S41" s="1" t="s">
        <v>35</v>
      </c>
      <c r="T41" s="1"/>
      <c r="U41" s="3" t="s">
        <v>301</v>
      </c>
      <c r="V41" s="1">
        <v>0</v>
      </c>
    </row>
    <row r="42" spans="1:22" ht="409.6">
      <c r="A42" s="1" t="s">
        <v>302</v>
      </c>
      <c r="B42" s="1" t="s">
        <v>38</v>
      </c>
      <c r="C42" s="1" t="s">
        <v>39</v>
      </c>
      <c r="D42" s="1" t="s">
        <v>24</v>
      </c>
      <c r="E42" s="1" t="s">
        <v>303</v>
      </c>
      <c r="F42" s="1" t="s">
        <v>26</v>
      </c>
      <c r="G42" s="1" t="s">
        <v>26</v>
      </c>
      <c r="H42" s="1" t="s">
        <v>304</v>
      </c>
      <c r="I42" s="1" t="s">
        <v>305</v>
      </c>
      <c r="J42" s="1" t="s">
        <v>29</v>
      </c>
      <c r="K42" s="1" t="s">
        <v>30</v>
      </c>
      <c r="L42" s="1" t="s">
        <v>306</v>
      </c>
      <c r="M42" s="1" t="s">
        <v>307</v>
      </c>
      <c r="N42" s="1" t="s">
        <v>308</v>
      </c>
      <c r="O42" s="1" t="s">
        <v>309</v>
      </c>
      <c r="P42" s="1" t="s">
        <v>35</v>
      </c>
      <c r="Q42" s="1" t="s">
        <v>36</v>
      </c>
      <c r="R42" s="3" t="s">
        <v>310</v>
      </c>
      <c r="S42" s="1">
        <v>0</v>
      </c>
    </row>
    <row r="43" spans="1:22" ht="409.6">
      <c r="A43" s="1" t="s">
        <v>311</v>
      </c>
      <c r="B43" s="1" t="s">
        <v>38</v>
      </c>
      <c r="C43" s="1" t="s">
        <v>39</v>
      </c>
      <c r="D43" s="1" t="s">
        <v>24</v>
      </c>
      <c r="E43" s="1" t="s">
        <v>312</v>
      </c>
      <c r="F43" s="1" t="s">
        <v>26</v>
      </c>
      <c r="G43" s="1" t="s">
        <v>26</v>
      </c>
      <c r="H43" s="1" t="s">
        <v>206</v>
      </c>
      <c r="I43" s="1" t="s">
        <v>313</v>
      </c>
      <c r="J43" s="1" t="s">
        <v>29</v>
      </c>
      <c r="K43" s="1" t="s">
        <v>30</v>
      </c>
      <c r="L43" s="1" t="s">
        <v>314</v>
      </c>
      <c r="M43" s="1" t="s">
        <v>315</v>
      </c>
      <c r="N43" s="1" t="s">
        <v>316</v>
      </c>
      <c r="O43" s="1"/>
      <c r="P43" s="1"/>
      <c r="Q43" s="1"/>
      <c r="R43" s="1"/>
      <c r="S43" s="1" t="s">
        <v>35</v>
      </c>
      <c r="T43" s="1" t="s">
        <v>36</v>
      </c>
      <c r="U43" s="3" t="s">
        <v>317</v>
      </c>
      <c r="V43" s="1">
        <v>0</v>
      </c>
    </row>
    <row r="44" spans="1:22" ht="409.6">
      <c r="A44" s="1"/>
      <c r="B44" s="1" t="s">
        <v>38</v>
      </c>
      <c r="C44" s="1" t="s">
        <v>39</v>
      </c>
      <c r="D44" s="1" t="s">
        <v>212</v>
      </c>
      <c r="E44" s="1" t="s">
        <v>318</v>
      </c>
      <c r="F44" s="1" t="s">
        <v>26</v>
      </c>
      <c r="G44" s="1" t="s">
        <v>26</v>
      </c>
      <c r="H44" s="1"/>
      <c r="I44" s="1"/>
      <c r="J44" s="1" t="s">
        <v>115</v>
      </c>
      <c r="K44" s="1" t="s">
        <v>284</v>
      </c>
      <c r="L44" s="1" t="s">
        <v>319</v>
      </c>
      <c r="M44" s="1" t="s">
        <v>320</v>
      </c>
      <c r="N44" s="1" t="s">
        <v>321</v>
      </c>
      <c r="O44" s="1"/>
      <c r="P44" s="1"/>
      <c r="Q44" s="1"/>
      <c r="R44" s="1"/>
      <c r="S44" s="1" t="s">
        <v>35</v>
      </c>
      <c r="T44" s="1"/>
      <c r="U44" s="3" t="s">
        <v>310</v>
      </c>
      <c r="V44" s="1">
        <v>0</v>
      </c>
    </row>
    <row r="45" spans="1:22" ht="409.6">
      <c r="A45" s="1"/>
      <c r="B45" s="1" t="s">
        <v>38</v>
      </c>
      <c r="C45" s="1" t="s">
        <v>39</v>
      </c>
      <c r="D45" s="1" t="s">
        <v>212</v>
      </c>
      <c r="E45" s="1" t="s">
        <v>322</v>
      </c>
      <c r="F45" s="1" t="s">
        <v>26</v>
      </c>
      <c r="G45" s="1" t="s">
        <v>26</v>
      </c>
      <c r="H45" s="1"/>
      <c r="I45" s="1"/>
      <c r="J45" s="1" t="s">
        <v>115</v>
      </c>
      <c r="K45" s="1" t="s">
        <v>284</v>
      </c>
      <c r="L45" s="1" t="s">
        <v>323</v>
      </c>
      <c r="M45" s="1" t="s">
        <v>324</v>
      </c>
      <c r="N45" s="1" t="s">
        <v>325</v>
      </c>
      <c r="O45" s="1"/>
      <c r="P45" s="1"/>
      <c r="Q45" s="1"/>
      <c r="R45" s="1"/>
      <c r="S45" s="1" t="s">
        <v>35</v>
      </c>
      <c r="T45" s="1"/>
      <c r="U45" s="3" t="s">
        <v>326</v>
      </c>
      <c r="V45" s="1">
        <v>0</v>
      </c>
    </row>
    <row r="46" spans="1:22" ht="409.6">
      <c r="A46" s="1"/>
      <c r="B46" s="1" t="s">
        <v>38</v>
      </c>
      <c r="C46" s="1" t="s">
        <v>39</v>
      </c>
      <c r="D46" s="1" t="s">
        <v>212</v>
      </c>
      <c r="E46" s="1" t="s">
        <v>327</v>
      </c>
      <c r="F46" s="1" t="s">
        <v>26</v>
      </c>
      <c r="G46" s="1" t="s">
        <v>26</v>
      </c>
      <c r="H46" s="1"/>
      <c r="I46" s="1"/>
      <c r="J46" s="1" t="s">
        <v>115</v>
      </c>
      <c r="K46" s="1" t="s">
        <v>284</v>
      </c>
      <c r="L46" s="1" t="s">
        <v>328</v>
      </c>
      <c r="M46" s="1" t="s">
        <v>329</v>
      </c>
      <c r="N46" s="1" t="s">
        <v>297</v>
      </c>
      <c r="O46" s="1"/>
      <c r="P46" s="1"/>
      <c r="Q46" s="1"/>
      <c r="R46" s="1"/>
      <c r="S46" s="1" t="s">
        <v>35</v>
      </c>
      <c r="T46" s="1"/>
      <c r="U46" s="3" t="s">
        <v>310</v>
      </c>
      <c r="V46" s="1">
        <v>0</v>
      </c>
    </row>
    <row r="47" spans="1:22" ht="409.6">
      <c r="A47" s="1"/>
      <c r="B47" s="1" t="s">
        <v>38</v>
      </c>
      <c r="C47" s="1" t="s">
        <v>39</v>
      </c>
      <c r="D47" s="1" t="s">
        <v>212</v>
      </c>
      <c r="E47" s="1" t="s">
        <v>330</v>
      </c>
      <c r="F47" s="1" t="s">
        <v>26</v>
      </c>
      <c r="G47" s="1" t="s">
        <v>26</v>
      </c>
      <c r="H47" s="1"/>
      <c r="I47" s="1"/>
      <c r="J47" s="1" t="s">
        <v>115</v>
      </c>
      <c r="K47" s="1" t="s">
        <v>284</v>
      </c>
      <c r="L47" s="1" t="s">
        <v>331</v>
      </c>
      <c r="M47" s="1" t="s">
        <v>332</v>
      </c>
      <c r="N47" s="1" t="s">
        <v>333</v>
      </c>
      <c r="O47" s="1"/>
      <c r="P47" s="1"/>
      <c r="Q47" s="1"/>
      <c r="R47" s="1"/>
      <c r="S47" s="1" t="s">
        <v>35</v>
      </c>
      <c r="T47" s="1"/>
      <c r="U47" s="3" t="s">
        <v>310</v>
      </c>
      <c r="V47" s="1">
        <v>0</v>
      </c>
    </row>
    <row r="48" spans="1:22" ht="409.6">
      <c r="A48" s="1"/>
      <c r="B48" s="1" t="s">
        <v>38</v>
      </c>
      <c r="C48" s="1" t="s">
        <v>39</v>
      </c>
      <c r="D48" s="1" t="s">
        <v>212</v>
      </c>
      <c r="E48" s="1" t="s">
        <v>334</v>
      </c>
      <c r="F48" s="1" t="s">
        <v>26</v>
      </c>
      <c r="G48" s="1" t="s">
        <v>26</v>
      </c>
      <c r="H48" s="1"/>
      <c r="I48" s="1"/>
      <c r="J48" s="1" t="s">
        <v>115</v>
      </c>
      <c r="K48" s="1" t="s">
        <v>284</v>
      </c>
      <c r="L48" s="1" t="s">
        <v>335</v>
      </c>
      <c r="M48" s="1" t="s">
        <v>336</v>
      </c>
      <c r="N48" s="1" t="s">
        <v>337</v>
      </c>
      <c r="O48" s="1"/>
      <c r="P48" s="1"/>
      <c r="Q48" s="1"/>
      <c r="R48" s="1"/>
      <c r="S48" s="1" t="s">
        <v>35</v>
      </c>
      <c r="T48" s="1"/>
      <c r="U48" s="3" t="s">
        <v>310</v>
      </c>
      <c r="V48" s="1">
        <v>0</v>
      </c>
    </row>
    <row r="49" spans="1:22" ht="409.6">
      <c r="A49" s="1"/>
      <c r="B49" s="1" t="s">
        <v>38</v>
      </c>
      <c r="C49" s="1" t="s">
        <v>39</v>
      </c>
      <c r="D49" s="1" t="s">
        <v>212</v>
      </c>
      <c r="E49" s="1" t="s">
        <v>338</v>
      </c>
      <c r="F49" s="1" t="s">
        <v>26</v>
      </c>
      <c r="G49" s="1" t="s">
        <v>26</v>
      </c>
      <c r="H49" s="1"/>
      <c r="I49" s="1"/>
      <c r="J49" s="1" t="s">
        <v>115</v>
      </c>
      <c r="K49" s="1" t="s">
        <v>284</v>
      </c>
      <c r="L49" s="1" t="s">
        <v>339</v>
      </c>
      <c r="M49" s="1" t="s">
        <v>340</v>
      </c>
      <c r="N49" s="1" t="s">
        <v>337</v>
      </c>
      <c r="O49" s="1"/>
      <c r="P49" s="1"/>
      <c r="Q49" s="1"/>
      <c r="R49" s="1"/>
      <c r="S49" s="1" t="s">
        <v>35</v>
      </c>
      <c r="T49" s="1"/>
      <c r="U49" s="3" t="s">
        <v>121</v>
      </c>
      <c r="V49" s="1">
        <v>0</v>
      </c>
    </row>
    <row r="50" spans="1:22" ht="409.6">
      <c r="A50" s="1"/>
      <c r="B50" s="1" t="s">
        <v>38</v>
      </c>
      <c r="C50" s="1"/>
      <c r="D50" s="1" t="s">
        <v>212</v>
      </c>
      <c r="E50" s="1" t="s">
        <v>341</v>
      </c>
      <c r="F50" s="1"/>
      <c r="G50" s="1"/>
      <c r="H50" s="1"/>
      <c r="I50" s="1"/>
      <c r="J50" s="1"/>
      <c r="K50" s="1" t="s">
        <v>284</v>
      </c>
      <c r="L50" s="1" t="s">
        <v>342</v>
      </c>
      <c r="M50" s="1" t="s">
        <v>343</v>
      </c>
      <c r="N50" s="1" t="s">
        <v>344</v>
      </c>
      <c r="O50" s="1"/>
      <c r="P50" s="1"/>
      <c r="Q50" s="1"/>
      <c r="R50" s="1"/>
      <c r="S50" s="1"/>
      <c r="T50" s="1"/>
      <c r="U50" s="3" t="s">
        <v>310</v>
      </c>
      <c r="V50" s="1">
        <v>0</v>
      </c>
    </row>
    <row r="51" spans="1:22" ht="409.6">
      <c r="A51" s="1"/>
      <c r="B51" s="1" t="s">
        <v>38</v>
      </c>
      <c r="C51" s="1"/>
      <c r="D51" s="1" t="s">
        <v>212</v>
      </c>
      <c r="E51" s="1" t="s">
        <v>345</v>
      </c>
      <c r="F51" s="1"/>
      <c r="G51" s="1"/>
      <c r="H51" s="1"/>
      <c r="I51" s="1"/>
      <c r="J51" s="1"/>
      <c r="K51" s="1" t="s">
        <v>284</v>
      </c>
      <c r="L51" s="1" t="s">
        <v>346</v>
      </c>
      <c r="M51" s="1" t="s">
        <v>347</v>
      </c>
      <c r="N51" s="1" t="s">
        <v>344</v>
      </c>
      <c r="O51" s="1"/>
      <c r="P51" s="1"/>
      <c r="Q51" s="1"/>
      <c r="R51" s="1"/>
      <c r="S51" s="1"/>
      <c r="T51" s="1"/>
      <c r="U51" s="3" t="s">
        <v>310</v>
      </c>
      <c r="V51" s="1">
        <v>0</v>
      </c>
    </row>
    <row r="52" spans="1:22" ht="409.6">
      <c r="A52" s="1"/>
      <c r="B52" s="1" t="s">
        <v>38</v>
      </c>
      <c r="C52" s="1"/>
      <c r="D52" s="1" t="s">
        <v>212</v>
      </c>
      <c r="E52" s="1" t="s">
        <v>348</v>
      </c>
      <c r="F52" s="1"/>
      <c r="G52" s="1"/>
      <c r="H52" s="1"/>
      <c r="I52" s="1"/>
      <c r="J52" s="1"/>
      <c r="K52" s="1" t="s">
        <v>284</v>
      </c>
      <c r="L52" s="1" t="s">
        <v>349</v>
      </c>
      <c r="M52" s="1" t="s">
        <v>350</v>
      </c>
      <c r="N52" s="1" t="s">
        <v>351</v>
      </c>
      <c r="O52" s="1"/>
      <c r="P52" s="1"/>
      <c r="Q52" s="1"/>
      <c r="R52" s="1"/>
      <c r="S52" s="1"/>
      <c r="T52" s="1"/>
      <c r="U52" s="3" t="s">
        <v>352</v>
      </c>
      <c r="V52" s="1">
        <v>0</v>
      </c>
    </row>
    <row r="53" spans="1:22" ht="409.6">
      <c r="A53" s="1"/>
      <c r="B53" s="1" t="s">
        <v>38</v>
      </c>
      <c r="C53" s="1"/>
      <c r="D53" s="1" t="s">
        <v>212</v>
      </c>
      <c r="E53" s="1" t="s">
        <v>353</v>
      </c>
      <c r="F53" s="1"/>
      <c r="G53" s="1"/>
      <c r="H53" s="1"/>
      <c r="I53" s="1"/>
      <c r="J53" s="1"/>
      <c r="K53" s="1" t="s">
        <v>284</v>
      </c>
      <c r="L53" s="1" t="s">
        <v>354</v>
      </c>
      <c r="M53" s="1" t="s">
        <v>355</v>
      </c>
      <c r="N53" s="1" t="s">
        <v>356</v>
      </c>
      <c r="O53" s="1"/>
      <c r="P53" s="1"/>
      <c r="Q53" s="1"/>
      <c r="R53" s="1"/>
      <c r="S53" s="1"/>
      <c r="T53" s="1"/>
      <c r="U53" s="3" t="s">
        <v>357</v>
      </c>
      <c r="V53" s="1">
        <v>0</v>
      </c>
    </row>
    <row r="54" spans="1:22" ht="409.6">
      <c r="A54" s="1" t="s">
        <v>188</v>
      </c>
      <c r="B54" s="1" t="s">
        <v>38</v>
      </c>
      <c r="C54" s="1" t="s">
        <v>39</v>
      </c>
      <c r="D54" s="1" t="s">
        <v>24</v>
      </c>
      <c r="E54" s="1" t="s">
        <v>358</v>
      </c>
      <c r="F54" s="1" t="s">
        <v>26</v>
      </c>
      <c r="G54" s="1" t="s">
        <v>26</v>
      </c>
      <c r="H54" s="1" t="s">
        <v>359</v>
      </c>
      <c r="I54" s="1" t="s">
        <v>190</v>
      </c>
      <c r="J54" s="1" t="s">
        <v>135</v>
      </c>
      <c r="K54" s="1" t="s">
        <v>30</v>
      </c>
      <c r="L54" s="1" t="s">
        <v>360</v>
      </c>
      <c r="M54" s="1" t="s">
        <v>361</v>
      </c>
      <c r="N54" s="1" t="s">
        <v>362</v>
      </c>
      <c r="O54" s="1" t="s">
        <v>363</v>
      </c>
      <c r="P54" s="1" t="s">
        <v>35</v>
      </c>
      <c r="Q54" s="1" t="s">
        <v>36</v>
      </c>
      <c r="R54" s="3" t="s">
        <v>364</v>
      </c>
      <c r="S54" s="1">
        <v>0</v>
      </c>
    </row>
    <row r="55" spans="1:22" ht="409.6">
      <c r="A55" s="1"/>
      <c r="B55" s="1" t="s">
        <v>38</v>
      </c>
      <c r="C55" s="1" t="s">
        <v>39</v>
      </c>
      <c r="D55" s="1" t="s">
        <v>212</v>
      </c>
      <c r="E55" s="1" t="s">
        <v>365</v>
      </c>
      <c r="F55" s="1" t="s">
        <v>26</v>
      </c>
      <c r="G55" s="1" t="s">
        <v>26</v>
      </c>
      <c r="H55" s="1"/>
      <c r="I55" s="1"/>
      <c r="J55" s="1" t="s">
        <v>115</v>
      </c>
      <c r="K55" s="1" t="s">
        <v>284</v>
      </c>
      <c r="L55" s="1" t="s">
        <v>366</v>
      </c>
      <c r="M55" s="1" t="s">
        <v>367</v>
      </c>
      <c r="N55" s="1" t="s">
        <v>368</v>
      </c>
      <c r="O55" s="1"/>
      <c r="P55" s="1"/>
      <c r="Q55" s="1"/>
      <c r="R55" s="1"/>
      <c r="S55" s="1" t="s">
        <v>35</v>
      </c>
      <c r="T55" s="1"/>
      <c r="U55" s="3" t="s">
        <v>364</v>
      </c>
      <c r="V55" s="1">
        <v>0</v>
      </c>
    </row>
    <row r="56" spans="1:22" ht="409.6">
      <c r="A56" s="1" t="s">
        <v>369</v>
      </c>
      <c r="B56" s="1" t="s">
        <v>38</v>
      </c>
      <c r="C56" s="1" t="s">
        <v>39</v>
      </c>
      <c r="D56" s="1" t="s">
        <v>24</v>
      </c>
      <c r="E56" s="1" t="s">
        <v>370</v>
      </c>
      <c r="F56" s="1" t="s">
        <v>26</v>
      </c>
      <c r="G56" s="1" t="s">
        <v>26</v>
      </c>
      <c r="H56" s="1" t="s">
        <v>197</v>
      </c>
      <c r="I56" s="1" t="s">
        <v>371</v>
      </c>
      <c r="J56" s="1" t="s">
        <v>29</v>
      </c>
      <c r="K56" s="1" t="s">
        <v>30</v>
      </c>
      <c r="L56" s="1" t="s">
        <v>372</v>
      </c>
      <c r="M56" s="1" t="s">
        <v>373</v>
      </c>
      <c r="N56" s="1" t="s">
        <v>374</v>
      </c>
      <c r="O56" s="1"/>
      <c r="P56" s="1"/>
      <c r="Q56" s="1"/>
      <c r="R56" s="1"/>
      <c r="S56" s="1" t="s">
        <v>35</v>
      </c>
      <c r="T56" s="1" t="s">
        <v>36</v>
      </c>
      <c r="U56" s="3" t="s">
        <v>364</v>
      </c>
      <c r="V56" s="1">
        <v>0</v>
      </c>
    </row>
    <row r="57" spans="1:22">
      <c r="A57" s="1" t="s">
        <v>375</v>
      </c>
      <c r="B57" s="1" t="s">
        <v>38</v>
      </c>
      <c r="C57" s="1" t="s">
        <v>39</v>
      </c>
      <c r="D57" s="1" t="s">
        <v>24</v>
      </c>
      <c r="E57" s="1" t="s">
        <v>376</v>
      </c>
      <c r="F57" s="1" t="s">
        <v>26</v>
      </c>
      <c r="G57" s="1" t="s">
        <v>26</v>
      </c>
      <c r="H57" s="1" t="s">
        <v>377</v>
      </c>
      <c r="I57" s="1" t="s">
        <v>378</v>
      </c>
      <c r="J57" s="1" t="s">
        <v>29</v>
      </c>
      <c r="K57" s="1" t="s">
        <v>30</v>
      </c>
      <c r="L57" s="1" t="s">
        <v>379</v>
      </c>
      <c r="M57" s="1" t="s">
        <v>380</v>
      </c>
      <c r="N57" s="1" t="s">
        <v>381</v>
      </c>
      <c r="O57" s="1" t="s">
        <v>382</v>
      </c>
      <c r="P57" s="1" t="s">
        <v>35</v>
      </c>
      <c r="Q57" s="1" t="s">
        <v>36</v>
      </c>
      <c r="R57" s="1" t="s">
        <v>383</v>
      </c>
      <c r="S57" s="1">
        <v>0</v>
      </c>
    </row>
    <row r="58" spans="1:22" ht="409.6">
      <c r="A58" s="1" t="s">
        <v>102</v>
      </c>
      <c r="B58" s="1" t="s">
        <v>38</v>
      </c>
      <c r="C58" s="1" t="s">
        <v>39</v>
      </c>
      <c r="D58" s="1" t="s">
        <v>24</v>
      </c>
      <c r="E58" s="1" t="s">
        <v>384</v>
      </c>
      <c r="F58" s="1" t="s">
        <v>26</v>
      </c>
      <c r="G58" s="1" t="s">
        <v>26</v>
      </c>
      <c r="H58" s="1" t="s">
        <v>113</v>
      </c>
      <c r="I58" s="1" t="s">
        <v>385</v>
      </c>
      <c r="J58" s="1" t="s">
        <v>29</v>
      </c>
      <c r="K58" s="1" t="s">
        <v>30</v>
      </c>
      <c r="L58" s="1" t="s">
        <v>386</v>
      </c>
      <c r="M58" s="1" t="s">
        <v>387</v>
      </c>
      <c r="N58" s="1" t="s">
        <v>388</v>
      </c>
      <c r="O58" s="1"/>
      <c r="P58" s="1"/>
      <c r="Q58" s="1"/>
      <c r="R58" s="1"/>
      <c r="S58" s="1" t="s">
        <v>35</v>
      </c>
      <c r="T58" s="1" t="s">
        <v>36</v>
      </c>
      <c r="U58" s="3" t="s">
        <v>389</v>
      </c>
      <c r="V58" s="1">
        <v>0</v>
      </c>
    </row>
    <row r="59" spans="1:22" ht="409.6">
      <c r="A59" s="1" t="s">
        <v>104</v>
      </c>
      <c r="B59" s="1" t="s">
        <v>111</v>
      </c>
      <c r="C59" s="1" t="s">
        <v>39</v>
      </c>
      <c r="D59" s="1" t="s">
        <v>24</v>
      </c>
      <c r="E59" s="1" t="s">
        <v>390</v>
      </c>
      <c r="F59" s="1" t="s">
        <v>26</v>
      </c>
      <c r="G59" s="1" t="s">
        <v>26</v>
      </c>
      <c r="H59" s="1" t="s">
        <v>104</v>
      </c>
      <c r="I59" s="1" t="s">
        <v>385</v>
      </c>
      <c r="J59" s="1" t="s">
        <v>29</v>
      </c>
      <c r="K59" s="1" t="s">
        <v>183</v>
      </c>
      <c r="L59" s="1" t="s">
        <v>391</v>
      </c>
      <c r="M59" s="1" t="s">
        <v>392</v>
      </c>
      <c r="N59" s="1" t="s">
        <v>393</v>
      </c>
      <c r="O59" s="1"/>
      <c r="P59" s="1"/>
      <c r="Q59" s="1"/>
      <c r="R59" s="1"/>
      <c r="S59" s="1" t="s">
        <v>35</v>
      </c>
      <c r="T59" s="1" t="s">
        <v>36</v>
      </c>
      <c r="U59" s="3" t="s">
        <v>394</v>
      </c>
      <c r="V59" s="1">
        <v>0</v>
      </c>
    </row>
    <row r="60" spans="1:22" ht="409.6">
      <c r="A60" s="1" t="s">
        <v>180</v>
      </c>
      <c r="B60" s="1" t="s">
        <v>111</v>
      </c>
      <c r="C60" s="1" t="s">
        <v>39</v>
      </c>
      <c r="D60" s="1" t="s">
        <v>24</v>
      </c>
      <c r="E60" s="1" t="s">
        <v>395</v>
      </c>
      <c r="F60" s="1" t="s">
        <v>26</v>
      </c>
      <c r="G60" s="1" t="s">
        <v>26</v>
      </c>
      <c r="H60" s="1" t="s">
        <v>396</v>
      </c>
      <c r="I60" s="1" t="s">
        <v>397</v>
      </c>
      <c r="J60" s="1" t="s">
        <v>29</v>
      </c>
      <c r="K60" s="1" t="s">
        <v>183</v>
      </c>
      <c r="L60" s="1" t="s">
        <v>398</v>
      </c>
      <c r="M60" s="1" t="s">
        <v>399</v>
      </c>
      <c r="N60" s="1" t="s">
        <v>400</v>
      </c>
      <c r="O60" s="1"/>
      <c r="P60" s="1"/>
      <c r="Q60" s="1"/>
      <c r="R60" s="1"/>
      <c r="S60" s="1" t="s">
        <v>35</v>
      </c>
      <c r="T60" s="1" t="s">
        <v>36</v>
      </c>
      <c r="U60" s="3" t="s">
        <v>401</v>
      </c>
      <c r="V60" s="1">
        <v>0</v>
      </c>
    </row>
    <row r="61" spans="1:22" ht="409.6">
      <c r="A61" s="1" t="s">
        <v>180</v>
      </c>
      <c r="B61" s="1" t="s">
        <v>111</v>
      </c>
      <c r="C61" s="1" t="s">
        <v>39</v>
      </c>
      <c r="D61" s="1" t="s">
        <v>24</v>
      </c>
      <c r="E61" s="1" t="s">
        <v>402</v>
      </c>
      <c r="F61" s="1" t="s">
        <v>26</v>
      </c>
      <c r="G61" s="1" t="s">
        <v>26</v>
      </c>
      <c r="H61" s="1" t="s">
        <v>396</v>
      </c>
      <c r="I61" s="1" t="s">
        <v>403</v>
      </c>
      <c r="J61" s="1" t="s">
        <v>29</v>
      </c>
      <c r="K61" s="1" t="s">
        <v>183</v>
      </c>
      <c r="L61" s="1" t="s">
        <v>404</v>
      </c>
      <c r="M61" s="1" t="s">
        <v>405</v>
      </c>
      <c r="N61" s="1" t="s">
        <v>400</v>
      </c>
      <c r="O61" s="1"/>
      <c r="P61" s="1"/>
      <c r="Q61" s="1"/>
      <c r="R61" s="1"/>
      <c r="S61" s="1" t="s">
        <v>35</v>
      </c>
      <c r="T61" s="1" t="s">
        <v>36</v>
      </c>
      <c r="U61" s="3" t="s">
        <v>401</v>
      </c>
      <c r="V61" s="1">
        <v>0</v>
      </c>
    </row>
    <row r="62" spans="1:22" ht="409.6">
      <c r="A62" s="1" t="s">
        <v>180</v>
      </c>
      <c r="B62" s="1" t="s">
        <v>111</v>
      </c>
      <c r="C62" s="1" t="s">
        <v>39</v>
      </c>
      <c r="D62" s="1" t="s">
        <v>24</v>
      </c>
      <c r="E62" s="1" t="s">
        <v>406</v>
      </c>
      <c r="F62" s="1" t="s">
        <v>26</v>
      </c>
      <c r="G62" s="1" t="s">
        <v>26</v>
      </c>
      <c r="H62" s="1" t="s">
        <v>396</v>
      </c>
      <c r="I62" s="1" t="s">
        <v>403</v>
      </c>
      <c r="J62" s="1" t="s">
        <v>29</v>
      </c>
      <c r="K62" s="1" t="s">
        <v>183</v>
      </c>
      <c r="L62" s="1" t="s">
        <v>407</v>
      </c>
      <c r="M62" s="1" t="s">
        <v>408</v>
      </c>
      <c r="N62" s="1" t="s">
        <v>400</v>
      </c>
      <c r="O62" s="1"/>
      <c r="P62" s="1"/>
      <c r="Q62" s="1"/>
      <c r="R62" s="1"/>
      <c r="S62" s="1" t="s">
        <v>35</v>
      </c>
      <c r="T62" s="1" t="s">
        <v>36</v>
      </c>
      <c r="U62" s="3" t="s">
        <v>401</v>
      </c>
      <c r="V62" s="1">
        <v>0</v>
      </c>
    </row>
    <row r="63" spans="1:22" ht="409.6">
      <c r="A63" s="1"/>
      <c r="B63" s="1" t="s">
        <v>38</v>
      </c>
      <c r="C63" s="1"/>
      <c r="D63" s="1" t="s">
        <v>212</v>
      </c>
      <c r="E63" s="1" t="s">
        <v>409</v>
      </c>
      <c r="F63" s="1"/>
      <c r="G63" s="1"/>
      <c r="H63" s="1"/>
      <c r="I63" s="1"/>
      <c r="J63" s="1"/>
      <c r="K63" s="1" t="s">
        <v>284</v>
      </c>
      <c r="L63" s="1" t="s">
        <v>410</v>
      </c>
      <c r="M63" s="1" t="s">
        <v>411</v>
      </c>
      <c r="N63" s="1" t="s">
        <v>412</v>
      </c>
      <c r="O63" s="1"/>
      <c r="P63" s="1"/>
      <c r="Q63" s="1"/>
      <c r="R63" s="1"/>
      <c r="S63" s="1"/>
      <c r="T63" s="1"/>
      <c r="U63" s="3" t="s">
        <v>413</v>
      </c>
      <c r="V63" s="1">
        <v>0</v>
      </c>
    </row>
    <row r="64" spans="1:22">
      <c r="A64" s="1"/>
      <c r="B64" s="1" t="s">
        <v>38</v>
      </c>
      <c r="C64" s="1"/>
      <c r="D64" s="1" t="s">
        <v>212</v>
      </c>
      <c r="E64" s="1" t="s">
        <v>414</v>
      </c>
      <c r="F64" s="1"/>
      <c r="G64" s="1"/>
      <c r="H64" s="1"/>
      <c r="I64" s="1"/>
      <c r="J64" s="1"/>
      <c r="K64" s="1" t="s">
        <v>284</v>
      </c>
      <c r="L64" s="1" t="s">
        <v>415</v>
      </c>
      <c r="M64" s="1" t="s">
        <v>416</v>
      </c>
      <c r="N64" s="1" t="s">
        <v>417</v>
      </c>
      <c r="O64" s="1"/>
      <c r="P64" s="1"/>
      <c r="Q64" s="1"/>
      <c r="R64" s="1"/>
      <c r="S64" s="1"/>
      <c r="T64" s="1"/>
      <c r="U64" s="1" t="s">
        <v>418</v>
      </c>
      <c r="V64" s="1">
        <v>0</v>
      </c>
    </row>
    <row r="65" spans="1:22" ht="409.6">
      <c r="A65" s="1"/>
      <c r="B65" s="1" t="s">
        <v>38</v>
      </c>
      <c r="C65" s="1"/>
      <c r="D65" s="1" t="s">
        <v>212</v>
      </c>
      <c r="E65" s="1" t="s">
        <v>419</v>
      </c>
      <c r="F65" s="1"/>
      <c r="G65" s="1"/>
      <c r="H65" s="1"/>
      <c r="I65" s="1"/>
      <c r="J65" s="1"/>
      <c r="K65" s="1" t="s">
        <v>284</v>
      </c>
      <c r="L65" s="1" t="s">
        <v>420</v>
      </c>
      <c r="M65" s="1" t="s">
        <v>421</v>
      </c>
      <c r="N65" s="1" t="s">
        <v>422</v>
      </c>
      <c r="O65" s="1"/>
      <c r="P65" s="1"/>
      <c r="Q65" s="1"/>
      <c r="R65" s="1"/>
      <c r="S65" s="1"/>
      <c r="T65" s="1"/>
      <c r="U65" s="3" t="s">
        <v>413</v>
      </c>
      <c r="V65" s="1">
        <v>0</v>
      </c>
    </row>
    <row r="66" spans="1:22" ht="409.6">
      <c r="A66" s="1"/>
      <c r="B66" s="1" t="s">
        <v>38</v>
      </c>
      <c r="C66" s="1"/>
      <c r="D66" s="1" t="s">
        <v>212</v>
      </c>
      <c r="E66" s="1" t="s">
        <v>423</v>
      </c>
      <c r="F66" s="1"/>
      <c r="G66" s="1"/>
      <c r="H66" s="1"/>
      <c r="I66" s="1"/>
      <c r="J66" s="1"/>
      <c r="K66" s="1" t="s">
        <v>284</v>
      </c>
      <c r="L66" s="1" t="s">
        <v>424</v>
      </c>
      <c r="M66" s="1" t="s">
        <v>425</v>
      </c>
      <c r="N66" s="3" t="s">
        <v>426</v>
      </c>
      <c r="O66" s="1"/>
      <c r="P66" s="1"/>
      <c r="Q66" s="1"/>
      <c r="R66" s="1"/>
      <c r="S66" s="1"/>
      <c r="T66" s="1"/>
      <c r="U66" s="3" t="s">
        <v>413</v>
      </c>
      <c r="V66" s="1">
        <v>0</v>
      </c>
    </row>
    <row r="67" spans="1:22" ht="409.6">
      <c r="A67" s="1"/>
      <c r="B67" s="1" t="s">
        <v>38</v>
      </c>
      <c r="C67" s="1"/>
      <c r="D67" s="1" t="s">
        <v>212</v>
      </c>
      <c r="E67" s="1" t="s">
        <v>427</v>
      </c>
      <c r="F67" s="1"/>
      <c r="G67" s="1"/>
      <c r="H67" s="1"/>
      <c r="I67" s="1"/>
      <c r="J67" s="1"/>
      <c r="K67" s="1" t="s">
        <v>284</v>
      </c>
      <c r="L67" s="1" t="s">
        <v>428</v>
      </c>
      <c r="M67" s="1" t="s">
        <v>429</v>
      </c>
      <c r="N67" s="3" t="s">
        <v>430</v>
      </c>
      <c r="O67" s="1"/>
      <c r="P67" s="1"/>
      <c r="Q67" s="1"/>
      <c r="R67" s="1"/>
      <c r="S67" s="1"/>
      <c r="T67" s="1"/>
      <c r="U67" s="3" t="s">
        <v>413</v>
      </c>
      <c r="V67" s="1">
        <v>0</v>
      </c>
    </row>
    <row r="68" spans="1:22" ht="409.6">
      <c r="A68" s="1"/>
      <c r="B68" s="1" t="s">
        <v>38</v>
      </c>
      <c r="C68" s="1"/>
      <c r="D68" s="1" t="s">
        <v>212</v>
      </c>
      <c r="E68" s="1" t="s">
        <v>431</v>
      </c>
      <c r="F68" s="1"/>
      <c r="G68" s="1"/>
      <c r="H68" s="1"/>
      <c r="I68" s="1"/>
      <c r="J68" s="1"/>
      <c r="K68" s="1" t="s">
        <v>284</v>
      </c>
      <c r="L68" s="1" t="s">
        <v>432</v>
      </c>
      <c r="M68" s="1" t="s">
        <v>433</v>
      </c>
      <c r="N68" s="3" t="s">
        <v>434</v>
      </c>
      <c r="O68" s="1"/>
      <c r="P68" s="1"/>
      <c r="Q68" s="1"/>
      <c r="R68" s="1"/>
      <c r="S68" s="1"/>
      <c r="T68" s="1"/>
      <c r="U68" s="3" t="s">
        <v>413</v>
      </c>
      <c r="V68" s="1">
        <v>0</v>
      </c>
    </row>
    <row r="69" spans="1:22" ht="409.6">
      <c r="A69" s="1"/>
      <c r="B69" s="1" t="s">
        <v>38</v>
      </c>
      <c r="C69" s="1"/>
      <c r="D69" s="1" t="s">
        <v>212</v>
      </c>
      <c r="E69" s="1" t="s">
        <v>435</v>
      </c>
      <c r="F69" s="1"/>
      <c r="G69" s="1"/>
      <c r="H69" s="1"/>
      <c r="I69" s="1"/>
      <c r="J69" s="1"/>
      <c r="K69" s="1" t="s">
        <v>284</v>
      </c>
      <c r="L69" s="1" t="s">
        <v>436</v>
      </c>
      <c r="M69" s="1" t="s">
        <v>437</v>
      </c>
      <c r="N69" s="3" t="s">
        <v>434</v>
      </c>
      <c r="O69" s="1"/>
      <c r="P69" s="1"/>
      <c r="Q69" s="1"/>
      <c r="R69" s="1"/>
      <c r="S69" s="1"/>
      <c r="T69" s="1"/>
      <c r="U69" s="3" t="s">
        <v>413</v>
      </c>
      <c r="V69" s="1">
        <v>0</v>
      </c>
    </row>
    <row r="70" spans="1:22" ht="409.6">
      <c r="A70" s="1"/>
      <c r="B70" s="1" t="s">
        <v>38</v>
      </c>
      <c r="C70" s="1"/>
      <c r="D70" s="1" t="s">
        <v>212</v>
      </c>
      <c r="E70" s="1" t="s">
        <v>438</v>
      </c>
      <c r="F70" s="1"/>
      <c r="G70" s="1"/>
      <c r="H70" s="1"/>
      <c r="I70" s="1"/>
      <c r="J70" s="1"/>
      <c r="K70" s="1" t="s">
        <v>284</v>
      </c>
      <c r="L70" s="1" t="s">
        <v>439</v>
      </c>
      <c r="M70" s="1" t="s">
        <v>440</v>
      </c>
      <c r="N70" s="3" t="s">
        <v>441</v>
      </c>
      <c r="O70" s="1"/>
      <c r="P70" s="1"/>
      <c r="Q70" s="1"/>
      <c r="R70" s="1"/>
      <c r="S70" s="1"/>
      <c r="T70" s="1"/>
      <c r="U70" s="3" t="s">
        <v>413</v>
      </c>
      <c r="V70" s="1">
        <v>0</v>
      </c>
    </row>
    <row r="71" spans="1:22" ht="409.6">
      <c r="A71" s="1"/>
      <c r="B71" s="1" t="s">
        <v>38</v>
      </c>
      <c r="C71" s="1"/>
      <c r="D71" s="1" t="s">
        <v>212</v>
      </c>
      <c r="E71" s="1" t="s">
        <v>442</v>
      </c>
      <c r="F71" s="1"/>
      <c r="G71" s="1"/>
      <c r="H71" s="1"/>
      <c r="I71" s="1"/>
      <c r="J71" s="1"/>
      <c r="K71" s="1" t="s">
        <v>284</v>
      </c>
      <c r="L71" s="1" t="s">
        <v>443</v>
      </c>
      <c r="M71" s="1" t="s">
        <v>444</v>
      </c>
      <c r="N71" s="1" t="s">
        <v>445</v>
      </c>
      <c r="O71" s="1"/>
      <c r="P71" s="1"/>
      <c r="Q71" s="1"/>
      <c r="R71" s="1"/>
      <c r="S71" s="1"/>
      <c r="T71" s="1"/>
      <c r="U71" s="3" t="s">
        <v>446</v>
      </c>
      <c r="V71" s="1">
        <v>0</v>
      </c>
    </row>
    <row r="72" spans="1:22" ht="409.6">
      <c r="A72" s="1"/>
      <c r="B72" s="1" t="s">
        <v>38</v>
      </c>
      <c r="C72" s="1"/>
      <c r="D72" s="1" t="s">
        <v>212</v>
      </c>
      <c r="E72" s="1" t="s">
        <v>447</v>
      </c>
      <c r="F72" s="1"/>
      <c r="G72" s="1"/>
      <c r="H72" s="1"/>
      <c r="I72" s="1"/>
      <c r="J72" s="1"/>
      <c r="K72" s="1" t="s">
        <v>284</v>
      </c>
      <c r="L72" s="1" t="s">
        <v>448</v>
      </c>
      <c r="M72" s="1" t="s">
        <v>449</v>
      </c>
      <c r="N72" s="1" t="s">
        <v>445</v>
      </c>
      <c r="O72" s="1"/>
      <c r="P72" s="1"/>
      <c r="Q72" s="1"/>
      <c r="R72" s="1"/>
      <c r="S72" s="1"/>
      <c r="T72" s="1"/>
      <c r="U72" s="3" t="s">
        <v>446</v>
      </c>
      <c r="V72" s="1">
        <v>0</v>
      </c>
    </row>
    <row r="73" spans="1:22" ht="409.6">
      <c r="A73" s="1"/>
      <c r="B73" s="1" t="s">
        <v>38</v>
      </c>
      <c r="C73" s="1"/>
      <c r="D73" s="1" t="s">
        <v>212</v>
      </c>
      <c r="E73" s="1" t="s">
        <v>450</v>
      </c>
      <c r="F73" s="1"/>
      <c r="G73" s="1"/>
      <c r="H73" s="1"/>
      <c r="I73" s="1"/>
      <c r="J73" s="1"/>
      <c r="K73" s="1" t="s">
        <v>284</v>
      </c>
      <c r="L73" s="1" t="s">
        <v>451</v>
      </c>
      <c r="M73" s="1" t="s">
        <v>452</v>
      </c>
      <c r="N73" s="1" t="s">
        <v>445</v>
      </c>
      <c r="O73" s="1"/>
      <c r="P73" s="1"/>
      <c r="Q73" s="1"/>
      <c r="R73" s="1"/>
      <c r="S73" s="1"/>
      <c r="T73" s="1"/>
      <c r="U73" s="3" t="s">
        <v>446</v>
      </c>
      <c r="V73" s="1">
        <v>0</v>
      </c>
    </row>
    <row r="74" spans="1:22" ht="409.6">
      <c r="A74" s="1"/>
      <c r="B74" s="1" t="s">
        <v>38</v>
      </c>
      <c r="C74" s="1"/>
      <c r="D74" s="1" t="s">
        <v>212</v>
      </c>
      <c r="E74" s="1" t="s">
        <v>453</v>
      </c>
      <c r="F74" s="1"/>
      <c r="G74" s="1"/>
      <c r="H74" s="1"/>
      <c r="I74" s="1"/>
      <c r="J74" s="1"/>
      <c r="K74" s="1" t="s">
        <v>284</v>
      </c>
      <c r="L74" s="1" t="s">
        <v>454</v>
      </c>
      <c r="M74" s="1" t="s">
        <v>455</v>
      </c>
      <c r="N74" s="1" t="s">
        <v>456</v>
      </c>
      <c r="O74" s="1"/>
      <c r="P74" s="1"/>
      <c r="Q74" s="1"/>
      <c r="R74" s="1"/>
      <c r="S74" s="1"/>
      <c r="T74" s="1"/>
      <c r="U74" s="3" t="s">
        <v>446</v>
      </c>
      <c r="V74" s="1">
        <v>0</v>
      </c>
    </row>
    <row r="75" spans="1:22" ht="409.6">
      <c r="A75" s="1"/>
      <c r="B75" s="1" t="s">
        <v>38</v>
      </c>
      <c r="C75" s="1"/>
      <c r="D75" s="1" t="s">
        <v>212</v>
      </c>
      <c r="E75" s="1" t="s">
        <v>457</v>
      </c>
      <c r="F75" s="1"/>
      <c r="G75" s="1"/>
      <c r="H75" s="1"/>
      <c r="I75" s="1"/>
      <c r="J75" s="1"/>
      <c r="K75" s="1" t="s">
        <v>284</v>
      </c>
      <c r="L75" s="1" t="s">
        <v>458</v>
      </c>
      <c r="M75" s="1" t="s">
        <v>459</v>
      </c>
      <c r="N75" s="1" t="s">
        <v>460</v>
      </c>
      <c r="O75" s="1"/>
      <c r="P75" s="1"/>
      <c r="Q75" s="1"/>
      <c r="R75" s="1"/>
      <c r="S75" s="1"/>
      <c r="T75" s="1"/>
      <c r="U75" s="3" t="s">
        <v>461</v>
      </c>
      <c r="V75" s="1">
        <v>0</v>
      </c>
    </row>
    <row r="76" spans="1:22" ht="409.6">
      <c r="A76" s="1"/>
      <c r="B76" s="1" t="s">
        <v>38</v>
      </c>
      <c r="C76" s="1"/>
      <c r="D76" s="1" t="s">
        <v>212</v>
      </c>
      <c r="E76" s="1" t="s">
        <v>462</v>
      </c>
      <c r="F76" s="1"/>
      <c r="G76" s="1"/>
      <c r="H76" s="1"/>
      <c r="I76" s="1"/>
      <c r="J76" s="1"/>
      <c r="K76" s="1" t="s">
        <v>284</v>
      </c>
      <c r="L76" s="1" t="s">
        <v>463</v>
      </c>
      <c r="M76" s="1" t="s">
        <v>464</v>
      </c>
      <c r="N76" s="1" t="s">
        <v>460</v>
      </c>
      <c r="O76" s="1"/>
      <c r="P76" s="1"/>
      <c r="Q76" s="1"/>
      <c r="R76" s="1"/>
      <c r="S76" s="1"/>
      <c r="T76" s="1"/>
      <c r="U76" s="3" t="s">
        <v>461</v>
      </c>
      <c r="V76" s="1">
        <v>0</v>
      </c>
    </row>
    <row r="77" spans="1:22" ht="409.6">
      <c r="A77" s="1"/>
      <c r="B77" s="1" t="s">
        <v>38</v>
      </c>
      <c r="C77" s="1"/>
      <c r="D77" s="1" t="s">
        <v>212</v>
      </c>
      <c r="E77" s="1" t="s">
        <v>465</v>
      </c>
      <c r="F77" s="1"/>
      <c r="G77" s="1"/>
      <c r="H77" s="1"/>
      <c r="I77" s="1"/>
      <c r="J77" s="1"/>
      <c r="K77" s="1" t="s">
        <v>284</v>
      </c>
      <c r="L77" s="1" t="s">
        <v>466</v>
      </c>
      <c r="M77" s="1" t="s">
        <v>467</v>
      </c>
      <c r="N77" s="1" t="s">
        <v>468</v>
      </c>
      <c r="O77" s="1"/>
      <c r="P77" s="1"/>
      <c r="Q77" s="1"/>
      <c r="R77" s="1"/>
      <c r="S77" s="1"/>
      <c r="T77" s="1"/>
      <c r="U77" s="3" t="s">
        <v>352</v>
      </c>
      <c r="V77" s="1">
        <v>0</v>
      </c>
    </row>
    <row r="78" spans="1:22" ht="409.6">
      <c r="A78" s="1"/>
      <c r="B78" s="1" t="s">
        <v>38</v>
      </c>
      <c r="C78" s="1"/>
      <c r="D78" s="1" t="s">
        <v>212</v>
      </c>
      <c r="E78" s="1" t="s">
        <v>469</v>
      </c>
      <c r="F78" s="1"/>
      <c r="G78" s="1"/>
      <c r="H78" s="1"/>
      <c r="I78" s="1"/>
      <c r="J78" s="1"/>
      <c r="K78" s="1" t="s">
        <v>284</v>
      </c>
      <c r="L78" s="1" t="s">
        <v>470</v>
      </c>
      <c r="M78" s="1" t="s">
        <v>471</v>
      </c>
      <c r="N78" s="1" t="s">
        <v>468</v>
      </c>
      <c r="O78" s="1"/>
      <c r="P78" s="1"/>
      <c r="Q78" s="1"/>
      <c r="R78" s="1"/>
      <c r="S78" s="1"/>
      <c r="T78" s="1"/>
      <c r="U78" s="3" t="s">
        <v>352</v>
      </c>
      <c r="V78" s="1">
        <v>0</v>
      </c>
    </row>
    <row r="79" spans="1:22" ht="409.6">
      <c r="A79" s="1"/>
      <c r="B79" s="1" t="s">
        <v>38</v>
      </c>
      <c r="C79" s="1"/>
      <c r="D79" s="1" t="s">
        <v>212</v>
      </c>
      <c r="E79" s="1" t="s">
        <v>472</v>
      </c>
      <c r="F79" s="1"/>
      <c r="G79" s="1"/>
      <c r="H79" s="1"/>
      <c r="I79" s="1"/>
      <c r="J79" s="1"/>
      <c r="K79" s="1" t="s">
        <v>284</v>
      </c>
      <c r="L79" s="1" t="s">
        <v>473</v>
      </c>
      <c r="M79" s="1" t="s">
        <v>474</v>
      </c>
      <c r="N79" s="1" t="s">
        <v>468</v>
      </c>
      <c r="O79" s="1"/>
      <c r="P79" s="1"/>
      <c r="Q79" s="1"/>
      <c r="R79" s="1"/>
      <c r="S79" s="1"/>
      <c r="T79" s="1"/>
      <c r="U79" s="3" t="s">
        <v>352</v>
      </c>
      <c r="V79" s="1">
        <v>0</v>
      </c>
    </row>
    <row r="80" spans="1:22" ht="409.6">
      <c r="A80" s="1"/>
      <c r="B80" s="1" t="s">
        <v>38</v>
      </c>
      <c r="C80" s="1"/>
      <c r="D80" s="1" t="s">
        <v>212</v>
      </c>
      <c r="E80" s="1" t="s">
        <v>475</v>
      </c>
      <c r="F80" s="1"/>
      <c r="G80" s="1"/>
      <c r="H80" s="1"/>
      <c r="I80" s="1"/>
      <c r="J80" s="1"/>
      <c r="K80" s="1" t="s">
        <v>284</v>
      </c>
      <c r="L80" s="1" t="s">
        <v>476</v>
      </c>
      <c r="M80" s="1" t="s">
        <v>477</v>
      </c>
      <c r="N80" s="1" t="s">
        <v>468</v>
      </c>
      <c r="O80" s="1"/>
      <c r="P80" s="1"/>
      <c r="Q80" s="1"/>
      <c r="R80" s="1"/>
      <c r="S80" s="1"/>
      <c r="T80" s="1"/>
      <c r="U80" s="3" t="s">
        <v>352</v>
      </c>
      <c r="V80" s="1">
        <v>0</v>
      </c>
    </row>
    <row r="81" spans="1:22" ht="409.6">
      <c r="A81" s="1"/>
      <c r="B81" s="1" t="s">
        <v>38</v>
      </c>
      <c r="C81" s="1"/>
      <c r="D81" s="1" t="s">
        <v>212</v>
      </c>
      <c r="E81" s="1" t="s">
        <v>478</v>
      </c>
      <c r="F81" s="1"/>
      <c r="G81" s="1"/>
      <c r="H81" s="1"/>
      <c r="I81" s="1"/>
      <c r="J81" s="1"/>
      <c r="K81" s="1" t="s">
        <v>284</v>
      </c>
      <c r="L81" s="1" t="s">
        <v>479</v>
      </c>
      <c r="M81" s="1" t="s">
        <v>480</v>
      </c>
      <c r="N81" s="1" t="s">
        <v>468</v>
      </c>
      <c r="O81" s="1"/>
      <c r="P81" s="1"/>
      <c r="Q81" s="1"/>
      <c r="R81" s="1"/>
      <c r="S81" s="1"/>
      <c r="T81" s="1"/>
      <c r="U81" s="3" t="s">
        <v>352</v>
      </c>
      <c r="V81" s="1">
        <v>0</v>
      </c>
    </row>
    <row r="82" spans="1:22" ht="409.6">
      <c r="A82" s="1"/>
      <c r="B82" s="1" t="s">
        <v>38</v>
      </c>
      <c r="C82" s="1"/>
      <c r="D82" s="1" t="s">
        <v>212</v>
      </c>
      <c r="E82" s="1" t="s">
        <v>481</v>
      </c>
      <c r="F82" s="1"/>
      <c r="G82" s="1"/>
      <c r="H82" s="1"/>
      <c r="I82" s="1"/>
      <c r="J82" s="1"/>
      <c r="K82" s="1" t="s">
        <v>284</v>
      </c>
      <c r="L82" s="1" t="s">
        <v>482</v>
      </c>
      <c r="M82" s="1" t="s">
        <v>483</v>
      </c>
      <c r="N82" s="1" t="s">
        <v>468</v>
      </c>
      <c r="O82" s="1"/>
      <c r="P82" s="1"/>
      <c r="Q82" s="1"/>
      <c r="R82" s="1"/>
      <c r="S82" s="1"/>
      <c r="T82" s="1"/>
      <c r="U82" s="3" t="s">
        <v>352</v>
      </c>
      <c r="V82" s="1">
        <v>0</v>
      </c>
    </row>
    <row r="83" spans="1:22" ht="409.6">
      <c r="A83" s="1"/>
      <c r="B83" s="1" t="s">
        <v>38</v>
      </c>
      <c r="C83" s="1"/>
      <c r="D83" s="1" t="s">
        <v>212</v>
      </c>
      <c r="E83" s="1" t="s">
        <v>484</v>
      </c>
      <c r="F83" s="1"/>
      <c r="G83" s="1"/>
      <c r="H83" s="1"/>
      <c r="I83" s="1"/>
      <c r="J83" s="1"/>
      <c r="K83" s="1" t="s">
        <v>284</v>
      </c>
      <c r="L83" s="1" t="s">
        <v>485</v>
      </c>
      <c r="M83" s="1" t="s">
        <v>486</v>
      </c>
      <c r="N83" s="1" t="s">
        <v>468</v>
      </c>
      <c r="O83" s="1"/>
      <c r="P83" s="1"/>
      <c r="Q83" s="1"/>
      <c r="R83" s="1"/>
      <c r="S83" s="1"/>
      <c r="T83" s="1"/>
      <c r="U83" s="3" t="s">
        <v>352</v>
      </c>
      <c r="V83" s="1">
        <v>0</v>
      </c>
    </row>
    <row r="84" spans="1:22" ht="409.6">
      <c r="A84" s="1"/>
      <c r="B84" s="1" t="s">
        <v>38</v>
      </c>
      <c r="C84" s="1"/>
      <c r="D84" s="1" t="s">
        <v>212</v>
      </c>
      <c r="E84" s="1" t="s">
        <v>487</v>
      </c>
      <c r="F84" s="1"/>
      <c r="G84" s="1"/>
      <c r="H84" s="1"/>
      <c r="I84" s="1"/>
      <c r="J84" s="1"/>
      <c r="K84" s="1" t="s">
        <v>284</v>
      </c>
      <c r="L84" s="1" t="s">
        <v>488</v>
      </c>
      <c r="M84" s="1" t="s">
        <v>489</v>
      </c>
      <c r="N84" s="1" t="s">
        <v>460</v>
      </c>
      <c r="O84" s="1"/>
      <c r="P84" s="1"/>
      <c r="Q84" s="1"/>
      <c r="R84" s="1"/>
      <c r="S84" s="1"/>
      <c r="T84" s="1"/>
      <c r="U84" s="3" t="s">
        <v>490</v>
      </c>
      <c r="V84" s="1">
        <v>0</v>
      </c>
    </row>
    <row r="85" spans="1:22" ht="409.6">
      <c r="A85" s="1"/>
      <c r="B85" s="1" t="s">
        <v>38</v>
      </c>
      <c r="C85" s="1"/>
      <c r="D85" s="1" t="s">
        <v>212</v>
      </c>
      <c r="E85" s="1" t="s">
        <v>491</v>
      </c>
      <c r="F85" s="1"/>
      <c r="G85" s="1"/>
      <c r="H85" s="1"/>
      <c r="I85" s="1"/>
      <c r="J85" s="1"/>
      <c r="K85" s="1" t="s">
        <v>284</v>
      </c>
      <c r="L85" s="1" t="s">
        <v>492</v>
      </c>
      <c r="M85" s="1" t="s">
        <v>493</v>
      </c>
      <c r="N85" s="1" t="s">
        <v>468</v>
      </c>
      <c r="O85" s="1"/>
      <c r="P85" s="1"/>
      <c r="Q85" s="1"/>
      <c r="R85" s="1"/>
      <c r="S85" s="1"/>
      <c r="T85" s="1"/>
      <c r="U85" s="3" t="s">
        <v>352</v>
      </c>
      <c r="V85" s="1">
        <v>0</v>
      </c>
    </row>
    <row r="86" spans="1:22" ht="409.6">
      <c r="A86" s="1"/>
      <c r="B86" s="1" t="s">
        <v>38</v>
      </c>
      <c r="C86" s="1"/>
      <c r="D86" s="1" t="s">
        <v>212</v>
      </c>
      <c r="E86" s="1" t="s">
        <v>494</v>
      </c>
      <c r="F86" s="1"/>
      <c r="G86" s="1"/>
      <c r="H86" s="1"/>
      <c r="I86" s="1"/>
      <c r="J86" s="1"/>
      <c r="K86" s="1" t="s">
        <v>284</v>
      </c>
      <c r="L86" s="1" t="s">
        <v>495</v>
      </c>
      <c r="M86" s="1" t="s">
        <v>496</v>
      </c>
      <c r="N86" s="1" t="s">
        <v>468</v>
      </c>
      <c r="O86" s="1"/>
      <c r="P86" s="1"/>
      <c r="Q86" s="1"/>
      <c r="R86" s="1"/>
      <c r="S86" s="1"/>
      <c r="T86" s="1"/>
      <c r="U86" s="3" t="s">
        <v>352</v>
      </c>
      <c r="V86" s="1">
        <v>0</v>
      </c>
    </row>
    <row r="87" spans="1:22" ht="409.6">
      <c r="A87" s="1"/>
      <c r="B87" s="1" t="s">
        <v>38</v>
      </c>
      <c r="C87" s="1"/>
      <c r="D87" s="1" t="s">
        <v>212</v>
      </c>
      <c r="E87" s="1" t="s">
        <v>497</v>
      </c>
      <c r="F87" s="1"/>
      <c r="G87" s="1"/>
      <c r="H87" s="1"/>
      <c r="I87" s="1"/>
      <c r="J87" s="1"/>
      <c r="K87" s="1" t="s">
        <v>284</v>
      </c>
      <c r="L87" s="1" t="s">
        <v>498</v>
      </c>
      <c r="M87" s="1" t="s">
        <v>499</v>
      </c>
      <c r="N87" s="1" t="s">
        <v>500</v>
      </c>
      <c r="O87" s="1"/>
      <c r="P87" s="1"/>
      <c r="Q87" s="1"/>
      <c r="R87" s="1"/>
      <c r="S87" s="1"/>
      <c r="T87" s="1"/>
      <c r="U87" s="3" t="s">
        <v>172</v>
      </c>
      <c r="V87" s="1">
        <v>0</v>
      </c>
    </row>
    <row r="88" spans="1:22" ht="409.6">
      <c r="A88" s="1"/>
      <c r="B88" s="1" t="s">
        <v>38</v>
      </c>
      <c r="C88" s="1"/>
      <c r="D88" s="1" t="s">
        <v>212</v>
      </c>
      <c r="E88" s="1" t="s">
        <v>501</v>
      </c>
      <c r="F88" s="1"/>
      <c r="G88" s="1"/>
      <c r="H88" s="1"/>
      <c r="I88" s="1"/>
      <c r="J88" s="1"/>
      <c r="K88" s="1" t="s">
        <v>284</v>
      </c>
      <c r="L88" s="1" t="s">
        <v>502</v>
      </c>
      <c r="M88" s="1" t="s">
        <v>503</v>
      </c>
      <c r="N88" s="3" t="s">
        <v>504</v>
      </c>
      <c r="O88" s="1"/>
      <c r="P88" s="1"/>
      <c r="Q88" s="1"/>
      <c r="R88" s="1"/>
      <c r="S88" s="1"/>
      <c r="T88" s="1"/>
      <c r="U88" s="3" t="s">
        <v>505</v>
      </c>
      <c r="V88" s="1">
        <v>0</v>
      </c>
    </row>
    <row r="89" spans="1:22" ht="409.6">
      <c r="A89" s="1"/>
      <c r="B89" s="1" t="s">
        <v>38</v>
      </c>
      <c r="C89" s="1"/>
      <c r="D89" s="1" t="s">
        <v>212</v>
      </c>
      <c r="E89" s="1" t="s">
        <v>506</v>
      </c>
      <c r="F89" s="1"/>
      <c r="G89" s="1"/>
      <c r="H89" s="1"/>
      <c r="I89" s="1"/>
      <c r="J89" s="1"/>
      <c r="K89" s="1" t="s">
        <v>284</v>
      </c>
      <c r="L89" s="1" t="s">
        <v>507</v>
      </c>
      <c r="M89" s="1" t="s">
        <v>508</v>
      </c>
      <c r="N89" s="1" t="s">
        <v>509</v>
      </c>
      <c r="O89" s="1"/>
      <c r="P89" s="1"/>
      <c r="Q89" s="1"/>
      <c r="R89" s="1"/>
      <c r="S89" s="1"/>
      <c r="T89" s="1"/>
      <c r="U89" s="3" t="s">
        <v>510</v>
      </c>
      <c r="V89" s="1">
        <v>0</v>
      </c>
    </row>
    <row r="90" spans="1:22" ht="409.6">
      <c r="A90" s="1"/>
      <c r="B90" s="1" t="s">
        <v>38</v>
      </c>
      <c r="C90" s="1"/>
      <c r="D90" s="1" t="s">
        <v>212</v>
      </c>
      <c r="E90" s="1" t="s">
        <v>511</v>
      </c>
      <c r="F90" s="1"/>
      <c r="G90" s="1"/>
      <c r="H90" s="1"/>
      <c r="I90" s="1"/>
      <c r="J90" s="1"/>
      <c r="K90" s="1" t="s">
        <v>284</v>
      </c>
      <c r="L90" s="1" t="s">
        <v>512</v>
      </c>
      <c r="M90" s="1" t="s">
        <v>513</v>
      </c>
      <c r="N90" s="1" t="s">
        <v>514</v>
      </c>
      <c r="O90" s="1"/>
      <c r="P90" s="1"/>
      <c r="Q90" s="1"/>
      <c r="R90" s="1"/>
      <c r="S90" s="1"/>
      <c r="T90" s="1"/>
      <c r="U90" s="3" t="s">
        <v>515</v>
      </c>
      <c r="V90" s="1">
        <v>0</v>
      </c>
    </row>
    <row r="91" spans="1:22" ht="409.6">
      <c r="A91" s="1"/>
      <c r="B91" s="1" t="s">
        <v>38</v>
      </c>
      <c r="C91" s="1"/>
      <c r="D91" s="1" t="s">
        <v>212</v>
      </c>
      <c r="E91" s="1" t="s">
        <v>516</v>
      </c>
      <c r="F91" s="1"/>
      <c r="G91" s="1"/>
      <c r="H91" s="1"/>
      <c r="I91" s="1"/>
      <c r="J91" s="1"/>
      <c r="K91" s="1" t="s">
        <v>284</v>
      </c>
      <c r="L91" s="1" t="s">
        <v>517</v>
      </c>
      <c r="M91" s="1" t="s">
        <v>518</v>
      </c>
      <c r="N91" s="1" t="s">
        <v>519</v>
      </c>
      <c r="O91" s="1"/>
      <c r="P91" s="1"/>
      <c r="Q91" s="1"/>
      <c r="R91" s="1"/>
      <c r="S91" s="1"/>
      <c r="T91" s="1"/>
      <c r="U91" s="3" t="s">
        <v>172</v>
      </c>
      <c r="V91" s="1">
        <v>0</v>
      </c>
    </row>
    <row r="92" spans="1:22" ht="409.6">
      <c r="A92" s="1"/>
      <c r="B92" s="1" t="s">
        <v>38</v>
      </c>
      <c r="C92" s="1"/>
      <c r="D92" s="1" t="s">
        <v>212</v>
      </c>
      <c r="E92" s="1" t="s">
        <v>520</v>
      </c>
      <c r="F92" s="1"/>
      <c r="G92" s="1"/>
      <c r="H92" s="1"/>
      <c r="I92" s="1"/>
      <c r="J92" s="1"/>
      <c r="K92" s="1" t="s">
        <v>284</v>
      </c>
      <c r="L92" s="1" t="s">
        <v>521</v>
      </c>
      <c r="M92" s="1" t="s">
        <v>522</v>
      </c>
      <c r="N92" s="1" t="s">
        <v>468</v>
      </c>
      <c r="O92" s="1"/>
      <c r="P92" s="1"/>
      <c r="Q92" s="1"/>
      <c r="R92" s="1"/>
      <c r="S92" s="1"/>
      <c r="T92" s="1"/>
      <c r="U92" s="3" t="s">
        <v>352</v>
      </c>
      <c r="V92" s="1">
        <v>0</v>
      </c>
    </row>
    <row r="93" spans="1:22" ht="409.6">
      <c r="A93" s="1"/>
      <c r="B93" s="1" t="s">
        <v>38</v>
      </c>
      <c r="C93" s="1"/>
      <c r="D93" s="1" t="s">
        <v>212</v>
      </c>
      <c r="E93" s="1" t="s">
        <v>523</v>
      </c>
      <c r="F93" s="1"/>
      <c r="G93" s="1"/>
      <c r="H93" s="1"/>
      <c r="I93" s="1"/>
      <c r="J93" s="1"/>
      <c r="K93" s="1" t="s">
        <v>284</v>
      </c>
      <c r="L93" s="1" t="s">
        <v>524</v>
      </c>
      <c r="M93" s="1" t="s">
        <v>525</v>
      </c>
      <c r="N93" s="3" t="s">
        <v>526</v>
      </c>
      <c r="O93" s="1"/>
      <c r="P93" s="1"/>
      <c r="Q93" s="1"/>
      <c r="R93" s="1"/>
      <c r="S93" s="1"/>
      <c r="T93" s="1"/>
      <c r="U93" s="3" t="s">
        <v>527</v>
      </c>
      <c r="V93" s="1">
        <v>0</v>
      </c>
    </row>
    <row r="94" spans="1:22" ht="409.6">
      <c r="A94" s="1"/>
      <c r="B94" s="1" t="s">
        <v>38</v>
      </c>
      <c r="C94" s="1"/>
      <c r="D94" s="1" t="s">
        <v>212</v>
      </c>
      <c r="E94" s="1" t="s">
        <v>528</v>
      </c>
      <c r="F94" s="1"/>
      <c r="G94" s="1"/>
      <c r="H94" s="1"/>
      <c r="I94" s="1"/>
      <c r="J94" s="1"/>
      <c r="K94" s="1" t="s">
        <v>284</v>
      </c>
      <c r="L94" s="1" t="s">
        <v>529</v>
      </c>
      <c r="M94" s="1" t="s">
        <v>530</v>
      </c>
      <c r="N94" s="1" t="s">
        <v>531</v>
      </c>
      <c r="O94" s="1"/>
      <c r="P94" s="1"/>
      <c r="Q94" s="1"/>
      <c r="R94" s="1"/>
      <c r="S94" s="1"/>
      <c r="T94" s="1"/>
      <c r="U94" s="3" t="s">
        <v>172</v>
      </c>
      <c r="V94" s="1">
        <v>0</v>
      </c>
    </row>
    <row r="95" spans="1:22" ht="409.6">
      <c r="A95" s="1"/>
      <c r="B95" s="1" t="s">
        <v>38</v>
      </c>
      <c r="C95" s="1"/>
      <c r="D95" s="1" t="s">
        <v>212</v>
      </c>
      <c r="E95" s="1" t="s">
        <v>532</v>
      </c>
      <c r="F95" s="1"/>
      <c r="G95" s="1"/>
      <c r="H95" s="1"/>
      <c r="I95" s="1"/>
      <c r="J95" s="1"/>
      <c r="K95" s="1" t="s">
        <v>284</v>
      </c>
      <c r="L95" s="1" t="s">
        <v>533</v>
      </c>
      <c r="M95" s="1" t="s">
        <v>534</v>
      </c>
      <c r="N95" s="3" t="s">
        <v>535</v>
      </c>
      <c r="O95" s="1"/>
      <c r="P95" s="1"/>
      <c r="Q95" s="1"/>
      <c r="R95" s="1"/>
      <c r="S95" s="1"/>
      <c r="T95" s="1"/>
      <c r="U95" s="3" t="s">
        <v>461</v>
      </c>
      <c r="V95" s="1">
        <v>0</v>
      </c>
    </row>
    <row r="96" spans="1:22" ht="409.6">
      <c r="A96" s="1"/>
      <c r="B96" s="1" t="s">
        <v>38</v>
      </c>
      <c r="C96" s="1"/>
      <c r="D96" s="1" t="s">
        <v>212</v>
      </c>
      <c r="E96" s="1" t="s">
        <v>536</v>
      </c>
      <c r="F96" s="1"/>
      <c r="G96" s="1"/>
      <c r="H96" s="1"/>
      <c r="I96" s="1"/>
      <c r="J96" s="1"/>
      <c r="K96" s="1" t="s">
        <v>284</v>
      </c>
      <c r="L96" s="1" t="s">
        <v>537</v>
      </c>
      <c r="M96" s="1" t="s">
        <v>538</v>
      </c>
      <c r="N96" s="1" t="s">
        <v>539</v>
      </c>
      <c r="O96" s="1"/>
      <c r="P96" s="1"/>
      <c r="Q96" s="1"/>
      <c r="R96" s="1"/>
      <c r="S96" s="1"/>
      <c r="T96" s="1"/>
      <c r="U96" s="3" t="s">
        <v>413</v>
      </c>
      <c r="V96" s="1">
        <v>0</v>
      </c>
    </row>
    <row r="97" spans="1:22" ht="409.6">
      <c r="A97" s="1"/>
      <c r="B97" s="1" t="s">
        <v>38</v>
      </c>
      <c r="C97" s="1"/>
      <c r="D97" s="1" t="s">
        <v>212</v>
      </c>
      <c r="E97" s="1" t="s">
        <v>540</v>
      </c>
      <c r="F97" s="1"/>
      <c r="G97" s="1"/>
      <c r="H97" s="1"/>
      <c r="I97" s="1"/>
      <c r="J97" s="1"/>
      <c r="K97" s="1" t="s">
        <v>284</v>
      </c>
      <c r="L97" s="1" t="s">
        <v>541</v>
      </c>
      <c r="M97" s="1" t="s">
        <v>542</v>
      </c>
      <c r="N97" s="3" t="s">
        <v>543</v>
      </c>
      <c r="O97" s="1"/>
      <c r="P97" s="1"/>
      <c r="Q97" s="1"/>
      <c r="R97" s="1"/>
      <c r="S97" s="1"/>
      <c r="T97" s="1"/>
      <c r="U97" s="3" t="s">
        <v>544</v>
      </c>
      <c r="V97" s="1">
        <v>0</v>
      </c>
    </row>
    <row r="98" spans="1:22" ht="409.6">
      <c r="A98" s="1"/>
      <c r="B98" s="1" t="s">
        <v>38</v>
      </c>
      <c r="C98" s="1"/>
      <c r="D98" s="1" t="s">
        <v>212</v>
      </c>
      <c r="E98" s="1" t="s">
        <v>545</v>
      </c>
      <c r="F98" s="1"/>
      <c r="G98" s="1"/>
      <c r="H98" s="1"/>
      <c r="I98" s="1"/>
      <c r="J98" s="1"/>
      <c r="K98" s="1" t="s">
        <v>284</v>
      </c>
      <c r="L98" s="1" t="s">
        <v>546</v>
      </c>
      <c r="M98" s="1" t="s">
        <v>547</v>
      </c>
      <c r="N98" s="3" t="s">
        <v>548</v>
      </c>
      <c r="O98" s="1"/>
      <c r="P98" s="1"/>
      <c r="Q98" s="1"/>
      <c r="R98" s="1"/>
      <c r="S98" s="1"/>
      <c r="T98" s="1"/>
      <c r="U98" s="3" t="s">
        <v>544</v>
      </c>
      <c r="V98" s="1">
        <v>0</v>
      </c>
    </row>
    <row r="99" spans="1:22" ht="401.1">
      <c r="A99" s="1"/>
      <c r="B99" s="1" t="s">
        <v>38</v>
      </c>
      <c r="C99" s="1"/>
      <c r="D99" s="1" t="s">
        <v>212</v>
      </c>
      <c r="E99" s="1" t="s">
        <v>549</v>
      </c>
      <c r="F99" s="1"/>
      <c r="G99" s="1"/>
      <c r="H99" s="1"/>
      <c r="I99" s="1"/>
      <c r="J99" s="1"/>
      <c r="K99" s="1" t="s">
        <v>284</v>
      </c>
      <c r="L99" s="1" t="s">
        <v>550</v>
      </c>
      <c r="M99" s="1" t="s">
        <v>551</v>
      </c>
      <c r="N99" s="1" t="s">
        <v>552</v>
      </c>
      <c r="O99" s="1"/>
      <c r="P99" s="1"/>
      <c r="Q99" s="1"/>
      <c r="R99" s="1"/>
      <c r="S99" s="1"/>
      <c r="T99" s="1"/>
      <c r="U99" s="3" t="s">
        <v>553</v>
      </c>
      <c r="V99" s="1">
        <v>0</v>
      </c>
    </row>
    <row r="100" spans="1:22" ht="401.1">
      <c r="A100" s="1"/>
      <c r="B100" s="1" t="s">
        <v>38</v>
      </c>
      <c r="C100" s="1"/>
      <c r="D100" s="1" t="s">
        <v>212</v>
      </c>
      <c r="E100" s="1" t="s">
        <v>554</v>
      </c>
      <c r="F100" s="1"/>
      <c r="G100" s="1"/>
      <c r="H100" s="1"/>
      <c r="I100" s="1"/>
      <c r="J100" s="1"/>
      <c r="K100" s="1" t="s">
        <v>284</v>
      </c>
      <c r="L100" s="1" t="s">
        <v>555</v>
      </c>
      <c r="M100" s="1" t="s">
        <v>556</v>
      </c>
      <c r="N100" s="1" t="s">
        <v>557</v>
      </c>
      <c r="O100" s="1"/>
      <c r="P100" s="1"/>
      <c r="Q100" s="1"/>
      <c r="R100" s="1"/>
      <c r="S100" s="1"/>
      <c r="T100" s="1"/>
      <c r="U100" s="3" t="s">
        <v>553</v>
      </c>
      <c r="V100" s="1">
        <v>0</v>
      </c>
    </row>
    <row r="101" spans="1:22" ht="409.6">
      <c r="A101" s="1"/>
      <c r="B101" s="1" t="s">
        <v>38</v>
      </c>
      <c r="C101" s="1"/>
      <c r="D101" s="1" t="s">
        <v>212</v>
      </c>
      <c r="E101" s="1" t="s">
        <v>558</v>
      </c>
      <c r="F101" s="1"/>
      <c r="G101" s="1"/>
      <c r="H101" s="1"/>
      <c r="I101" s="1"/>
      <c r="J101" s="1"/>
      <c r="K101" s="1" t="s">
        <v>284</v>
      </c>
      <c r="L101" s="1" t="s">
        <v>559</v>
      </c>
      <c r="M101" s="1" t="s">
        <v>560</v>
      </c>
      <c r="N101" s="1" t="s">
        <v>561</v>
      </c>
      <c r="O101" s="1"/>
      <c r="P101" s="1"/>
      <c r="Q101" s="1"/>
      <c r="R101" s="1"/>
      <c r="S101" s="1"/>
      <c r="T101" s="1"/>
      <c r="U101" s="3" t="s">
        <v>413</v>
      </c>
      <c r="V101" s="1">
        <v>0</v>
      </c>
    </row>
    <row r="102" spans="1:22">
      <c r="A102" s="1" t="s">
        <v>562</v>
      </c>
      <c r="B102" s="1" t="s">
        <v>38</v>
      </c>
      <c r="C102" s="2">
        <v>43925</v>
      </c>
      <c r="D102" s="1" t="s">
        <v>24</v>
      </c>
      <c r="E102" s="1" t="s">
        <v>563</v>
      </c>
      <c r="F102" s="1" t="s">
        <v>26</v>
      </c>
      <c r="G102" s="1" t="s">
        <v>26</v>
      </c>
      <c r="H102" s="1" t="s">
        <v>564</v>
      </c>
      <c r="I102" s="1" t="s">
        <v>565</v>
      </c>
      <c r="J102" s="1" t="s">
        <v>115</v>
      </c>
      <c r="K102" s="1" t="s">
        <v>284</v>
      </c>
      <c r="L102" s="1" t="s">
        <v>566</v>
      </c>
      <c r="M102" s="1" t="s">
        <v>567</v>
      </c>
      <c r="N102" s="1" t="s">
        <v>568</v>
      </c>
      <c r="O102" s="1" t="s">
        <v>569</v>
      </c>
      <c r="P102" s="1"/>
      <c r="Q102" s="1" t="s">
        <v>35</v>
      </c>
      <c r="R102" s="1" t="s">
        <v>120</v>
      </c>
      <c r="S102" s="1" t="s">
        <v>570</v>
      </c>
      <c r="T102" s="1">
        <v>0</v>
      </c>
    </row>
    <row r="103" spans="1:22" ht="409.6">
      <c r="A103" s="1"/>
      <c r="B103" s="1" t="s">
        <v>111</v>
      </c>
      <c r="C103" s="1"/>
      <c r="D103" s="1" t="s">
        <v>212</v>
      </c>
      <c r="E103" s="1" t="s">
        <v>571</v>
      </c>
      <c r="F103" s="1" t="s">
        <v>26</v>
      </c>
      <c r="G103" s="1" t="s">
        <v>26</v>
      </c>
      <c r="H103" s="1"/>
      <c r="I103" s="1"/>
      <c r="J103" s="1" t="s">
        <v>115</v>
      </c>
      <c r="K103" s="1" t="s">
        <v>284</v>
      </c>
      <c r="L103" s="1" t="s">
        <v>572</v>
      </c>
      <c r="M103" s="1" t="s">
        <v>573</v>
      </c>
      <c r="N103" s="1" t="s">
        <v>574</v>
      </c>
      <c r="O103" s="1"/>
      <c r="P103" s="1"/>
      <c r="Q103" s="1"/>
      <c r="R103" s="1"/>
      <c r="S103" s="1" t="s">
        <v>575</v>
      </c>
      <c r="T103" s="1"/>
      <c r="U103" s="3" t="s">
        <v>461</v>
      </c>
      <c r="V103" s="1">
        <v>0</v>
      </c>
    </row>
    <row r="104" spans="1:22" ht="409.6">
      <c r="A104" s="1"/>
      <c r="B104" s="1" t="s">
        <v>38</v>
      </c>
      <c r="C104" s="1"/>
      <c r="D104" s="1" t="s">
        <v>212</v>
      </c>
      <c r="E104" s="1" t="s">
        <v>576</v>
      </c>
      <c r="F104" s="1" t="s">
        <v>26</v>
      </c>
      <c r="G104" s="1" t="s">
        <v>26</v>
      </c>
      <c r="H104" s="1" t="s">
        <v>150</v>
      </c>
      <c r="I104" s="1"/>
      <c r="J104" s="1" t="s">
        <v>115</v>
      </c>
      <c r="K104" s="1" t="s">
        <v>284</v>
      </c>
      <c r="L104" s="1" t="s">
        <v>577</v>
      </c>
      <c r="M104" s="1" t="s">
        <v>578</v>
      </c>
      <c r="N104" s="1" t="s">
        <v>579</v>
      </c>
      <c r="O104" s="1"/>
      <c r="P104" s="1"/>
      <c r="Q104" s="1"/>
      <c r="R104" s="1"/>
      <c r="S104" s="1" t="s">
        <v>580</v>
      </c>
      <c r="T104" s="3" t="s">
        <v>172</v>
      </c>
      <c r="U104" s="1">
        <v>0</v>
      </c>
    </row>
    <row r="105" spans="1:22">
      <c r="A105" s="1"/>
      <c r="B105" s="1" t="s">
        <v>38</v>
      </c>
      <c r="C105" s="1" t="s">
        <v>39</v>
      </c>
      <c r="D105" s="1" t="s">
        <v>24</v>
      </c>
      <c r="E105" s="1" t="s">
        <v>581</v>
      </c>
      <c r="F105" s="1" t="s">
        <v>26</v>
      </c>
      <c r="G105" s="1" t="s">
        <v>26</v>
      </c>
      <c r="H105" s="1" t="s">
        <v>150</v>
      </c>
      <c r="I105" s="1"/>
      <c r="J105" s="1" t="s">
        <v>115</v>
      </c>
      <c r="K105" s="1" t="s">
        <v>284</v>
      </c>
      <c r="L105" s="1"/>
      <c r="M105" s="1" t="s">
        <v>582</v>
      </c>
      <c r="N105" s="1" t="s">
        <v>583</v>
      </c>
      <c r="O105" s="1"/>
      <c r="P105" s="1"/>
      <c r="Q105" s="1"/>
      <c r="R105" s="1"/>
      <c r="S105" s="1" t="s">
        <v>580</v>
      </c>
      <c r="T105" s="1" t="s">
        <v>584</v>
      </c>
      <c r="U105" s="1">
        <v>0</v>
      </c>
    </row>
    <row r="106" spans="1:22" ht="409.6">
      <c r="A106" s="1"/>
      <c r="B106" s="1" t="s">
        <v>38</v>
      </c>
      <c r="C106" s="1"/>
      <c r="D106" s="1" t="s">
        <v>212</v>
      </c>
      <c r="E106" s="1" t="s">
        <v>585</v>
      </c>
      <c r="F106" s="1" t="s">
        <v>26</v>
      </c>
      <c r="G106" s="1" t="s">
        <v>26</v>
      </c>
      <c r="H106" s="1" t="s">
        <v>150</v>
      </c>
      <c r="I106" s="1"/>
      <c r="J106" s="1" t="s">
        <v>115</v>
      </c>
      <c r="K106" s="1" t="s">
        <v>284</v>
      </c>
      <c r="L106" s="1" t="s">
        <v>586</v>
      </c>
      <c r="M106" s="1" t="s">
        <v>587</v>
      </c>
      <c r="N106" s="1" t="s">
        <v>588</v>
      </c>
      <c r="O106" s="1"/>
      <c r="P106" s="1"/>
      <c r="Q106" s="1"/>
      <c r="R106" s="1"/>
      <c r="S106" s="1" t="s">
        <v>66</v>
      </c>
      <c r="T106" s="1"/>
      <c r="U106" s="3" t="s">
        <v>172</v>
      </c>
      <c r="V106" s="1">
        <v>0</v>
      </c>
    </row>
    <row r="107" spans="1:22" ht="409.6">
      <c r="A107" s="1"/>
      <c r="B107" s="1" t="s">
        <v>38</v>
      </c>
      <c r="C107" s="1"/>
      <c r="D107" s="1" t="s">
        <v>212</v>
      </c>
      <c r="E107" s="1" t="s">
        <v>589</v>
      </c>
      <c r="F107" s="1"/>
      <c r="G107" s="1"/>
      <c r="H107" s="1" t="s">
        <v>150</v>
      </c>
      <c r="I107" s="1"/>
      <c r="J107" s="1"/>
      <c r="K107" s="1" t="s">
        <v>284</v>
      </c>
      <c r="L107" s="1"/>
      <c r="M107" s="1" t="s">
        <v>590</v>
      </c>
      <c r="N107" s="3" t="s">
        <v>591</v>
      </c>
      <c r="O107" s="1"/>
      <c r="P107" s="1"/>
      <c r="Q107" s="1"/>
      <c r="R107" s="1"/>
      <c r="S107" s="1"/>
      <c r="T107" s="1"/>
      <c r="U107" s="3" t="s">
        <v>592</v>
      </c>
      <c r="V107" s="1">
        <v>0</v>
      </c>
    </row>
    <row r="108" spans="1:22" ht="409.6">
      <c r="A108" s="1"/>
      <c r="B108" s="1" t="s">
        <v>38</v>
      </c>
      <c r="C108" s="1"/>
      <c r="D108" s="1" t="s">
        <v>212</v>
      </c>
      <c r="E108" s="1" t="s">
        <v>593</v>
      </c>
      <c r="F108" s="1"/>
      <c r="G108" s="1"/>
      <c r="H108" s="1" t="s">
        <v>150</v>
      </c>
      <c r="I108" s="1"/>
      <c r="J108" s="1"/>
      <c r="K108" s="1" t="s">
        <v>284</v>
      </c>
      <c r="L108" s="1" t="s">
        <v>594</v>
      </c>
      <c r="M108" s="1" t="s">
        <v>595</v>
      </c>
      <c r="N108" s="3" t="s">
        <v>591</v>
      </c>
      <c r="O108" s="1"/>
      <c r="P108" s="1"/>
      <c r="Q108" s="1"/>
      <c r="R108" s="1"/>
      <c r="S108" s="1"/>
      <c r="T108" s="1"/>
      <c r="U108" s="3" t="s">
        <v>592</v>
      </c>
      <c r="V108" s="1">
        <v>0</v>
      </c>
    </row>
    <row r="109" spans="1:22" ht="409.6">
      <c r="A109" s="1"/>
      <c r="B109" s="1" t="s">
        <v>38</v>
      </c>
      <c r="C109" s="1"/>
      <c r="D109" s="1" t="s">
        <v>212</v>
      </c>
      <c r="E109" s="1" t="s">
        <v>596</v>
      </c>
      <c r="F109" s="1"/>
      <c r="G109" s="1"/>
      <c r="H109" s="1" t="s">
        <v>150</v>
      </c>
      <c r="I109" s="1"/>
      <c r="J109" s="1"/>
      <c r="K109" s="1" t="s">
        <v>284</v>
      </c>
      <c r="L109" s="1" t="s">
        <v>597</v>
      </c>
      <c r="M109" s="1" t="s">
        <v>598</v>
      </c>
      <c r="N109" s="1" t="s">
        <v>599</v>
      </c>
      <c r="O109" s="1"/>
      <c r="P109" s="1"/>
      <c r="Q109" s="1"/>
      <c r="R109" s="1"/>
      <c r="S109" s="1"/>
      <c r="T109" s="1"/>
      <c r="U109" s="3" t="s">
        <v>600</v>
      </c>
      <c r="V109" s="1">
        <v>0</v>
      </c>
    </row>
    <row r="110" spans="1:22" ht="409.6">
      <c r="A110" s="1"/>
      <c r="B110" s="1" t="s">
        <v>38</v>
      </c>
      <c r="C110" s="1"/>
      <c r="D110" s="1" t="s">
        <v>212</v>
      </c>
      <c r="E110" s="1" t="s">
        <v>601</v>
      </c>
      <c r="F110" s="1"/>
      <c r="G110" s="1"/>
      <c r="H110" s="1" t="s">
        <v>150</v>
      </c>
      <c r="I110" s="1"/>
      <c r="J110" s="1"/>
      <c r="K110" s="1" t="s">
        <v>284</v>
      </c>
      <c r="L110" s="1" t="s">
        <v>602</v>
      </c>
      <c r="M110" s="1" t="s">
        <v>603</v>
      </c>
      <c r="N110" s="1" t="s">
        <v>604</v>
      </c>
      <c r="O110" s="1"/>
      <c r="P110" s="1"/>
      <c r="Q110" s="1"/>
      <c r="R110" s="1"/>
      <c r="S110" s="1"/>
      <c r="T110" s="1"/>
      <c r="U110" s="3" t="s">
        <v>249</v>
      </c>
      <c r="V110" s="1">
        <v>0</v>
      </c>
    </row>
    <row r="111" spans="1:22" ht="409.6">
      <c r="A111" s="1" t="s">
        <v>605</v>
      </c>
      <c r="B111" s="1" t="s">
        <v>38</v>
      </c>
      <c r="C111" s="2">
        <v>43925</v>
      </c>
      <c r="D111" s="1" t="s">
        <v>24</v>
      </c>
      <c r="E111" s="1" t="s">
        <v>606</v>
      </c>
      <c r="F111" s="1" t="s">
        <v>26</v>
      </c>
      <c r="G111" s="1" t="s">
        <v>26</v>
      </c>
      <c r="H111" s="1" t="s">
        <v>150</v>
      </c>
      <c r="I111" s="1" t="s">
        <v>607</v>
      </c>
      <c r="J111" s="1" t="s">
        <v>115</v>
      </c>
      <c r="K111" s="1" t="s">
        <v>116</v>
      </c>
      <c r="L111" s="1" t="s">
        <v>608</v>
      </c>
      <c r="M111" s="3" t="s">
        <v>609</v>
      </c>
      <c r="N111" s="1" t="s">
        <v>604</v>
      </c>
      <c r="O111" s="1"/>
      <c r="P111" s="1"/>
      <c r="Q111" s="1"/>
      <c r="R111" s="1"/>
      <c r="S111" s="1" t="s">
        <v>35</v>
      </c>
      <c r="T111" s="1" t="s">
        <v>120</v>
      </c>
      <c r="U111" s="3" t="s">
        <v>249</v>
      </c>
      <c r="V111" s="1">
        <v>0</v>
      </c>
    </row>
    <row r="112" spans="1:22">
      <c r="A112" s="1" t="s">
        <v>610</v>
      </c>
      <c r="B112" s="1" t="s">
        <v>111</v>
      </c>
      <c r="C112" s="2">
        <v>43925</v>
      </c>
      <c r="D112" s="1" t="s">
        <v>24</v>
      </c>
      <c r="E112" s="1" t="s">
        <v>611</v>
      </c>
      <c r="F112" s="1" t="s">
        <v>26</v>
      </c>
      <c r="G112" s="1" t="s">
        <v>26</v>
      </c>
      <c r="H112" s="1" t="s">
        <v>150</v>
      </c>
      <c r="I112" s="1" t="s">
        <v>612</v>
      </c>
      <c r="J112" s="1" t="s">
        <v>115</v>
      </c>
      <c r="K112" s="1" t="s">
        <v>116</v>
      </c>
      <c r="L112" s="1" t="s">
        <v>613</v>
      </c>
      <c r="M112" s="1" t="s">
        <v>614</v>
      </c>
      <c r="N112" s="1" t="s">
        <v>615</v>
      </c>
      <c r="O112" s="1" t="s">
        <v>616</v>
      </c>
      <c r="P112" s="1"/>
      <c r="Q112" s="1" t="s">
        <v>35</v>
      </c>
      <c r="R112" s="1" t="s">
        <v>617</v>
      </c>
      <c r="S112" s="1" t="s">
        <v>618</v>
      </c>
      <c r="T112" s="1">
        <v>0</v>
      </c>
    </row>
    <row r="113" spans="1:22">
      <c r="A113" s="1"/>
      <c r="B113" s="1" t="s">
        <v>111</v>
      </c>
      <c r="C113" s="1"/>
      <c r="D113" s="1" t="s">
        <v>24</v>
      </c>
      <c r="E113" s="1" t="s">
        <v>619</v>
      </c>
      <c r="F113" s="1" t="s">
        <v>26</v>
      </c>
      <c r="G113" s="1" t="s">
        <v>26</v>
      </c>
      <c r="H113" s="1" t="s">
        <v>150</v>
      </c>
      <c r="I113" s="1"/>
      <c r="J113" s="1" t="s">
        <v>115</v>
      </c>
      <c r="K113" s="1" t="s">
        <v>284</v>
      </c>
      <c r="L113" s="1" t="s">
        <v>620</v>
      </c>
      <c r="M113" s="1" t="s">
        <v>621</v>
      </c>
      <c r="N113" s="1" t="s">
        <v>604</v>
      </c>
      <c r="O113" s="1"/>
      <c r="P113" s="1"/>
      <c r="Q113" s="1"/>
      <c r="R113" s="1"/>
      <c r="S113" s="1" t="s">
        <v>35</v>
      </c>
      <c r="T113" s="1"/>
      <c r="U113" s="1" t="s">
        <v>622</v>
      </c>
      <c r="V113" s="1">
        <v>0</v>
      </c>
    </row>
    <row r="114" spans="1:22" ht="409.6">
      <c r="A114" s="1"/>
      <c r="B114" s="1" t="s">
        <v>38</v>
      </c>
      <c r="C114" s="1"/>
      <c r="D114" s="1" t="s">
        <v>24</v>
      </c>
      <c r="E114" s="1" t="s">
        <v>623</v>
      </c>
      <c r="F114" s="1" t="s">
        <v>26</v>
      </c>
      <c r="G114" s="1" t="s">
        <v>26</v>
      </c>
      <c r="H114" s="1"/>
      <c r="I114" s="1"/>
      <c r="J114" s="1" t="s">
        <v>115</v>
      </c>
      <c r="K114" s="1" t="s">
        <v>284</v>
      </c>
      <c r="L114" s="1" t="s">
        <v>624</v>
      </c>
      <c r="M114" s="1" t="s">
        <v>625</v>
      </c>
      <c r="N114" s="1" t="s">
        <v>604</v>
      </c>
      <c r="O114" s="1"/>
      <c r="P114" s="1"/>
      <c r="Q114" s="1"/>
      <c r="R114" s="1"/>
      <c r="S114" s="1" t="s">
        <v>580</v>
      </c>
      <c r="T114" s="3" t="s">
        <v>249</v>
      </c>
      <c r="U114" s="1">
        <v>0</v>
      </c>
    </row>
    <row r="115" spans="1:22" ht="409.6">
      <c r="A115" s="1"/>
      <c r="B115" s="1" t="s">
        <v>38</v>
      </c>
      <c r="C115" s="1"/>
      <c r="D115" s="1" t="s">
        <v>24</v>
      </c>
      <c r="E115" s="1" t="s">
        <v>626</v>
      </c>
      <c r="F115" s="1" t="s">
        <v>26</v>
      </c>
      <c r="G115" s="1" t="s">
        <v>26</v>
      </c>
      <c r="H115" s="1"/>
      <c r="I115" s="1"/>
      <c r="J115" s="1" t="s">
        <v>115</v>
      </c>
      <c r="K115" s="1" t="s">
        <v>284</v>
      </c>
      <c r="L115" s="1" t="s">
        <v>627</v>
      </c>
      <c r="M115" s="1" t="s">
        <v>628</v>
      </c>
      <c r="N115" s="1" t="s">
        <v>604</v>
      </c>
      <c r="O115" s="1"/>
      <c r="P115" s="1"/>
      <c r="Q115" s="1"/>
      <c r="R115" s="1"/>
      <c r="S115" s="1" t="s">
        <v>580</v>
      </c>
      <c r="T115" s="3" t="s">
        <v>249</v>
      </c>
      <c r="U115" s="1">
        <v>0</v>
      </c>
    </row>
    <row r="116" spans="1:22" ht="409.6">
      <c r="A116" s="1"/>
      <c r="B116" s="1" t="s">
        <v>38</v>
      </c>
      <c r="C116" s="1"/>
      <c r="D116" s="1" t="s">
        <v>212</v>
      </c>
      <c r="E116" s="1" t="s">
        <v>629</v>
      </c>
      <c r="F116" s="1" t="s">
        <v>26</v>
      </c>
      <c r="G116" s="1" t="s">
        <v>26</v>
      </c>
      <c r="H116" s="1"/>
      <c r="I116" s="1"/>
      <c r="J116" s="1" t="s">
        <v>115</v>
      </c>
      <c r="K116" s="1" t="s">
        <v>284</v>
      </c>
      <c r="L116" s="1" t="s">
        <v>630</v>
      </c>
      <c r="M116" s="1" t="s">
        <v>631</v>
      </c>
      <c r="N116" s="1" t="s">
        <v>604</v>
      </c>
      <c r="O116" s="1"/>
      <c r="P116" s="1"/>
      <c r="Q116" s="1"/>
      <c r="R116" s="1"/>
      <c r="S116" s="1" t="s">
        <v>66</v>
      </c>
      <c r="T116" s="1"/>
      <c r="U116" s="3" t="s">
        <v>249</v>
      </c>
      <c r="V116" s="1">
        <v>0</v>
      </c>
    </row>
    <row r="117" spans="1:22" ht="409.6">
      <c r="A117" s="1"/>
      <c r="B117" s="1" t="s">
        <v>38</v>
      </c>
      <c r="C117" s="1"/>
      <c r="D117" s="1" t="s">
        <v>212</v>
      </c>
      <c r="E117" s="1" t="s">
        <v>632</v>
      </c>
      <c r="F117" s="1" t="s">
        <v>26</v>
      </c>
      <c r="G117" s="1" t="s">
        <v>26</v>
      </c>
      <c r="H117" s="1"/>
      <c r="I117" s="1"/>
      <c r="J117" s="1" t="s">
        <v>115</v>
      </c>
      <c r="K117" s="1" t="s">
        <v>284</v>
      </c>
      <c r="L117" s="1" t="s">
        <v>633</v>
      </c>
      <c r="M117" s="1" t="s">
        <v>634</v>
      </c>
      <c r="N117" s="1" t="s">
        <v>635</v>
      </c>
      <c r="O117" s="1"/>
      <c r="P117" s="1"/>
      <c r="Q117" s="1"/>
      <c r="R117" s="1"/>
      <c r="S117" s="1" t="s">
        <v>66</v>
      </c>
      <c r="T117" s="1"/>
      <c r="U117" s="3" t="s">
        <v>592</v>
      </c>
      <c r="V117" s="1">
        <v>0</v>
      </c>
    </row>
    <row r="118" spans="1:22" ht="409.6">
      <c r="A118" s="1"/>
      <c r="B118" s="1" t="s">
        <v>38</v>
      </c>
      <c r="C118" s="1"/>
      <c r="D118" s="1" t="s">
        <v>212</v>
      </c>
      <c r="E118" s="1" t="s">
        <v>636</v>
      </c>
      <c r="F118" s="1" t="s">
        <v>26</v>
      </c>
      <c r="G118" s="1" t="s">
        <v>26</v>
      </c>
      <c r="H118" s="1"/>
      <c r="I118" s="1"/>
      <c r="J118" s="1" t="s">
        <v>115</v>
      </c>
      <c r="K118" s="1" t="s">
        <v>284</v>
      </c>
      <c r="L118" s="1" t="s">
        <v>637</v>
      </c>
      <c r="M118" s="1" t="s">
        <v>638</v>
      </c>
      <c r="N118" s="3" t="s">
        <v>639</v>
      </c>
      <c r="O118" s="1"/>
      <c r="P118" s="1"/>
      <c r="Q118" s="1"/>
      <c r="R118" s="1"/>
      <c r="S118" s="1" t="s">
        <v>66</v>
      </c>
      <c r="T118" s="1"/>
      <c r="U118" s="3" t="s">
        <v>249</v>
      </c>
      <c r="V118" s="1">
        <v>0</v>
      </c>
    </row>
    <row r="119" spans="1:22" ht="409.6">
      <c r="A119" s="1"/>
      <c r="B119" s="1" t="s">
        <v>38</v>
      </c>
      <c r="C119" s="1"/>
      <c r="D119" s="1" t="s">
        <v>212</v>
      </c>
      <c r="E119" s="1" t="s">
        <v>640</v>
      </c>
      <c r="F119" s="1" t="s">
        <v>26</v>
      </c>
      <c r="G119" s="1" t="s">
        <v>26</v>
      </c>
      <c r="H119" s="1"/>
      <c r="I119" s="1"/>
      <c r="J119" s="1" t="s">
        <v>115</v>
      </c>
      <c r="K119" s="1" t="s">
        <v>284</v>
      </c>
      <c r="L119" s="1" t="s">
        <v>641</v>
      </c>
      <c r="M119" s="1" t="s">
        <v>642</v>
      </c>
      <c r="N119" s="3" t="s">
        <v>643</v>
      </c>
      <c r="O119" s="1"/>
      <c r="P119" s="1"/>
      <c r="Q119" s="1"/>
      <c r="R119" s="1"/>
      <c r="S119" s="1" t="s">
        <v>66</v>
      </c>
      <c r="T119" s="1"/>
      <c r="U119" s="3" t="s">
        <v>249</v>
      </c>
      <c r="V119" s="1">
        <v>0</v>
      </c>
    </row>
    <row r="120" spans="1:22" ht="409.6">
      <c r="A120" s="1"/>
      <c r="B120" s="1" t="s">
        <v>38</v>
      </c>
      <c r="C120" s="1"/>
      <c r="D120" s="1" t="s">
        <v>212</v>
      </c>
      <c r="E120" s="1" t="s">
        <v>644</v>
      </c>
      <c r="F120" s="1" t="s">
        <v>26</v>
      </c>
      <c r="G120" s="1" t="s">
        <v>26</v>
      </c>
      <c r="H120" s="1"/>
      <c r="I120" s="1"/>
      <c r="J120" s="1" t="s">
        <v>115</v>
      </c>
      <c r="K120" s="1" t="s">
        <v>284</v>
      </c>
      <c r="L120" s="1" t="s">
        <v>645</v>
      </c>
      <c r="M120" s="1" t="s">
        <v>646</v>
      </c>
      <c r="N120" s="1" t="s">
        <v>604</v>
      </c>
      <c r="O120" s="1"/>
      <c r="P120" s="1"/>
      <c r="Q120" s="1"/>
      <c r="R120" s="1"/>
      <c r="S120" s="1" t="s">
        <v>66</v>
      </c>
      <c r="T120" s="1"/>
      <c r="U120" s="3" t="s">
        <v>249</v>
      </c>
      <c r="V120" s="1">
        <v>0</v>
      </c>
    </row>
    <row r="121" spans="1:22" ht="409.6">
      <c r="A121" s="1"/>
      <c r="B121" s="1" t="s">
        <v>38</v>
      </c>
      <c r="C121" s="1"/>
      <c r="D121" s="1" t="s">
        <v>212</v>
      </c>
      <c r="E121" s="1" t="s">
        <v>647</v>
      </c>
      <c r="F121" s="1" t="s">
        <v>26</v>
      </c>
      <c r="G121" s="1" t="s">
        <v>26</v>
      </c>
      <c r="H121" s="1"/>
      <c r="I121" s="1"/>
      <c r="J121" s="1" t="s">
        <v>115</v>
      </c>
      <c r="K121" s="1" t="s">
        <v>284</v>
      </c>
      <c r="L121" s="1" t="s">
        <v>648</v>
      </c>
      <c r="M121" s="1" t="s">
        <v>649</v>
      </c>
      <c r="N121" s="1" t="s">
        <v>604</v>
      </c>
      <c r="O121" s="1"/>
      <c r="P121" s="1"/>
      <c r="Q121" s="1"/>
      <c r="R121" s="1"/>
      <c r="S121" s="1" t="s">
        <v>66</v>
      </c>
      <c r="T121" s="1"/>
      <c r="U121" s="3" t="s">
        <v>249</v>
      </c>
      <c r="V121" s="1">
        <v>0</v>
      </c>
    </row>
    <row r="122" spans="1:22" ht="409.6">
      <c r="A122" s="1"/>
      <c r="B122" s="1" t="s">
        <v>38</v>
      </c>
      <c r="C122" s="1"/>
      <c r="D122" s="1" t="s">
        <v>212</v>
      </c>
      <c r="E122" s="1" t="s">
        <v>650</v>
      </c>
      <c r="F122" s="1" t="s">
        <v>26</v>
      </c>
      <c r="G122" s="1" t="s">
        <v>26</v>
      </c>
      <c r="H122" s="1"/>
      <c r="I122" s="1"/>
      <c r="J122" s="1" t="s">
        <v>115</v>
      </c>
      <c r="K122" s="1" t="s">
        <v>284</v>
      </c>
      <c r="L122" s="1" t="s">
        <v>651</v>
      </c>
      <c r="M122" s="1" t="s">
        <v>652</v>
      </c>
      <c r="N122" s="1" t="s">
        <v>604</v>
      </c>
      <c r="O122" s="1"/>
      <c r="P122" s="1"/>
      <c r="Q122" s="1"/>
      <c r="R122" s="1"/>
      <c r="S122" s="1" t="s">
        <v>66</v>
      </c>
      <c r="T122" s="1"/>
      <c r="U122" s="3" t="s">
        <v>249</v>
      </c>
      <c r="V122" s="1">
        <v>0</v>
      </c>
    </row>
    <row r="123" spans="1:22">
      <c r="A123" s="1"/>
      <c r="B123" s="1" t="s">
        <v>38</v>
      </c>
      <c r="C123" s="1"/>
      <c r="D123" s="1" t="s">
        <v>212</v>
      </c>
      <c r="E123" s="1" t="s">
        <v>653</v>
      </c>
      <c r="F123" s="1"/>
      <c r="G123" s="1"/>
      <c r="H123" s="1"/>
      <c r="I123" s="1"/>
      <c r="J123" s="1"/>
      <c r="K123" s="1" t="s">
        <v>284</v>
      </c>
      <c r="L123" s="1" t="s">
        <v>654</v>
      </c>
      <c r="M123" s="1" t="s">
        <v>655</v>
      </c>
      <c r="N123" s="1" t="s">
        <v>656</v>
      </c>
      <c r="O123" s="1"/>
      <c r="P123" s="1"/>
      <c r="Q123" s="1"/>
      <c r="R123" s="1"/>
      <c r="S123" s="1"/>
      <c r="T123" s="1"/>
      <c r="U123" s="1" t="s">
        <v>657</v>
      </c>
      <c r="V123" s="1">
        <v>0</v>
      </c>
    </row>
    <row r="124" spans="1:22">
      <c r="A124" s="1"/>
      <c r="B124" s="1" t="s">
        <v>38</v>
      </c>
      <c r="C124" s="1"/>
      <c r="D124" s="1" t="s">
        <v>212</v>
      </c>
      <c r="E124" s="1" t="s">
        <v>658</v>
      </c>
      <c r="F124" s="1"/>
      <c r="G124" s="1"/>
      <c r="H124" s="1"/>
      <c r="I124" s="1"/>
      <c r="J124" s="1"/>
      <c r="K124" s="1" t="s">
        <v>284</v>
      </c>
      <c r="L124" s="1" t="s">
        <v>659</v>
      </c>
      <c r="M124" s="1" t="s">
        <v>660</v>
      </c>
      <c r="N124" s="1" t="s">
        <v>656</v>
      </c>
      <c r="O124" s="1"/>
      <c r="P124" s="1"/>
      <c r="Q124" s="1"/>
      <c r="R124" s="1"/>
      <c r="S124" s="1"/>
      <c r="T124" s="1"/>
      <c r="U124" s="1" t="s">
        <v>657</v>
      </c>
      <c r="V124" s="1">
        <v>0</v>
      </c>
    </row>
    <row r="125" spans="1:22" ht="409.6">
      <c r="A125" s="1"/>
      <c r="B125" s="1" t="s">
        <v>38</v>
      </c>
      <c r="C125" s="1"/>
      <c r="D125" s="1" t="s">
        <v>212</v>
      </c>
      <c r="E125" s="1" t="s">
        <v>661</v>
      </c>
      <c r="F125" s="1" t="s">
        <v>133</v>
      </c>
      <c r="G125" s="1"/>
      <c r="H125" s="1"/>
      <c r="I125" s="1"/>
      <c r="J125" s="1"/>
      <c r="K125" s="1" t="s">
        <v>284</v>
      </c>
      <c r="L125" s="1" t="s">
        <v>662</v>
      </c>
      <c r="M125" s="1" t="s">
        <v>663</v>
      </c>
      <c r="N125" s="1" t="s">
        <v>664</v>
      </c>
      <c r="O125" s="1"/>
      <c r="P125" s="1"/>
      <c r="Q125" s="1"/>
      <c r="R125" s="1"/>
      <c r="S125" s="1"/>
      <c r="T125" s="1"/>
      <c r="U125" s="3" t="s">
        <v>665</v>
      </c>
      <c r="V125" s="1">
        <v>0</v>
      </c>
    </row>
    <row r="126" spans="1:22" ht="409.6">
      <c r="A126" s="1"/>
      <c r="B126" s="1" t="s">
        <v>38</v>
      </c>
      <c r="C126" s="1"/>
      <c r="D126" s="1" t="s">
        <v>212</v>
      </c>
      <c r="E126" s="1" t="s">
        <v>666</v>
      </c>
      <c r="F126" s="1"/>
      <c r="G126" s="1"/>
      <c r="H126" s="1"/>
      <c r="I126" s="1"/>
      <c r="J126" s="1"/>
      <c r="K126" s="1" t="s">
        <v>284</v>
      </c>
      <c r="L126" s="1" t="s">
        <v>667</v>
      </c>
      <c r="M126" s="1" t="s">
        <v>668</v>
      </c>
      <c r="N126" s="1" t="s">
        <v>664</v>
      </c>
      <c r="O126" s="1"/>
      <c r="P126" s="1"/>
      <c r="Q126" s="1"/>
      <c r="R126" s="1"/>
      <c r="S126" s="1"/>
      <c r="T126" s="1"/>
      <c r="U126" s="3" t="s">
        <v>669</v>
      </c>
      <c r="V126" s="1">
        <v>0</v>
      </c>
    </row>
    <row r="127" spans="1:22" ht="409.6">
      <c r="A127" s="1"/>
      <c r="B127" s="1" t="s">
        <v>38</v>
      </c>
      <c r="C127" s="1"/>
      <c r="D127" s="1" t="s">
        <v>212</v>
      </c>
      <c r="E127" s="1" t="s">
        <v>670</v>
      </c>
      <c r="F127" s="1"/>
      <c r="G127" s="1"/>
      <c r="H127" s="1"/>
      <c r="I127" s="1"/>
      <c r="J127" s="1"/>
      <c r="K127" s="1" t="s">
        <v>284</v>
      </c>
      <c r="L127" s="1" t="s">
        <v>671</v>
      </c>
      <c r="M127" s="1" t="s">
        <v>672</v>
      </c>
      <c r="N127" s="1" t="s">
        <v>664</v>
      </c>
      <c r="O127" s="1"/>
      <c r="P127" s="1"/>
      <c r="Q127" s="1"/>
      <c r="R127" s="1"/>
      <c r="S127" s="1"/>
      <c r="T127" s="1"/>
      <c r="U127" s="3" t="s">
        <v>669</v>
      </c>
      <c r="V127" s="1">
        <v>0</v>
      </c>
    </row>
    <row r="128" spans="1:22" ht="409.6">
      <c r="A128" s="1"/>
      <c r="B128" s="1" t="s">
        <v>38</v>
      </c>
      <c r="C128" s="1"/>
      <c r="D128" s="1" t="s">
        <v>212</v>
      </c>
      <c r="E128" s="1" t="s">
        <v>673</v>
      </c>
      <c r="F128" s="1"/>
      <c r="G128" s="1"/>
      <c r="H128" s="1"/>
      <c r="I128" s="1"/>
      <c r="J128" s="1"/>
      <c r="K128" s="1" t="s">
        <v>284</v>
      </c>
      <c r="L128" s="1" t="s">
        <v>674</v>
      </c>
      <c r="M128" s="1" t="s">
        <v>675</v>
      </c>
      <c r="N128" s="3" t="s">
        <v>676</v>
      </c>
      <c r="O128" s="1"/>
      <c r="P128" s="1"/>
      <c r="Q128" s="1"/>
      <c r="R128" s="1"/>
      <c r="S128" s="1"/>
      <c r="T128" s="1"/>
      <c r="U128" s="3" t="s">
        <v>677</v>
      </c>
      <c r="V128" s="1">
        <v>0</v>
      </c>
    </row>
    <row r="129" spans="1:22" ht="409.6">
      <c r="A129" s="1"/>
      <c r="B129" s="1" t="s">
        <v>38</v>
      </c>
      <c r="C129" s="1"/>
      <c r="D129" s="1" t="s">
        <v>212</v>
      </c>
      <c r="E129" s="1" t="s">
        <v>678</v>
      </c>
      <c r="F129" s="1"/>
      <c r="G129" s="1"/>
      <c r="H129" s="1"/>
      <c r="I129" s="1"/>
      <c r="J129" s="1"/>
      <c r="K129" s="1" t="s">
        <v>284</v>
      </c>
      <c r="L129" s="1" t="s">
        <v>679</v>
      </c>
      <c r="M129" s="1" t="s">
        <v>680</v>
      </c>
      <c r="N129" s="1" t="s">
        <v>681</v>
      </c>
      <c r="O129" s="1"/>
      <c r="P129" s="1"/>
      <c r="Q129" s="1"/>
      <c r="R129" s="1"/>
      <c r="S129" s="1"/>
      <c r="T129" s="1"/>
      <c r="U129" s="3" t="s">
        <v>669</v>
      </c>
      <c r="V129" s="1">
        <v>0</v>
      </c>
    </row>
    <row r="130" spans="1:22" ht="409.6">
      <c r="A130" s="1"/>
      <c r="B130" s="1" t="s">
        <v>38</v>
      </c>
      <c r="C130" s="1"/>
      <c r="D130" s="1" t="s">
        <v>212</v>
      </c>
      <c r="E130" s="1" t="s">
        <v>682</v>
      </c>
      <c r="F130" s="1"/>
      <c r="G130" s="1"/>
      <c r="H130" s="1"/>
      <c r="I130" s="1"/>
      <c r="J130" s="1"/>
      <c r="K130" s="1" t="s">
        <v>284</v>
      </c>
      <c r="L130" s="1" t="s">
        <v>683</v>
      </c>
      <c r="M130" s="1" t="s">
        <v>680</v>
      </c>
      <c r="N130" s="3" t="s">
        <v>684</v>
      </c>
      <c r="O130" s="1"/>
      <c r="P130" s="1"/>
      <c r="Q130" s="1"/>
      <c r="R130" s="1"/>
      <c r="S130" s="1"/>
      <c r="T130" s="1"/>
      <c r="U130" s="3" t="s">
        <v>669</v>
      </c>
      <c r="V130" s="1">
        <v>0</v>
      </c>
    </row>
    <row r="131" spans="1:22" ht="409.6">
      <c r="A131" s="1"/>
      <c r="B131" s="1" t="s">
        <v>38</v>
      </c>
      <c r="C131" s="1"/>
      <c r="D131" s="1" t="s">
        <v>212</v>
      </c>
      <c r="E131" s="1" t="s">
        <v>685</v>
      </c>
      <c r="F131" s="1"/>
      <c r="G131" s="1"/>
      <c r="H131" s="1"/>
      <c r="I131" s="1"/>
      <c r="J131" s="1"/>
      <c r="K131" s="1" t="s">
        <v>284</v>
      </c>
      <c r="L131" s="1" t="s">
        <v>686</v>
      </c>
      <c r="M131" s="1" t="s">
        <v>687</v>
      </c>
      <c r="N131" s="1" t="s">
        <v>688</v>
      </c>
      <c r="O131" s="1"/>
      <c r="P131" s="1"/>
      <c r="Q131" s="1"/>
      <c r="R131" s="1"/>
      <c r="S131" s="1"/>
      <c r="T131" s="1"/>
      <c r="U131" s="3" t="s">
        <v>195</v>
      </c>
      <c r="V131" s="1">
        <v>0</v>
      </c>
    </row>
    <row r="132" spans="1:22" ht="409.6">
      <c r="A132" s="1"/>
      <c r="B132" s="1" t="s">
        <v>38</v>
      </c>
      <c r="C132" s="1"/>
      <c r="D132" s="1" t="s">
        <v>212</v>
      </c>
      <c r="E132" s="1" t="s">
        <v>689</v>
      </c>
      <c r="F132" s="1"/>
      <c r="G132" s="1"/>
      <c r="H132" s="1"/>
      <c r="I132" s="1"/>
      <c r="J132" s="1"/>
      <c r="K132" s="1" t="s">
        <v>284</v>
      </c>
      <c r="L132" s="1" t="s">
        <v>690</v>
      </c>
      <c r="M132" s="1" t="s">
        <v>691</v>
      </c>
      <c r="N132" s="1" t="s">
        <v>692</v>
      </c>
      <c r="O132" s="1"/>
      <c r="P132" s="1"/>
      <c r="Q132" s="1"/>
      <c r="R132" s="1"/>
      <c r="S132" s="1"/>
      <c r="T132" s="1"/>
      <c r="U132" s="3" t="s">
        <v>461</v>
      </c>
      <c r="V132" s="1">
        <v>0</v>
      </c>
    </row>
    <row r="133" spans="1:22" ht="409.6">
      <c r="A133" s="1"/>
      <c r="B133" s="1" t="s">
        <v>38</v>
      </c>
      <c r="C133" s="1"/>
      <c r="D133" s="1" t="s">
        <v>212</v>
      </c>
      <c r="E133" s="1" t="s">
        <v>693</v>
      </c>
      <c r="F133" s="1"/>
      <c r="G133" s="1"/>
      <c r="H133" s="1"/>
      <c r="I133" s="1"/>
      <c r="J133" s="1"/>
      <c r="K133" s="1" t="s">
        <v>284</v>
      </c>
      <c r="L133" s="1" t="s">
        <v>694</v>
      </c>
      <c r="M133" s="1" t="s">
        <v>695</v>
      </c>
      <c r="N133" s="1" t="s">
        <v>696</v>
      </c>
      <c r="O133" s="1"/>
      <c r="P133" s="1"/>
      <c r="Q133" s="1"/>
      <c r="R133" s="1"/>
      <c r="S133" s="1"/>
      <c r="T133" s="1"/>
      <c r="U133" s="3" t="s">
        <v>195</v>
      </c>
      <c r="V133" s="1">
        <v>0</v>
      </c>
    </row>
    <row r="134" spans="1:22" ht="409.6">
      <c r="A134" s="1"/>
      <c r="B134" s="1" t="s">
        <v>111</v>
      </c>
      <c r="C134" s="1"/>
      <c r="D134" s="1" t="s">
        <v>212</v>
      </c>
      <c r="E134" s="1" t="s">
        <v>697</v>
      </c>
      <c r="F134" s="1"/>
      <c r="G134" s="1"/>
      <c r="H134" s="1" t="s">
        <v>698</v>
      </c>
      <c r="I134" s="1" t="s">
        <v>699</v>
      </c>
      <c r="J134" s="1" t="s">
        <v>284</v>
      </c>
      <c r="K134" s="1" t="s">
        <v>700</v>
      </c>
      <c r="L134" s="1" t="s">
        <v>701</v>
      </c>
      <c r="M134" s="1" t="s">
        <v>702</v>
      </c>
      <c r="N134" s="1"/>
      <c r="O134" s="1"/>
      <c r="P134" s="1"/>
      <c r="Q134" s="1"/>
      <c r="R134" s="1"/>
      <c r="S134" s="1"/>
      <c r="T134" s="3" t="s">
        <v>669</v>
      </c>
      <c r="U134" s="1">
        <v>0</v>
      </c>
    </row>
    <row r="135" spans="1:22" ht="409.6">
      <c r="A135" s="1"/>
      <c r="B135" s="1" t="s">
        <v>38</v>
      </c>
      <c r="C135" s="1"/>
      <c r="D135" s="1" t="s">
        <v>212</v>
      </c>
      <c r="E135" s="1" t="s">
        <v>703</v>
      </c>
      <c r="F135" s="1" t="s">
        <v>26</v>
      </c>
      <c r="G135" s="1"/>
      <c r="H135" s="1"/>
      <c r="I135" s="1"/>
      <c r="J135" s="1"/>
      <c r="K135" s="1" t="s">
        <v>284</v>
      </c>
      <c r="L135" s="1" t="s">
        <v>704</v>
      </c>
      <c r="M135" s="1" t="s">
        <v>705</v>
      </c>
      <c r="N135" s="1" t="s">
        <v>706</v>
      </c>
      <c r="O135" s="1"/>
      <c r="P135" s="1"/>
      <c r="Q135" s="1"/>
      <c r="R135" s="1"/>
      <c r="S135" s="1"/>
      <c r="T135" s="1"/>
      <c r="U135" s="3" t="s">
        <v>669</v>
      </c>
      <c r="V135" s="1">
        <v>0</v>
      </c>
    </row>
    <row r="136" spans="1:22" ht="409.6">
      <c r="A136" s="1"/>
      <c r="B136" s="1" t="s">
        <v>38</v>
      </c>
      <c r="C136" s="1"/>
      <c r="D136" s="1" t="s">
        <v>212</v>
      </c>
      <c r="E136" s="1" t="s">
        <v>707</v>
      </c>
      <c r="F136" s="1"/>
      <c r="G136" s="1"/>
      <c r="H136" s="1"/>
      <c r="I136" s="1"/>
      <c r="J136" s="1"/>
      <c r="K136" s="1" t="s">
        <v>284</v>
      </c>
      <c r="L136" s="1" t="s">
        <v>708</v>
      </c>
      <c r="M136" s="1" t="s">
        <v>709</v>
      </c>
      <c r="N136" s="1" t="s">
        <v>710</v>
      </c>
      <c r="O136" s="1"/>
      <c r="P136" s="1"/>
      <c r="Q136" s="1"/>
      <c r="R136" s="1"/>
      <c r="S136" s="1"/>
      <c r="T136" s="1"/>
      <c r="U136" s="3" t="s">
        <v>669</v>
      </c>
      <c r="V136" s="1">
        <v>0</v>
      </c>
    </row>
    <row r="137" spans="1:22" ht="409.6">
      <c r="A137" s="1"/>
      <c r="B137" s="1" t="s">
        <v>38</v>
      </c>
      <c r="C137" s="1"/>
      <c r="D137" s="1" t="s">
        <v>212</v>
      </c>
      <c r="E137" s="1" t="s">
        <v>711</v>
      </c>
      <c r="F137" s="1"/>
      <c r="G137" s="1"/>
      <c r="H137" s="1"/>
      <c r="I137" s="1"/>
      <c r="J137" s="1"/>
      <c r="K137" s="1" t="s">
        <v>284</v>
      </c>
      <c r="L137" s="1" t="s">
        <v>712</v>
      </c>
      <c r="M137" s="1" t="s">
        <v>713</v>
      </c>
      <c r="N137" s="3" t="s">
        <v>714</v>
      </c>
      <c r="O137" s="1"/>
      <c r="P137" s="1"/>
      <c r="Q137" s="1"/>
      <c r="R137" s="1"/>
      <c r="S137" s="1"/>
      <c r="T137" s="1"/>
      <c r="U137" s="3" t="s">
        <v>669</v>
      </c>
      <c r="V137" s="1">
        <v>0</v>
      </c>
    </row>
    <row r="138" spans="1:22" ht="409.6">
      <c r="A138" s="1"/>
      <c r="B138" s="1" t="s">
        <v>38</v>
      </c>
      <c r="C138" s="1"/>
      <c r="D138" s="1" t="s">
        <v>212</v>
      </c>
      <c r="E138" s="1" t="s">
        <v>715</v>
      </c>
      <c r="F138" s="1"/>
      <c r="G138" s="1"/>
      <c r="H138" s="1"/>
      <c r="I138" s="1"/>
      <c r="J138" s="1"/>
      <c r="K138" s="1" t="s">
        <v>284</v>
      </c>
      <c r="L138" s="1" t="s">
        <v>716</v>
      </c>
      <c r="M138" s="1" t="s">
        <v>717</v>
      </c>
      <c r="N138" s="1" t="s">
        <v>718</v>
      </c>
      <c r="O138" s="1"/>
      <c r="P138" s="1"/>
      <c r="Q138" s="1"/>
      <c r="R138" s="1"/>
      <c r="S138" s="1"/>
      <c r="T138" s="1"/>
      <c r="U138" s="3" t="s">
        <v>669</v>
      </c>
      <c r="V138" s="1">
        <v>0</v>
      </c>
    </row>
    <row r="139" spans="1:22" ht="409.6">
      <c r="A139" s="1"/>
      <c r="B139" s="1" t="s">
        <v>38</v>
      </c>
      <c r="C139" s="1"/>
      <c r="D139" s="1" t="s">
        <v>212</v>
      </c>
      <c r="E139" s="1" t="s">
        <v>719</v>
      </c>
      <c r="F139" s="1"/>
      <c r="G139" s="1"/>
      <c r="H139" s="1"/>
      <c r="I139" s="1"/>
      <c r="J139" s="1"/>
      <c r="K139" s="1" t="s">
        <v>284</v>
      </c>
      <c r="L139" s="1" t="s">
        <v>720</v>
      </c>
      <c r="M139" s="1" t="s">
        <v>721</v>
      </c>
      <c r="N139" s="1" t="s">
        <v>722</v>
      </c>
      <c r="O139" s="1"/>
      <c r="P139" s="1"/>
      <c r="Q139" s="1"/>
      <c r="R139" s="1"/>
      <c r="S139" s="1"/>
      <c r="T139" s="1"/>
      <c r="U139" s="3" t="s">
        <v>268</v>
      </c>
      <c r="V139" s="1">
        <v>0</v>
      </c>
    </row>
    <row r="140" spans="1:22" ht="409.6">
      <c r="A140" s="1"/>
      <c r="B140" s="1" t="s">
        <v>38</v>
      </c>
      <c r="C140" s="1"/>
      <c r="D140" s="1" t="s">
        <v>212</v>
      </c>
      <c r="E140" s="1" t="s">
        <v>723</v>
      </c>
      <c r="F140" s="1"/>
      <c r="G140" s="1" t="s">
        <v>724</v>
      </c>
      <c r="H140" s="1"/>
      <c r="I140" s="1"/>
      <c r="J140" s="1"/>
      <c r="K140" s="1" t="s">
        <v>284</v>
      </c>
      <c r="L140" s="1" t="s">
        <v>725</v>
      </c>
      <c r="M140" s="1" t="s">
        <v>726</v>
      </c>
      <c r="N140" s="1" t="s">
        <v>722</v>
      </c>
      <c r="O140" s="1"/>
      <c r="P140" s="1"/>
      <c r="Q140" s="1"/>
      <c r="R140" s="1"/>
      <c r="S140" s="1"/>
      <c r="T140" s="1"/>
      <c r="U140" s="3" t="s">
        <v>268</v>
      </c>
      <c r="V140" s="1">
        <v>0</v>
      </c>
    </row>
    <row r="141" spans="1:22" ht="409.6">
      <c r="A141" s="1"/>
      <c r="B141" s="1" t="s">
        <v>38</v>
      </c>
      <c r="C141" s="1"/>
      <c r="D141" s="1" t="s">
        <v>212</v>
      </c>
      <c r="E141" s="1" t="s">
        <v>727</v>
      </c>
      <c r="F141" s="1"/>
      <c r="G141" s="1"/>
      <c r="H141" s="1"/>
      <c r="I141" s="1"/>
      <c r="J141" s="1"/>
      <c r="K141" s="1" t="s">
        <v>284</v>
      </c>
      <c r="L141" s="1" t="s">
        <v>728</v>
      </c>
      <c r="M141" s="1" t="s">
        <v>729</v>
      </c>
      <c r="N141" s="1" t="s">
        <v>730</v>
      </c>
      <c r="O141" s="1"/>
      <c r="P141" s="1"/>
      <c r="Q141" s="1"/>
      <c r="R141" s="1"/>
      <c r="S141" s="1"/>
      <c r="T141" s="1"/>
      <c r="U141" s="3" t="s">
        <v>731</v>
      </c>
      <c r="V141" s="1">
        <v>0</v>
      </c>
    </row>
    <row r="142" spans="1:22" ht="409.6">
      <c r="A142" s="1"/>
      <c r="B142" s="1" t="s">
        <v>38</v>
      </c>
      <c r="C142" s="1"/>
      <c r="D142" s="1" t="s">
        <v>212</v>
      </c>
      <c r="E142" s="1" t="s">
        <v>732</v>
      </c>
      <c r="F142" s="1"/>
      <c r="G142" s="1"/>
      <c r="H142" s="1"/>
      <c r="I142" s="1"/>
      <c r="J142" s="1"/>
      <c r="K142" s="1" t="s">
        <v>284</v>
      </c>
      <c r="L142" s="1" t="s">
        <v>733</v>
      </c>
      <c r="M142" s="1" t="s">
        <v>734</v>
      </c>
      <c r="N142" s="3" t="s">
        <v>735</v>
      </c>
      <c r="O142" s="1"/>
      <c r="P142" s="1"/>
      <c r="Q142" s="1"/>
      <c r="R142" s="1"/>
      <c r="S142" s="1"/>
      <c r="T142" s="1"/>
      <c r="U142" s="3" t="s">
        <v>736</v>
      </c>
      <c r="V142" s="1">
        <v>0</v>
      </c>
    </row>
    <row r="143" spans="1:22" ht="409.6">
      <c r="A143" s="1"/>
      <c r="B143" s="1" t="s">
        <v>38</v>
      </c>
      <c r="C143" s="1"/>
      <c r="D143" s="1" t="s">
        <v>212</v>
      </c>
      <c r="E143" s="1" t="s">
        <v>737</v>
      </c>
      <c r="F143" s="1"/>
      <c r="G143" s="1"/>
      <c r="H143" s="1"/>
      <c r="I143" s="1"/>
      <c r="J143" s="1"/>
      <c r="K143" s="1" t="s">
        <v>284</v>
      </c>
      <c r="L143" s="1" t="s">
        <v>738</v>
      </c>
      <c r="M143" s="1" t="s">
        <v>739</v>
      </c>
      <c r="N143" s="1" t="s">
        <v>740</v>
      </c>
      <c r="O143" s="1"/>
      <c r="P143" s="1"/>
      <c r="Q143" s="1"/>
      <c r="R143" s="1"/>
      <c r="S143" s="1"/>
      <c r="T143" s="1"/>
      <c r="U143" s="3" t="s">
        <v>461</v>
      </c>
      <c r="V143" s="1">
        <v>0</v>
      </c>
    </row>
    <row r="144" spans="1:22" ht="409.6">
      <c r="A144" s="1"/>
      <c r="B144" s="1" t="s">
        <v>38</v>
      </c>
      <c r="C144" s="1"/>
      <c r="D144" s="1" t="s">
        <v>212</v>
      </c>
      <c r="E144" s="1" t="s">
        <v>741</v>
      </c>
      <c r="F144" s="1"/>
      <c r="G144" s="1"/>
      <c r="H144" s="1"/>
      <c r="I144" s="1"/>
      <c r="J144" s="1"/>
      <c r="K144" s="1" t="s">
        <v>284</v>
      </c>
      <c r="L144" s="1" t="s">
        <v>742</v>
      </c>
      <c r="M144" s="1" t="s">
        <v>743</v>
      </c>
      <c r="N144" s="1" t="s">
        <v>744</v>
      </c>
      <c r="O144" s="1"/>
      <c r="P144" s="1"/>
      <c r="Q144" s="1"/>
      <c r="R144" s="1"/>
      <c r="S144" s="1"/>
      <c r="T144" s="1"/>
      <c r="U144" s="3" t="s">
        <v>461</v>
      </c>
      <c r="V144" s="1">
        <v>0</v>
      </c>
    </row>
    <row r="145" spans="1:22" ht="409.6">
      <c r="A145" s="1"/>
      <c r="B145" s="1" t="s">
        <v>38</v>
      </c>
      <c r="C145" s="1"/>
      <c r="D145" s="1" t="s">
        <v>212</v>
      </c>
      <c r="E145" s="1" t="s">
        <v>745</v>
      </c>
      <c r="F145" s="1"/>
      <c r="G145" s="1"/>
      <c r="H145" s="1"/>
      <c r="I145" s="1"/>
      <c r="J145" s="1"/>
      <c r="K145" s="1" t="s">
        <v>284</v>
      </c>
      <c r="L145" s="1" t="s">
        <v>746</v>
      </c>
      <c r="M145" s="1" t="s">
        <v>747</v>
      </c>
      <c r="N145" s="1" t="s">
        <v>748</v>
      </c>
      <c r="O145" s="1"/>
      <c r="P145" s="1"/>
      <c r="Q145" s="1"/>
      <c r="R145" s="1"/>
      <c r="S145" s="1"/>
      <c r="T145" s="1"/>
      <c r="U145" s="3" t="s">
        <v>461</v>
      </c>
      <c r="V145" s="1">
        <v>0</v>
      </c>
    </row>
    <row r="146" spans="1:22" ht="409.6">
      <c r="A146" s="1"/>
      <c r="B146" s="1" t="s">
        <v>38</v>
      </c>
      <c r="C146" s="1"/>
      <c r="D146" s="1" t="s">
        <v>212</v>
      </c>
      <c r="E146" s="1" t="s">
        <v>749</v>
      </c>
      <c r="F146" s="1"/>
      <c r="G146" s="1"/>
      <c r="H146" s="1"/>
      <c r="I146" s="1"/>
      <c r="J146" s="1"/>
      <c r="K146" s="1" t="s">
        <v>284</v>
      </c>
      <c r="L146" s="1" t="s">
        <v>750</v>
      </c>
      <c r="M146" s="1" t="s">
        <v>751</v>
      </c>
      <c r="N146" s="1" t="s">
        <v>748</v>
      </c>
      <c r="O146" s="1"/>
      <c r="P146" s="1"/>
      <c r="Q146" s="1"/>
      <c r="R146" s="1"/>
      <c r="S146" s="1"/>
      <c r="T146" s="1"/>
      <c r="U146" s="3" t="s">
        <v>461</v>
      </c>
      <c r="V146" s="1">
        <v>0</v>
      </c>
    </row>
    <row r="147" spans="1:22" ht="409.6">
      <c r="A147" s="1"/>
      <c r="B147" s="1" t="s">
        <v>38</v>
      </c>
      <c r="C147" s="1"/>
      <c r="D147" s="1" t="s">
        <v>212</v>
      </c>
      <c r="E147" s="1" t="s">
        <v>752</v>
      </c>
      <c r="F147" s="1"/>
      <c r="G147" s="1"/>
      <c r="H147" s="1"/>
      <c r="I147" s="1"/>
      <c r="J147" s="1"/>
      <c r="K147" s="1" t="s">
        <v>284</v>
      </c>
      <c r="L147" s="1" t="s">
        <v>753</v>
      </c>
      <c r="M147" s="1" t="s">
        <v>754</v>
      </c>
      <c r="N147" s="1" t="s">
        <v>755</v>
      </c>
      <c r="O147" s="1"/>
      <c r="P147" s="1"/>
      <c r="Q147" s="1"/>
      <c r="R147" s="1"/>
      <c r="S147" s="1"/>
      <c r="T147" s="1"/>
      <c r="U147" s="3" t="s">
        <v>669</v>
      </c>
      <c r="V147" s="1">
        <v>0</v>
      </c>
    </row>
    <row r="148" spans="1:22" ht="409.6">
      <c r="A148" s="1"/>
      <c r="B148" s="1" t="s">
        <v>38</v>
      </c>
      <c r="C148" s="1"/>
      <c r="D148" s="1" t="s">
        <v>212</v>
      </c>
      <c r="E148" s="1" t="s">
        <v>756</v>
      </c>
      <c r="F148" s="1"/>
      <c r="G148" s="1"/>
      <c r="H148" s="1"/>
      <c r="I148" s="1"/>
      <c r="J148" s="1"/>
      <c r="K148" s="1" t="s">
        <v>284</v>
      </c>
      <c r="L148" s="1" t="s">
        <v>757</v>
      </c>
      <c r="M148" s="1" t="s">
        <v>758</v>
      </c>
      <c r="N148" s="1" t="s">
        <v>664</v>
      </c>
      <c r="O148" s="1"/>
      <c r="P148" s="1"/>
      <c r="Q148" s="1"/>
      <c r="R148" s="1"/>
      <c r="S148" s="1"/>
      <c r="T148" s="1"/>
      <c r="U148" s="3" t="s">
        <v>669</v>
      </c>
      <c r="V148" s="1">
        <v>0</v>
      </c>
    </row>
    <row r="149" spans="1:22" ht="409.6">
      <c r="A149" s="1"/>
      <c r="B149" s="1" t="s">
        <v>38</v>
      </c>
      <c r="C149" s="1"/>
      <c r="D149" s="1" t="s">
        <v>212</v>
      </c>
      <c r="E149" s="1" t="s">
        <v>759</v>
      </c>
      <c r="F149" s="1"/>
      <c r="G149" s="1"/>
      <c r="H149" s="1"/>
      <c r="I149" s="1"/>
      <c r="J149" s="1"/>
      <c r="K149" s="1" t="s">
        <v>284</v>
      </c>
      <c r="L149" s="1" t="s">
        <v>760</v>
      </c>
      <c r="M149" s="1" t="s">
        <v>761</v>
      </c>
      <c r="N149" s="1" t="s">
        <v>762</v>
      </c>
      <c r="O149" s="1"/>
      <c r="P149" s="1"/>
      <c r="Q149" s="1"/>
      <c r="R149" s="1"/>
      <c r="S149" s="1"/>
      <c r="T149" s="1"/>
      <c r="U149" s="3" t="s">
        <v>763</v>
      </c>
      <c r="V149" s="1">
        <v>0</v>
      </c>
    </row>
    <row r="150" spans="1:22" ht="409.6">
      <c r="A150" s="1"/>
      <c r="B150" s="1" t="s">
        <v>38</v>
      </c>
      <c r="C150" s="1"/>
      <c r="D150" s="1" t="s">
        <v>212</v>
      </c>
      <c r="E150" s="1" t="s">
        <v>764</v>
      </c>
      <c r="F150" s="1"/>
      <c r="G150" s="1"/>
      <c r="H150" s="1"/>
      <c r="I150" s="1"/>
      <c r="J150" s="1"/>
      <c r="K150" s="1" t="s">
        <v>284</v>
      </c>
      <c r="L150" s="1" t="s">
        <v>765</v>
      </c>
      <c r="M150" s="1" t="s">
        <v>766</v>
      </c>
      <c r="N150" s="1" t="s">
        <v>696</v>
      </c>
      <c r="O150" s="1"/>
      <c r="P150" s="1"/>
      <c r="Q150" s="1"/>
      <c r="R150" s="1"/>
      <c r="S150" s="1"/>
      <c r="T150" s="1"/>
      <c r="U150" s="3" t="s">
        <v>268</v>
      </c>
      <c r="V150" s="1">
        <v>0</v>
      </c>
    </row>
    <row r="151" spans="1:22" ht="409.6">
      <c r="A151" s="1"/>
      <c r="B151" s="1" t="s">
        <v>38</v>
      </c>
      <c r="C151" s="1"/>
      <c r="D151" s="1" t="s">
        <v>212</v>
      </c>
      <c r="E151" s="1" t="s">
        <v>767</v>
      </c>
      <c r="F151" s="1"/>
      <c r="G151" s="1"/>
      <c r="H151" s="1"/>
      <c r="I151" s="1"/>
      <c r="J151" s="1"/>
      <c r="K151" s="1" t="s">
        <v>284</v>
      </c>
      <c r="L151" s="1" t="s">
        <v>768</v>
      </c>
      <c r="M151" s="1" t="s">
        <v>769</v>
      </c>
      <c r="N151" s="1" t="s">
        <v>696</v>
      </c>
      <c r="O151" s="1"/>
      <c r="P151" s="1"/>
      <c r="Q151" s="1"/>
      <c r="R151" s="1"/>
      <c r="S151" s="1"/>
      <c r="T151" s="1"/>
      <c r="U151" s="3" t="s">
        <v>268</v>
      </c>
      <c r="V151" s="1">
        <v>0</v>
      </c>
    </row>
    <row r="152" spans="1:22" ht="409.6">
      <c r="A152" s="1"/>
      <c r="B152" s="1" t="s">
        <v>38</v>
      </c>
      <c r="C152" s="1"/>
      <c r="D152" s="1" t="s">
        <v>212</v>
      </c>
      <c r="E152" s="1" t="s">
        <v>770</v>
      </c>
      <c r="F152" s="1"/>
      <c r="G152" s="1"/>
      <c r="H152" s="1"/>
      <c r="I152" s="1"/>
      <c r="J152" s="1"/>
      <c r="K152" s="1" t="s">
        <v>284</v>
      </c>
      <c r="L152" s="1" t="s">
        <v>771</v>
      </c>
      <c r="M152" s="1" t="s">
        <v>772</v>
      </c>
      <c r="N152" s="1" t="s">
        <v>773</v>
      </c>
      <c r="O152" s="1"/>
      <c r="P152" s="1"/>
      <c r="Q152" s="1"/>
      <c r="R152" s="1"/>
      <c r="S152" s="1"/>
      <c r="T152" s="1"/>
      <c r="U152" s="3" t="s">
        <v>669</v>
      </c>
      <c r="V152" s="1">
        <v>0</v>
      </c>
    </row>
    <row r="153" spans="1:22" ht="409.6">
      <c r="A153" s="1"/>
      <c r="B153" s="1" t="s">
        <v>38</v>
      </c>
      <c r="C153" s="1"/>
      <c r="D153" s="1" t="s">
        <v>212</v>
      </c>
      <c r="E153" s="1" t="s">
        <v>774</v>
      </c>
      <c r="F153" s="1"/>
      <c r="G153" s="1"/>
      <c r="H153" s="1"/>
      <c r="I153" s="1"/>
      <c r="J153" s="1"/>
      <c r="K153" s="1" t="s">
        <v>284</v>
      </c>
      <c r="L153" s="1" t="s">
        <v>775</v>
      </c>
      <c r="M153" s="1" t="s">
        <v>776</v>
      </c>
      <c r="N153" s="1" t="s">
        <v>777</v>
      </c>
      <c r="O153" s="1"/>
      <c r="P153" s="1"/>
      <c r="Q153" s="1"/>
      <c r="R153" s="1"/>
      <c r="S153" s="1"/>
      <c r="T153" s="1"/>
      <c r="U153" s="3" t="s">
        <v>172</v>
      </c>
      <c r="V153" s="1">
        <v>0</v>
      </c>
    </row>
    <row r="154" spans="1:22" ht="409.6">
      <c r="A154" s="1"/>
      <c r="B154" s="1" t="s">
        <v>38</v>
      </c>
      <c r="C154" s="1"/>
      <c r="D154" s="1" t="s">
        <v>212</v>
      </c>
      <c r="E154" s="1" t="s">
        <v>778</v>
      </c>
      <c r="F154" s="1"/>
      <c r="G154" s="1"/>
      <c r="H154" s="1"/>
      <c r="I154" s="1"/>
      <c r="J154" s="1"/>
      <c r="K154" s="1" t="s">
        <v>284</v>
      </c>
      <c r="L154" s="1" t="s">
        <v>779</v>
      </c>
      <c r="M154" s="1" t="s">
        <v>780</v>
      </c>
      <c r="N154" s="1" t="s">
        <v>777</v>
      </c>
      <c r="O154" s="1"/>
      <c r="P154" s="1"/>
      <c r="Q154" s="1"/>
      <c r="R154" s="1"/>
      <c r="S154" s="1"/>
      <c r="T154" s="1"/>
      <c r="U154" s="3" t="s">
        <v>172</v>
      </c>
      <c r="V154" s="1">
        <v>0</v>
      </c>
    </row>
    <row r="155" spans="1:22" ht="409.6">
      <c r="A155" s="1"/>
      <c r="B155" s="1" t="s">
        <v>38</v>
      </c>
      <c r="C155" s="1"/>
      <c r="D155" s="1" t="s">
        <v>212</v>
      </c>
      <c r="E155" s="1" t="s">
        <v>781</v>
      </c>
      <c r="F155" s="1"/>
      <c r="G155" s="1"/>
      <c r="H155" s="1"/>
      <c r="I155" s="1"/>
      <c r="J155" s="1"/>
      <c r="K155" s="1" t="s">
        <v>284</v>
      </c>
      <c r="L155" s="1" t="s">
        <v>782</v>
      </c>
      <c r="M155" s="1" t="s">
        <v>783</v>
      </c>
      <c r="N155" s="1" t="s">
        <v>784</v>
      </c>
      <c r="O155" s="1"/>
      <c r="P155" s="1"/>
      <c r="Q155" s="1"/>
      <c r="R155" s="1"/>
      <c r="S155" s="1"/>
      <c r="T155" s="1"/>
      <c r="U155" s="3" t="s">
        <v>268</v>
      </c>
      <c r="V155" s="1">
        <v>0</v>
      </c>
    </row>
    <row r="156" spans="1:22" ht="409.6">
      <c r="A156" s="1"/>
      <c r="B156" s="1" t="s">
        <v>38</v>
      </c>
      <c r="C156" s="1"/>
      <c r="D156" s="1" t="s">
        <v>212</v>
      </c>
      <c r="E156" s="1" t="s">
        <v>785</v>
      </c>
      <c r="F156" s="1"/>
      <c r="G156" s="1"/>
      <c r="H156" s="1"/>
      <c r="I156" s="1"/>
      <c r="J156" s="1"/>
      <c r="K156" s="1" t="s">
        <v>284</v>
      </c>
      <c r="L156" s="1" t="s">
        <v>786</v>
      </c>
      <c r="M156" s="1" t="s">
        <v>787</v>
      </c>
      <c r="N156" s="1" t="s">
        <v>788</v>
      </c>
      <c r="O156" s="1"/>
      <c r="P156" s="1"/>
      <c r="Q156" s="1"/>
      <c r="R156" s="1"/>
      <c r="S156" s="1"/>
      <c r="T156" s="1"/>
      <c r="U156" s="3" t="s">
        <v>268</v>
      </c>
      <c r="V156" s="1">
        <v>0</v>
      </c>
    </row>
    <row r="157" spans="1:22" ht="409.6">
      <c r="A157" s="1"/>
      <c r="B157" s="1" t="s">
        <v>38</v>
      </c>
      <c r="C157" s="1"/>
      <c r="D157" s="1" t="s">
        <v>212</v>
      </c>
      <c r="E157" s="1" t="s">
        <v>789</v>
      </c>
      <c r="F157" s="1"/>
      <c r="G157" s="1"/>
      <c r="H157" s="1"/>
      <c r="I157" s="1"/>
      <c r="J157" s="1"/>
      <c r="K157" s="1" t="s">
        <v>284</v>
      </c>
      <c r="L157" s="1" t="s">
        <v>790</v>
      </c>
      <c r="M157" s="1" t="s">
        <v>791</v>
      </c>
      <c r="N157" s="1" t="s">
        <v>792</v>
      </c>
      <c r="O157" s="1"/>
      <c r="P157" s="1"/>
      <c r="Q157" s="1"/>
      <c r="R157" s="1"/>
      <c r="S157" s="1"/>
      <c r="T157" s="1"/>
      <c r="U157" s="3" t="s">
        <v>268</v>
      </c>
      <c r="V157" s="1">
        <v>0</v>
      </c>
    </row>
    <row r="158" spans="1:22" ht="409.6">
      <c r="A158" s="1"/>
      <c r="B158" s="1" t="s">
        <v>38</v>
      </c>
      <c r="C158" s="1"/>
      <c r="D158" s="1" t="s">
        <v>212</v>
      </c>
      <c r="E158" s="1" t="s">
        <v>793</v>
      </c>
      <c r="F158" s="1"/>
      <c r="G158" s="1"/>
      <c r="H158" s="1"/>
      <c r="I158" s="1"/>
      <c r="J158" s="1"/>
      <c r="K158" s="1" t="s">
        <v>284</v>
      </c>
      <c r="L158" s="1" t="s">
        <v>794</v>
      </c>
      <c r="M158" s="1" t="s">
        <v>795</v>
      </c>
      <c r="N158" s="1" t="s">
        <v>796</v>
      </c>
      <c r="O158" s="1"/>
      <c r="P158" s="1"/>
      <c r="Q158" s="1"/>
      <c r="R158" s="1"/>
      <c r="S158" s="1"/>
      <c r="T158" s="1"/>
      <c r="U158" s="3" t="s">
        <v>268</v>
      </c>
      <c r="V158" s="1">
        <v>0</v>
      </c>
    </row>
    <row r="159" spans="1:22" ht="409.6">
      <c r="A159" s="1"/>
      <c r="B159" s="1" t="s">
        <v>38</v>
      </c>
      <c r="C159" s="1"/>
      <c r="D159" s="1" t="s">
        <v>212</v>
      </c>
      <c r="E159" s="1" t="s">
        <v>797</v>
      </c>
      <c r="F159" s="1" t="s">
        <v>133</v>
      </c>
      <c r="G159" s="1" t="s">
        <v>26</v>
      </c>
      <c r="H159" s="1"/>
      <c r="I159" s="1"/>
      <c r="J159" s="1" t="s">
        <v>115</v>
      </c>
      <c r="K159" s="1" t="s">
        <v>284</v>
      </c>
      <c r="L159" s="1" t="s">
        <v>798</v>
      </c>
      <c r="M159" s="1" t="s">
        <v>799</v>
      </c>
      <c r="N159" s="1" t="s">
        <v>800</v>
      </c>
      <c r="O159" s="1"/>
      <c r="P159" s="1"/>
      <c r="Q159" s="1"/>
      <c r="R159" s="1"/>
      <c r="S159" s="1" t="s">
        <v>575</v>
      </c>
      <c r="T159" s="1"/>
      <c r="U159" s="3" t="s">
        <v>268</v>
      </c>
      <c r="V159" s="1">
        <v>0</v>
      </c>
    </row>
    <row r="160" spans="1:22" ht="409.6">
      <c r="A160" s="1"/>
      <c r="B160" s="1" t="s">
        <v>38</v>
      </c>
      <c r="C160" s="1"/>
      <c r="D160" s="1" t="s">
        <v>212</v>
      </c>
      <c r="E160" s="1" t="s">
        <v>801</v>
      </c>
      <c r="F160" s="1"/>
      <c r="G160" s="1"/>
      <c r="H160" s="1"/>
      <c r="I160" s="1"/>
      <c r="J160" s="1"/>
      <c r="K160" s="1" t="s">
        <v>284</v>
      </c>
      <c r="L160" s="1" t="s">
        <v>802</v>
      </c>
      <c r="M160" s="1" t="s">
        <v>803</v>
      </c>
      <c r="N160" s="1" t="s">
        <v>804</v>
      </c>
      <c r="O160" s="1"/>
      <c r="P160" s="1"/>
      <c r="Q160" s="1"/>
      <c r="R160" s="1"/>
      <c r="S160" s="1"/>
      <c r="T160" s="1"/>
      <c r="U160" s="3" t="s">
        <v>805</v>
      </c>
      <c r="V160" s="1">
        <v>0</v>
      </c>
    </row>
    <row r="161" spans="1:22" ht="409.6">
      <c r="A161" s="1"/>
      <c r="B161" s="1" t="s">
        <v>38</v>
      </c>
      <c r="C161" s="1"/>
      <c r="D161" s="1" t="s">
        <v>212</v>
      </c>
      <c r="E161" s="1" t="s">
        <v>806</v>
      </c>
      <c r="F161" s="1" t="s">
        <v>26</v>
      </c>
      <c r="G161" s="1" t="s">
        <v>26</v>
      </c>
      <c r="H161" s="1"/>
      <c r="I161" s="1"/>
      <c r="J161" s="1" t="s">
        <v>807</v>
      </c>
      <c r="K161" s="1" t="s">
        <v>116</v>
      </c>
      <c r="L161" s="1" t="s">
        <v>808</v>
      </c>
      <c r="M161" s="1" t="s">
        <v>809</v>
      </c>
      <c r="N161" s="1" t="s">
        <v>810</v>
      </c>
      <c r="O161" s="1"/>
      <c r="P161" s="1"/>
      <c r="Q161" s="1"/>
      <c r="R161" s="1"/>
      <c r="S161" s="1" t="s">
        <v>575</v>
      </c>
      <c r="T161" s="1"/>
      <c r="U161" s="3" t="s">
        <v>121</v>
      </c>
      <c r="V161" s="1">
        <v>0</v>
      </c>
    </row>
    <row r="162" spans="1:22" ht="409.6">
      <c r="A162" s="1"/>
      <c r="B162" s="1" t="s">
        <v>38</v>
      </c>
      <c r="C162" s="1"/>
      <c r="D162" s="1" t="s">
        <v>212</v>
      </c>
      <c r="E162" s="1" t="s">
        <v>811</v>
      </c>
      <c r="F162" s="1" t="s">
        <v>26</v>
      </c>
      <c r="G162" s="1" t="s">
        <v>26</v>
      </c>
      <c r="H162" s="1"/>
      <c r="I162" s="1"/>
      <c r="J162" s="1" t="s">
        <v>807</v>
      </c>
      <c r="K162" s="1" t="s">
        <v>116</v>
      </c>
      <c r="L162" s="1" t="s">
        <v>812</v>
      </c>
      <c r="M162" s="1" t="s">
        <v>813</v>
      </c>
      <c r="N162" s="1" t="s">
        <v>814</v>
      </c>
      <c r="O162" s="1" t="s">
        <v>815</v>
      </c>
      <c r="P162" s="1" t="s">
        <v>575</v>
      </c>
      <c r="Q162" s="1"/>
      <c r="R162" s="3" t="s">
        <v>121</v>
      </c>
      <c r="S162" s="1">
        <v>0</v>
      </c>
    </row>
    <row r="163" spans="1:22" ht="409.6">
      <c r="A163" s="1"/>
      <c r="B163" s="1" t="s">
        <v>38</v>
      </c>
      <c r="C163" s="1"/>
      <c r="D163" s="1" t="s">
        <v>212</v>
      </c>
      <c r="E163" s="1" t="s">
        <v>816</v>
      </c>
      <c r="F163" s="1" t="s">
        <v>26</v>
      </c>
      <c r="G163" s="1" t="s">
        <v>26</v>
      </c>
      <c r="H163" s="1"/>
      <c r="I163" s="1"/>
      <c r="J163" s="1" t="s">
        <v>807</v>
      </c>
      <c r="K163" s="1" t="s">
        <v>116</v>
      </c>
      <c r="L163" s="1" t="s">
        <v>817</v>
      </c>
      <c r="M163" s="1" t="s">
        <v>818</v>
      </c>
      <c r="N163" s="1" t="s">
        <v>819</v>
      </c>
      <c r="O163" s="1" t="s">
        <v>820</v>
      </c>
      <c r="P163" s="1" t="s">
        <v>575</v>
      </c>
      <c r="Q163" s="1"/>
      <c r="R163" s="3" t="s">
        <v>121</v>
      </c>
      <c r="S163" s="1">
        <v>0</v>
      </c>
    </row>
    <row r="164" spans="1:22" ht="409.6">
      <c r="A164" s="1"/>
      <c r="B164" s="1" t="s">
        <v>38</v>
      </c>
      <c r="C164" s="1"/>
      <c r="D164" s="1" t="s">
        <v>212</v>
      </c>
      <c r="E164" s="1" t="s">
        <v>821</v>
      </c>
      <c r="F164" s="1" t="s">
        <v>26</v>
      </c>
      <c r="G164" s="1" t="s">
        <v>26</v>
      </c>
      <c r="H164" s="1"/>
      <c r="I164" s="1"/>
      <c r="J164" s="1" t="s">
        <v>807</v>
      </c>
      <c r="K164" s="1" t="s">
        <v>284</v>
      </c>
      <c r="L164" s="1" t="s">
        <v>822</v>
      </c>
      <c r="M164" s="1" t="s">
        <v>823</v>
      </c>
      <c r="N164" s="1" t="s">
        <v>824</v>
      </c>
      <c r="O164" s="1"/>
      <c r="P164" s="1"/>
      <c r="Q164" s="1"/>
      <c r="R164" s="1"/>
      <c r="S164" s="1" t="s">
        <v>575</v>
      </c>
      <c r="T164" s="1"/>
      <c r="U164" s="3" t="s">
        <v>172</v>
      </c>
      <c r="V164" s="1">
        <v>0</v>
      </c>
    </row>
    <row r="165" spans="1:22" ht="409.6">
      <c r="A165" s="1"/>
      <c r="B165" s="1" t="s">
        <v>38</v>
      </c>
      <c r="C165" s="1"/>
      <c r="D165" s="1" t="s">
        <v>212</v>
      </c>
      <c r="E165" s="1" t="s">
        <v>825</v>
      </c>
      <c r="F165" s="1" t="s">
        <v>26</v>
      </c>
      <c r="G165" s="1" t="s">
        <v>26</v>
      </c>
      <c r="H165" s="1"/>
      <c r="I165" s="1"/>
      <c r="J165" s="1" t="s">
        <v>115</v>
      </c>
      <c r="K165" s="1" t="s">
        <v>284</v>
      </c>
      <c r="L165" s="1" t="s">
        <v>826</v>
      </c>
      <c r="M165" s="1" t="s">
        <v>827</v>
      </c>
      <c r="N165" s="1" t="s">
        <v>828</v>
      </c>
      <c r="O165" s="1"/>
      <c r="P165" s="1"/>
      <c r="Q165" s="1"/>
      <c r="R165" s="1"/>
      <c r="S165" s="1" t="s">
        <v>66</v>
      </c>
      <c r="T165" s="1"/>
      <c r="U165" s="3" t="s">
        <v>268</v>
      </c>
      <c r="V165" s="1">
        <v>0</v>
      </c>
    </row>
    <row r="166" spans="1:22" ht="409.6">
      <c r="A166" s="1"/>
      <c r="B166" s="1" t="s">
        <v>38</v>
      </c>
      <c r="C166" s="1"/>
      <c r="D166" s="1" t="s">
        <v>212</v>
      </c>
      <c r="E166" s="1" t="s">
        <v>829</v>
      </c>
      <c r="F166" s="1"/>
      <c r="G166" s="1"/>
      <c r="H166" s="1"/>
      <c r="I166" s="1"/>
      <c r="J166" s="1"/>
      <c r="K166" s="1" t="s">
        <v>284</v>
      </c>
      <c r="L166" s="1" t="s">
        <v>830</v>
      </c>
      <c r="M166" s="1" t="s">
        <v>831</v>
      </c>
      <c r="N166" s="1" t="s">
        <v>832</v>
      </c>
      <c r="O166" s="1"/>
      <c r="P166" s="1"/>
      <c r="Q166" s="1"/>
      <c r="R166" s="1"/>
      <c r="S166" s="1"/>
      <c r="T166" s="1"/>
      <c r="U166" s="3" t="s">
        <v>268</v>
      </c>
      <c r="V166" s="1">
        <v>0</v>
      </c>
    </row>
    <row r="167" spans="1:22" ht="409.6">
      <c r="A167" s="1"/>
      <c r="B167" s="1" t="s">
        <v>38</v>
      </c>
      <c r="C167" s="1"/>
      <c r="D167" s="1" t="s">
        <v>212</v>
      </c>
      <c r="E167" s="1" t="s">
        <v>833</v>
      </c>
      <c r="F167" s="1"/>
      <c r="G167" s="1"/>
      <c r="H167" s="1"/>
      <c r="I167" s="1"/>
      <c r="J167" s="1"/>
      <c r="K167" s="1" t="s">
        <v>284</v>
      </c>
      <c r="L167" s="1" t="s">
        <v>834</v>
      </c>
      <c r="M167" s="1" t="s">
        <v>835</v>
      </c>
      <c r="N167" s="3" t="s">
        <v>836</v>
      </c>
      <c r="O167" s="1"/>
      <c r="P167" s="1"/>
      <c r="Q167" s="1"/>
      <c r="R167" s="1"/>
      <c r="S167" s="1"/>
      <c r="T167" s="1"/>
      <c r="U167" s="3" t="s">
        <v>268</v>
      </c>
      <c r="V167" s="1">
        <v>0</v>
      </c>
    </row>
    <row r="168" spans="1:22" ht="409.6">
      <c r="A168" s="1"/>
      <c r="B168" s="1" t="s">
        <v>38</v>
      </c>
      <c r="C168" s="1"/>
      <c r="D168" s="1" t="s">
        <v>212</v>
      </c>
      <c r="E168" s="1" t="s">
        <v>837</v>
      </c>
      <c r="F168" s="1"/>
      <c r="G168" s="1"/>
      <c r="H168" s="1"/>
      <c r="I168" s="1"/>
      <c r="J168" s="1"/>
      <c r="K168" s="1" t="s">
        <v>284</v>
      </c>
      <c r="L168" s="1" t="s">
        <v>838</v>
      </c>
      <c r="M168" s="1" t="s">
        <v>839</v>
      </c>
      <c r="N168" s="1" t="s">
        <v>840</v>
      </c>
      <c r="O168" s="1"/>
      <c r="P168" s="1"/>
      <c r="Q168" s="1"/>
      <c r="R168" s="1"/>
      <c r="S168" s="1"/>
      <c r="T168" s="1"/>
      <c r="U168" s="3" t="s">
        <v>669</v>
      </c>
      <c r="V168" s="1">
        <v>0</v>
      </c>
    </row>
    <row r="169" spans="1:22" ht="409.6">
      <c r="A169" s="1"/>
      <c r="B169" s="1" t="s">
        <v>38</v>
      </c>
      <c r="C169" s="1"/>
      <c r="D169" s="1" t="s">
        <v>212</v>
      </c>
      <c r="E169" s="1" t="s">
        <v>841</v>
      </c>
      <c r="F169" s="1"/>
      <c r="G169" s="1"/>
      <c r="H169" s="1"/>
      <c r="I169" s="1"/>
      <c r="J169" s="1"/>
      <c r="K169" s="1" t="s">
        <v>284</v>
      </c>
      <c r="L169" s="1" t="s">
        <v>842</v>
      </c>
      <c r="M169" s="1" t="s">
        <v>843</v>
      </c>
      <c r="N169" s="1" t="s">
        <v>844</v>
      </c>
      <c r="O169" s="1"/>
      <c r="P169" s="1"/>
      <c r="Q169" s="1"/>
      <c r="R169" s="1"/>
      <c r="S169" s="1"/>
      <c r="T169" s="1"/>
      <c r="U169" s="3" t="s">
        <v>669</v>
      </c>
      <c r="V169" s="1">
        <v>0</v>
      </c>
    </row>
    <row r="170" spans="1:22" ht="409.6">
      <c r="A170" s="1"/>
      <c r="B170" s="1" t="s">
        <v>38</v>
      </c>
      <c r="C170" s="1"/>
      <c r="D170" s="1" t="s">
        <v>212</v>
      </c>
      <c r="E170" s="1" t="s">
        <v>845</v>
      </c>
      <c r="F170" s="1"/>
      <c r="G170" s="1"/>
      <c r="H170" s="1"/>
      <c r="I170" s="1"/>
      <c r="J170" s="1"/>
      <c r="K170" s="1" t="s">
        <v>284</v>
      </c>
      <c r="L170" s="1" t="s">
        <v>846</v>
      </c>
      <c r="M170" s="1" t="s">
        <v>847</v>
      </c>
      <c r="N170" s="1" t="s">
        <v>664</v>
      </c>
      <c r="O170" s="1"/>
      <c r="P170" s="1"/>
      <c r="Q170" s="1"/>
      <c r="R170" s="1"/>
      <c r="S170" s="1"/>
      <c r="T170" s="1"/>
      <c r="U170" s="3" t="s">
        <v>669</v>
      </c>
      <c r="V170" s="1">
        <v>0</v>
      </c>
    </row>
    <row r="171" spans="1:22" ht="409.6">
      <c r="A171" s="1"/>
      <c r="B171" s="1" t="s">
        <v>38</v>
      </c>
      <c r="C171" s="1"/>
      <c r="D171" s="1" t="s">
        <v>212</v>
      </c>
      <c r="E171" s="1" t="s">
        <v>848</v>
      </c>
      <c r="F171" s="1"/>
      <c r="G171" s="1"/>
      <c r="H171" s="1"/>
      <c r="I171" s="1"/>
      <c r="J171" s="1"/>
      <c r="K171" s="1" t="s">
        <v>284</v>
      </c>
      <c r="L171" s="1" t="s">
        <v>849</v>
      </c>
      <c r="M171" s="1" t="s">
        <v>850</v>
      </c>
      <c r="N171" s="1" t="s">
        <v>468</v>
      </c>
      <c r="O171" s="1"/>
      <c r="P171" s="1"/>
      <c r="Q171" s="1"/>
      <c r="R171" s="1"/>
      <c r="S171" s="1"/>
      <c r="T171" s="1"/>
      <c r="U171" s="3" t="s">
        <v>352</v>
      </c>
      <c r="V171" s="1">
        <v>0</v>
      </c>
    </row>
    <row r="172" spans="1:22" ht="409.6">
      <c r="A172" s="1"/>
      <c r="B172" s="1" t="s">
        <v>38</v>
      </c>
      <c r="C172" s="1"/>
      <c r="D172" s="1" t="s">
        <v>212</v>
      </c>
      <c r="E172" s="1" t="s">
        <v>851</v>
      </c>
      <c r="F172" s="1"/>
      <c r="G172" s="1"/>
      <c r="H172" s="1"/>
      <c r="I172" s="1"/>
      <c r="J172" s="1"/>
      <c r="K172" s="1" t="s">
        <v>284</v>
      </c>
      <c r="L172" s="1" t="s">
        <v>852</v>
      </c>
      <c r="M172" s="1" t="s">
        <v>853</v>
      </c>
      <c r="N172" s="1" t="s">
        <v>854</v>
      </c>
      <c r="O172" s="1"/>
      <c r="P172" s="1"/>
      <c r="Q172" s="1"/>
      <c r="R172" s="1"/>
      <c r="S172" s="1"/>
      <c r="T172" s="1"/>
      <c r="U172" s="3" t="s">
        <v>268</v>
      </c>
      <c r="V172" s="1">
        <v>0</v>
      </c>
    </row>
    <row r="173" spans="1:22" ht="409.6">
      <c r="A173" s="1"/>
      <c r="B173" s="1" t="s">
        <v>38</v>
      </c>
      <c r="C173" s="1"/>
      <c r="D173" s="1" t="s">
        <v>212</v>
      </c>
      <c r="E173" s="1" t="s">
        <v>855</v>
      </c>
      <c r="F173" s="1"/>
      <c r="G173" s="1"/>
      <c r="H173" s="1"/>
      <c r="I173" s="1"/>
      <c r="J173" s="1"/>
      <c r="K173" s="1" t="s">
        <v>284</v>
      </c>
      <c r="L173" s="1" t="s">
        <v>856</v>
      </c>
      <c r="M173" s="1" t="s">
        <v>857</v>
      </c>
      <c r="N173" s="1" t="s">
        <v>858</v>
      </c>
      <c r="O173" s="1"/>
      <c r="P173" s="1"/>
      <c r="Q173" s="1"/>
      <c r="R173" s="1"/>
      <c r="S173" s="1"/>
      <c r="T173" s="1"/>
      <c r="U173" s="3" t="s">
        <v>669</v>
      </c>
      <c r="V173" s="1">
        <v>0</v>
      </c>
    </row>
    <row r="174" spans="1:22">
      <c r="A174" s="1" t="s">
        <v>859</v>
      </c>
      <c r="B174" s="1" t="s">
        <v>860</v>
      </c>
      <c r="C174" s="2">
        <v>43923</v>
      </c>
      <c r="D174" s="1" t="s">
        <v>58</v>
      </c>
      <c r="E174" s="1" t="s">
        <v>861</v>
      </c>
      <c r="F174" s="1" t="s">
        <v>26</v>
      </c>
      <c r="G174" s="1" t="s">
        <v>26</v>
      </c>
      <c r="H174" s="1" t="s">
        <v>862</v>
      </c>
      <c r="I174" s="1" t="s">
        <v>863</v>
      </c>
      <c r="J174" s="1" t="s">
        <v>29</v>
      </c>
      <c r="K174" s="1" t="s">
        <v>864</v>
      </c>
      <c r="L174" s="1" t="s">
        <v>865</v>
      </c>
      <c r="M174" s="1" t="s">
        <v>866</v>
      </c>
      <c r="N174" s="1" t="s">
        <v>867</v>
      </c>
      <c r="O174" s="1"/>
      <c r="P174" s="1"/>
      <c r="Q174" s="1" t="s">
        <v>868</v>
      </c>
      <c r="R174" s="1"/>
      <c r="S174" s="1" t="s">
        <v>60</v>
      </c>
      <c r="T174" s="1" t="s">
        <v>60</v>
      </c>
      <c r="U174" s="1"/>
      <c r="V174" s="1">
        <v>0</v>
      </c>
    </row>
    <row r="175" spans="1:22">
      <c r="A175" s="1" t="s">
        <v>859</v>
      </c>
      <c r="B175" s="1" t="s">
        <v>860</v>
      </c>
      <c r="C175" s="2">
        <v>43923</v>
      </c>
      <c r="D175" s="1" t="s">
        <v>58</v>
      </c>
      <c r="E175" s="1" t="s">
        <v>869</v>
      </c>
      <c r="F175" s="1" t="s">
        <v>26</v>
      </c>
      <c r="G175" s="1" t="s">
        <v>26</v>
      </c>
      <c r="H175" s="1" t="s">
        <v>862</v>
      </c>
      <c r="I175" s="1" t="s">
        <v>870</v>
      </c>
      <c r="J175" s="1" t="s">
        <v>29</v>
      </c>
      <c r="K175" s="1" t="s">
        <v>864</v>
      </c>
      <c r="L175" s="1" t="s">
        <v>871</v>
      </c>
      <c r="M175" s="1" t="s">
        <v>872</v>
      </c>
      <c r="N175" s="1" t="s">
        <v>873</v>
      </c>
      <c r="O175" s="1"/>
      <c r="P175" s="1"/>
      <c r="Q175" s="1" t="s">
        <v>868</v>
      </c>
      <c r="R175" s="1"/>
      <c r="S175" s="1" t="s">
        <v>60</v>
      </c>
      <c r="T175" s="1" t="s">
        <v>60</v>
      </c>
      <c r="U175" s="1"/>
      <c r="V175" s="1">
        <v>0</v>
      </c>
    </row>
    <row r="176" spans="1:22">
      <c r="A176" s="1" t="s">
        <v>859</v>
      </c>
      <c r="B176" s="1" t="s">
        <v>860</v>
      </c>
      <c r="C176" s="2">
        <v>43923</v>
      </c>
      <c r="D176" s="1" t="s">
        <v>58</v>
      </c>
      <c r="E176" s="1" t="s">
        <v>874</v>
      </c>
      <c r="F176" s="1" t="s">
        <v>26</v>
      </c>
      <c r="G176" s="1" t="s">
        <v>26</v>
      </c>
      <c r="H176" s="1" t="s">
        <v>862</v>
      </c>
      <c r="I176" s="1" t="s">
        <v>220</v>
      </c>
      <c r="J176" s="1" t="s">
        <v>29</v>
      </c>
      <c r="K176" s="1" t="s">
        <v>864</v>
      </c>
      <c r="L176" s="1" t="s">
        <v>875</v>
      </c>
      <c r="M176" s="1" t="s">
        <v>876</v>
      </c>
      <c r="N176" s="1" t="s">
        <v>877</v>
      </c>
      <c r="O176" s="1" t="s">
        <v>868</v>
      </c>
      <c r="P176" s="1"/>
      <c r="Q176" s="1" t="s">
        <v>60</v>
      </c>
      <c r="R176" s="1" t="s">
        <v>60</v>
      </c>
      <c r="S176" s="1"/>
      <c r="T176" s="1">
        <v>0</v>
      </c>
    </row>
    <row r="177" spans="1:22">
      <c r="A177" s="1" t="s">
        <v>859</v>
      </c>
      <c r="B177" s="1" t="s">
        <v>860</v>
      </c>
      <c r="C177" s="2">
        <v>43923</v>
      </c>
      <c r="D177" s="1" t="s">
        <v>58</v>
      </c>
      <c r="E177" s="1" t="s">
        <v>878</v>
      </c>
      <c r="F177" s="1" t="s">
        <v>26</v>
      </c>
      <c r="G177" s="1" t="s">
        <v>26</v>
      </c>
      <c r="H177" s="1" t="s">
        <v>862</v>
      </c>
      <c r="I177" s="1" t="s">
        <v>879</v>
      </c>
      <c r="J177" s="1" t="s">
        <v>29</v>
      </c>
      <c r="K177" s="1" t="s">
        <v>864</v>
      </c>
      <c r="L177" s="1" t="s">
        <v>880</v>
      </c>
      <c r="M177" s="1" t="s">
        <v>881</v>
      </c>
      <c r="N177" s="1" t="s">
        <v>882</v>
      </c>
      <c r="O177" s="1" t="s">
        <v>868</v>
      </c>
      <c r="P177" s="1"/>
      <c r="Q177" s="1" t="s">
        <v>60</v>
      </c>
      <c r="R177" s="1" t="s">
        <v>60</v>
      </c>
      <c r="S177" s="1"/>
      <c r="T177" s="1">
        <v>0</v>
      </c>
    </row>
    <row r="178" spans="1:22">
      <c r="A178" s="1" t="s">
        <v>859</v>
      </c>
      <c r="B178" s="1" t="s">
        <v>860</v>
      </c>
      <c r="C178" s="2">
        <v>43923</v>
      </c>
      <c r="D178" s="1" t="s">
        <v>58</v>
      </c>
      <c r="E178" s="1" t="s">
        <v>883</v>
      </c>
      <c r="F178" s="1" t="s">
        <v>26</v>
      </c>
      <c r="G178" s="1" t="s">
        <v>26</v>
      </c>
      <c r="H178" s="1" t="s">
        <v>862</v>
      </c>
      <c r="I178" s="1" t="s">
        <v>84</v>
      </c>
      <c r="J178" s="1" t="s">
        <v>29</v>
      </c>
      <c r="K178" s="1" t="s">
        <v>864</v>
      </c>
      <c r="L178" s="1" t="s">
        <v>884</v>
      </c>
      <c r="M178" s="1" t="s">
        <v>885</v>
      </c>
      <c r="N178" s="1" t="s">
        <v>886</v>
      </c>
      <c r="O178" s="1" t="s">
        <v>868</v>
      </c>
      <c r="P178" s="1"/>
      <c r="Q178" s="1" t="s">
        <v>60</v>
      </c>
      <c r="R178" s="1" t="s">
        <v>60</v>
      </c>
      <c r="S178" s="1"/>
      <c r="T178" s="1">
        <v>0</v>
      </c>
    </row>
    <row r="179" spans="1:22">
      <c r="A179" s="1" t="s">
        <v>887</v>
      </c>
      <c r="B179" s="1" t="s">
        <v>860</v>
      </c>
      <c r="C179" s="1" t="s">
        <v>39</v>
      </c>
      <c r="D179" s="1" t="s">
        <v>58</v>
      </c>
      <c r="E179" s="1" t="s">
        <v>888</v>
      </c>
      <c r="F179" s="1" t="s">
        <v>26</v>
      </c>
      <c r="G179" s="1" t="s">
        <v>26</v>
      </c>
      <c r="H179" s="1" t="s">
        <v>887</v>
      </c>
      <c r="I179" s="1" t="s">
        <v>96</v>
      </c>
      <c r="J179" s="1" t="s">
        <v>889</v>
      </c>
      <c r="K179" s="1" t="s">
        <v>890</v>
      </c>
      <c r="L179" s="1" t="s">
        <v>891</v>
      </c>
      <c r="M179" s="1" t="s">
        <v>892</v>
      </c>
      <c r="N179" s="1" t="s">
        <v>893</v>
      </c>
      <c r="O179" s="1" t="s">
        <v>894</v>
      </c>
      <c r="P179" s="1" t="s">
        <v>895</v>
      </c>
      <c r="Q179" s="1" t="s">
        <v>35</v>
      </c>
      <c r="R179" s="1" t="s">
        <v>273</v>
      </c>
      <c r="S179" s="1"/>
      <c r="T179" s="1">
        <v>0</v>
      </c>
    </row>
    <row r="180" spans="1:22">
      <c r="A180" s="1" t="s">
        <v>887</v>
      </c>
      <c r="B180" s="1" t="s">
        <v>860</v>
      </c>
      <c r="C180" s="1" t="s">
        <v>39</v>
      </c>
      <c r="D180" s="1" t="s">
        <v>58</v>
      </c>
      <c r="E180" s="1" t="s">
        <v>896</v>
      </c>
      <c r="F180" s="1" t="s">
        <v>26</v>
      </c>
      <c r="G180" s="1" t="s">
        <v>26</v>
      </c>
      <c r="H180" s="1" t="s">
        <v>887</v>
      </c>
      <c r="I180" s="1" t="s">
        <v>96</v>
      </c>
      <c r="J180" s="1" t="s">
        <v>889</v>
      </c>
      <c r="K180" s="1" t="s">
        <v>890</v>
      </c>
      <c r="L180" s="1" t="s">
        <v>897</v>
      </c>
      <c r="M180" s="1" t="s">
        <v>898</v>
      </c>
      <c r="N180" s="1" t="s">
        <v>899</v>
      </c>
      <c r="O180" s="1" t="s">
        <v>900</v>
      </c>
      <c r="P180" s="1" t="s">
        <v>901</v>
      </c>
      <c r="Q180" s="1" t="s">
        <v>35</v>
      </c>
      <c r="R180" s="1" t="s">
        <v>902</v>
      </c>
      <c r="S180" s="1"/>
      <c r="T180" s="1">
        <v>0</v>
      </c>
    </row>
    <row r="181" spans="1:22">
      <c r="A181" s="1" t="s">
        <v>887</v>
      </c>
      <c r="B181" s="1" t="s">
        <v>860</v>
      </c>
      <c r="C181" s="1" t="s">
        <v>39</v>
      </c>
      <c r="D181" s="1" t="s">
        <v>58</v>
      </c>
      <c r="E181" s="1" t="s">
        <v>903</v>
      </c>
      <c r="F181" s="1" t="s">
        <v>26</v>
      </c>
      <c r="G181" s="1" t="s">
        <v>26</v>
      </c>
      <c r="H181" s="1" t="s">
        <v>887</v>
      </c>
      <c r="I181" s="1" t="s">
        <v>96</v>
      </c>
      <c r="J181" s="1" t="s">
        <v>889</v>
      </c>
      <c r="K181" s="1" t="s">
        <v>890</v>
      </c>
      <c r="L181" s="1" t="s">
        <v>904</v>
      </c>
      <c r="M181" s="1" t="s">
        <v>905</v>
      </c>
      <c r="N181" s="1" t="s">
        <v>906</v>
      </c>
      <c r="O181" s="1" t="s">
        <v>907</v>
      </c>
      <c r="P181" s="1" t="s">
        <v>908</v>
      </c>
      <c r="Q181" s="1" t="s">
        <v>35</v>
      </c>
      <c r="R181" s="1" t="s">
        <v>902</v>
      </c>
      <c r="S181" s="1"/>
      <c r="T181" s="1">
        <v>0</v>
      </c>
    </row>
    <row r="182" spans="1:22">
      <c r="A182" s="1" t="s">
        <v>887</v>
      </c>
      <c r="B182" s="1" t="s">
        <v>860</v>
      </c>
      <c r="C182" s="1" t="s">
        <v>39</v>
      </c>
      <c r="D182" s="1" t="s">
        <v>58</v>
      </c>
      <c r="E182" s="1" t="s">
        <v>909</v>
      </c>
      <c r="F182" s="1" t="s">
        <v>26</v>
      </c>
      <c r="G182" s="1" t="s">
        <v>26</v>
      </c>
      <c r="H182" s="1" t="s">
        <v>887</v>
      </c>
      <c r="I182" s="1" t="s">
        <v>96</v>
      </c>
      <c r="J182" s="1" t="s">
        <v>889</v>
      </c>
      <c r="K182" s="1" t="s">
        <v>890</v>
      </c>
      <c r="L182" s="1" t="s">
        <v>910</v>
      </c>
      <c r="M182" s="1" t="s">
        <v>911</v>
      </c>
      <c r="N182" s="1" t="s">
        <v>912</v>
      </c>
      <c r="O182" s="1" t="s">
        <v>913</v>
      </c>
      <c r="P182" s="1" t="s">
        <v>914</v>
      </c>
      <c r="Q182" s="1" t="s">
        <v>35</v>
      </c>
      <c r="R182" s="1" t="s">
        <v>902</v>
      </c>
      <c r="S182" s="1"/>
      <c r="T182" s="1">
        <v>0</v>
      </c>
    </row>
    <row r="183" spans="1:22">
      <c r="A183" s="1" t="s">
        <v>887</v>
      </c>
      <c r="B183" s="1" t="s">
        <v>860</v>
      </c>
      <c r="C183" s="1" t="s">
        <v>39</v>
      </c>
      <c r="D183" s="1" t="s">
        <v>58</v>
      </c>
      <c r="E183" s="1" t="s">
        <v>915</v>
      </c>
      <c r="F183" s="1" t="s">
        <v>26</v>
      </c>
      <c r="G183" s="1" t="s">
        <v>26</v>
      </c>
      <c r="H183" s="1" t="s">
        <v>887</v>
      </c>
      <c r="I183" s="1" t="s">
        <v>96</v>
      </c>
      <c r="J183" s="1" t="s">
        <v>889</v>
      </c>
      <c r="K183" s="1" t="s">
        <v>890</v>
      </c>
      <c r="L183" s="1" t="s">
        <v>916</v>
      </c>
      <c r="M183" s="1" t="s">
        <v>917</v>
      </c>
      <c r="N183" s="1" t="s">
        <v>918</v>
      </c>
      <c r="O183" s="1" t="s">
        <v>919</v>
      </c>
      <c r="P183" s="1" t="s">
        <v>920</v>
      </c>
      <c r="Q183" s="1" t="s">
        <v>35</v>
      </c>
      <c r="R183" s="1" t="s">
        <v>902</v>
      </c>
      <c r="S183" s="1"/>
      <c r="T183" s="1">
        <v>0</v>
      </c>
    </row>
    <row r="184" spans="1:22">
      <c r="A184" s="1"/>
      <c r="B184" s="1" t="s">
        <v>860</v>
      </c>
      <c r="C184" s="1" t="s">
        <v>39</v>
      </c>
      <c r="D184" s="1" t="s">
        <v>58</v>
      </c>
      <c r="E184" s="1" t="s">
        <v>921</v>
      </c>
      <c r="F184" s="1" t="s">
        <v>26</v>
      </c>
      <c r="G184" s="1" t="s">
        <v>26</v>
      </c>
      <c r="H184" s="1"/>
      <c r="I184" s="1" t="s">
        <v>922</v>
      </c>
      <c r="J184" s="1" t="s">
        <v>116</v>
      </c>
      <c r="K184" s="1" t="s">
        <v>923</v>
      </c>
      <c r="L184" s="1" t="s">
        <v>924</v>
      </c>
      <c r="M184" s="1" t="s">
        <v>925</v>
      </c>
      <c r="N184" s="1">
        <v>0</v>
      </c>
    </row>
    <row r="185" spans="1:22">
      <c r="A185" s="1"/>
      <c r="B185" s="1" t="s">
        <v>860</v>
      </c>
      <c r="C185" s="1" t="s">
        <v>39</v>
      </c>
      <c r="D185" s="1" t="s">
        <v>58</v>
      </c>
      <c r="E185" s="1" t="s">
        <v>926</v>
      </c>
      <c r="F185" s="1" t="s">
        <v>26</v>
      </c>
      <c r="G185" s="1" t="s">
        <v>26</v>
      </c>
      <c r="H185" s="1"/>
      <c r="I185" s="1" t="s">
        <v>922</v>
      </c>
      <c r="J185" s="1" t="s">
        <v>116</v>
      </c>
      <c r="K185" s="1" t="s">
        <v>927</v>
      </c>
      <c r="L185" s="1" t="s">
        <v>928</v>
      </c>
      <c r="M185" s="1" t="s">
        <v>929</v>
      </c>
      <c r="N185" s="1">
        <v>0</v>
      </c>
    </row>
    <row r="186" spans="1:22">
      <c r="A186" s="1"/>
      <c r="B186" s="1" t="s">
        <v>860</v>
      </c>
      <c r="C186" s="1" t="s">
        <v>39</v>
      </c>
      <c r="D186" s="1" t="s">
        <v>58</v>
      </c>
      <c r="E186" s="1" t="s">
        <v>921</v>
      </c>
      <c r="F186" s="1" t="s">
        <v>26</v>
      </c>
      <c r="G186" s="1" t="s">
        <v>26</v>
      </c>
      <c r="H186" s="1"/>
      <c r="I186" s="1" t="s">
        <v>922</v>
      </c>
      <c r="J186" s="1" t="s">
        <v>116</v>
      </c>
      <c r="K186" s="1" t="s">
        <v>923</v>
      </c>
      <c r="L186" s="1" t="s">
        <v>924</v>
      </c>
      <c r="M186" s="1" t="s">
        <v>930</v>
      </c>
      <c r="N186" s="1">
        <v>0</v>
      </c>
    </row>
    <row r="187" spans="1:22">
      <c r="A187" s="1"/>
      <c r="B187" s="1" t="s">
        <v>860</v>
      </c>
      <c r="C187" s="1" t="s">
        <v>39</v>
      </c>
      <c r="D187" s="1" t="s">
        <v>58</v>
      </c>
      <c r="E187" s="1" t="s">
        <v>931</v>
      </c>
      <c r="F187" s="1" t="s">
        <v>26</v>
      </c>
      <c r="G187" s="1" t="s">
        <v>26</v>
      </c>
      <c r="H187" s="1" t="s">
        <v>150</v>
      </c>
      <c r="I187" s="1" t="s">
        <v>932</v>
      </c>
      <c r="J187" s="1" t="s">
        <v>116</v>
      </c>
      <c r="K187" s="1" t="s">
        <v>933</v>
      </c>
      <c r="L187" s="1" t="s">
        <v>934</v>
      </c>
      <c r="M187" s="1" t="s">
        <v>935</v>
      </c>
      <c r="N187" s="1">
        <v>0</v>
      </c>
    </row>
    <row r="188" spans="1:22">
      <c r="A188" s="1"/>
      <c r="B188" s="1" t="s">
        <v>860</v>
      </c>
      <c r="C188" s="1" t="s">
        <v>39</v>
      </c>
      <c r="D188" s="1" t="s">
        <v>58</v>
      </c>
      <c r="E188" s="1" t="s">
        <v>936</v>
      </c>
      <c r="F188" s="1" t="s">
        <v>26</v>
      </c>
      <c r="G188" s="1" t="s">
        <v>26</v>
      </c>
      <c r="H188" s="1" t="s">
        <v>150</v>
      </c>
      <c r="I188" s="1" t="s">
        <v>937</v>
      </c>
      <c r="J188" s="1" t="s">
        <v>116</v>
      </c>
      <c r="K188" s="1" t="s">
        <v>938</v>
      </c>
      <c r="L188" s="1" t="s">
        <v>939</v>
      </c>
      <c r="M188" s="1" t="s">
        <v>940</v>
      </c>
      <c r="N188" s="1">
        <v>0</v>
      </c>
    </row>
    <row r="189" spans="1:22">
      <c r="A189" s="1"/>
      <c r="B189" s="1" t="s">
        <v>860</v>
      </c>
      <c r="C189" s="1" t="s">
        <v>39</v>
      </c>
      <c r="D189" s="1" t="s">
        <v>58</v>
      </c>
      <c r="E189" s="1" t="s">
        <v>941</v>
      </c>
      <c r="F189" s="1" t="s">
        <v>26</v>
      </c>
      <c r="G189" s="1" t="s">
        <v>26</v>
      </c>
      <c r="H189" s="1" t="s">
        <v>150</v>
      </c>
      <c r="I189" s="1" t="s">
        <v>937</v>
      </c>
      <c r="J189" s="1" t="s">
        <v>116</v>
      </c>
      <c r="K189" s="1" t="s">
        <v>942</v>
      </c>
      <c r="L189" s="1" t="s">
        <v>943</v>
      </c>
      <c r="M189" s="1" t="s">
        <v>944</v>
      </c>
      <c r="N189" s="1">
        <v>0</v>
      </c>
    </row>
    <row r="190" spans="1:22">
      <c r="A190" s="1"/>
      <c r="B190" s="1" t="s">
        <v>860</v>
      </c>
      <c r="C190" s="1" t="s">
        <v>39</v>
      </c>
      <c r="D190" s="1" t="s">
        <v>58</v>
      </c>
      <c r="E190" s="1" t="s">
        <v>945</v>
      </c>
      <c r="F190" s="1" t="s">
        <v>26</v>
      </c>
      <c r="G190" s="1" t="s">
        <v>26</v>
      </c>
      <c r="H190" s="1" t="s">
        <v>150</v>
      </c>
      <c r="I190" s="1" t="s">
        <v>946</v>
      </c>
      <c r="J190" s="1" t="s">
        <v>116</v>
      </c>
      <c r="K190" s="1" t="s">
        <v>947</v>
      </c>
      <c r="L190" s="1" t="s">
        <v>948</v>
      </c>
      <c r="M190" s="1"/>
      <c r="N190" s="1" t="s">
        <v>949</v>
      </c>
      <c r="O190" s="1">
        <v>0</v>
      </c>
    </row>
    <row r="191" spans="1:22">
      <c r="A191" s="1" t="s">
        <v>950</v>
      </c>
      <c r="B191" s="1" t="s">
        <v>38</v>
      </c>
      <c r="C191" s="1" t="s">
        <v>39</v>
      </c>
      <c r="D191" s="1" t="s">
        <v>24</v>
      </c>
      <c r="E191" s="1" t="s">
        <v>951</v>
      </c>
      <c r="F191" s="1" t="s">
        <v>26</v>
      </c>
      <c r="G191" s="1" t="s">
        <v>26</v>
      </c>
      <c r="H191" s="1" t="s">
        <v>60</v>
      </c>
      <c r="I191" s="1" t="s">
        <v>371</v>
      </c>
      <c r="J191" s="1" t="s">
        <v>29</v>
      </c>
      <c r="K191" s="1" t="s">
        <v>30</v>
      </c>
      <c r="L191" s="1" t="s">
        <v>952</v>
      </c>
      <c r="M191" s="1" t="s">
        <v>953</v>
      </c>
      <c r="N191" s="1" t="s">
        <v>954</v>
      </c>
      <c r="O191" s="1"/>
      <c r="P191" s="1"/>
      <c r="Q191" s="1"/>
      <c r="R191" s="1"/>
      <c r="S191" s="1" t="s">
        <v>35</v>
      </c>
      <c r="T191" s="1" t="s">
        <v>36</v>
      </c>
      <c r="U191" s="1" t="s">
        <v>955</v>
      </c>
      <c r="V191" s="1">
        <v>0</v>
      </c>
    </row>
    <row r="192" spans="1:22">
      <c r="A192" s="1"/>
      <c r="B192" s="1"/>
      <c r="C192" s="1"/>
      <c r="D192" s="1" t="s">
        <v>58</v>
      </c>
      <c r="E192" s="1"/>
      <c r="F192" s="1"/>
      <c r="G192" s="1"/>
      <c r="H192" s="1"/>
      <c r="I192" s="1" t="s">
        <v>956</v>
      </c>
      <c r="J192" s="1" t="s">
        <v>116</v>
      </c>
      <c r="K192" s="1" t="s">
        <v>957</v>
      </c>
      <c r="L192" s="1" t="s">
        <v>958</v>
      </c>
      <c r="M192" s="1" t="s">
        <v>959</v>
      </c>
      <c r="N192" s="1" t="s">
        <v>960</v>
      </c>
      <c r="O192" s="1">
        <v>0</v>
      </c>
    </row>
    <row r="193" spans="1:21">
      <c r="A193" s="1"/>
      <c r="B193" s="1" t="s">
        <v>38</v>
      </c>
      <c r="C193" s="1" t="s">
        <v>39</v>
      </c>
      <c r="D193" s="1" t="s">
        <v>58</v>
      </c>
      <c r="E193" s="1" t="s">
        <v>961</v>
      </c>
      <c r="F193" s="1" t="s">
        <v>26</v>
      </c>
      <c r="G193" s="1" t="s">
        <v>26</v>
      </c>
      <c r="H193" s="1"/>
      <c r="I193" s="1" t="s">
        <v>255</v>
      </c>
      <c r="J193" s="1" t="s">
        <v>116</v>
      </c>
      <c r="K193" s="1" t="s">
        <v>962</v>
      </c>
      <c r="L193" s="1" t="s">
        <v>963</v>
      </c>
      <c r="M193" s="1" t="s">
        <v>964</v>
      </c>
      <c r="N193" s="1" t="s">
        <v>965</v>
      </c>
      <c r="O193" s="1" t="s">
        <v>966</v>
      </c>
      <c r="P193" s="1">
        <v>0</v>
      </c>
    </row>
    <row r="194" spans="1:21">
      <c r="A194" s="1"/>
      <c r="B194" s="1" t="s">
        <v>38</v>
      </c>
      <c r="C194" s="1" t="s">
        <v>39</v>
      </c>
      <c r="D194" s="1" t="s">
        <v>58</v>
      </c>
      <c r="E194" s="1" t="s">
        <v>967</v>
      </c>
      <c r="F194" s="1" t="s">
        <v>26</v>
      </c>
      <c r="G194" s="1" t="s">
        <v>26</v>
      </c>
      <c r="H194" s="1" t="s">
        <v>150</v>
      </c>
      <c r="I194" s="1" t="s">
        <v>968</v>
      </c>
      <c r="J194" s="1" t="s">
        <v>116</v>
      </c>
      <c r="K194" s="1" t="s">
        <v>969</v>
      </c>
      <c r="L194" s="1" t="s">
        <v>970</v>
      </c>
      <c r="M194" s="1" t="s">
        <v>971</v>
      </c>
      <c r="N194" s="1" t="s">
        <v>965</v>
      </c>
      <c r="O194" s="1" t="s">
        <v>972</v>
      </c>
      <c r="P194" s="1">
        <v>0</v>
      </c>
    </row>
    <row r="195" spans="1:21">
      <c r="A195" s="1"/>
      <c r="B195" s="1" t="s">
        <v>38</v>
      </c>
      <c r="C195" s="1" t="s">
        <v>39</v>
      </c>
      <c r="D195" s="1" t="s">
        <v>58</v>
      </c>
      <c r="E195" s="1" t="s">
        <v>973</v>
      </c>
      <c r="F195" s="1" t="s">
        <v>26</v>
      </c>
      <c r="G195" s="1" t="s">
        <v>26</v>
      </c>
      <c r="H195" s="1" t="s">
        <v>150</v>
      </c>
      <c r="I195" s="1" t="s">
        <v>255</v>
      </c>
      <c r="J195" s="1" t="s">
        <v>974</v>
      </c>
      <c r="K195" s="1" t="s">
        <v>116</v>
      </c>
      <c r="L195" s="1" t="s">
        <v>975</v>
      </c>
      <c r="M195" s="1" t="s">
        <v>976</v>
      </c>
      <c r="N195" s="1" t="s">
        <v>977</v>
      </c>
      <c r="O195" s="1" t="s">
        <v>978</v>
      </c>
      <c r="P195" s="1">
        <v>0</v>
      </c>
    </row>
    <row r="196" spans="1:21">
      <c r="A196" s="1"/>
      <c r="B196" s="1" t="s">
        <v>38</v>
      </c>
      <c r="C196" s="1" t="s">
        <v>39</v>
      </c>
      <c r="D196" s="1" t="s">
        <v>58</v>
      </c>
      <c r="E196" s="1" t="s">
        <v>979</v>
      </c>
      <c r="F196" s="1" t="s">
        <v>26</v>
      </c>
      <c r="G196" s="1" t="s">
        <v>26</v>
      </c>
      <c r="H196" s="1" t="s">
        <v>150</v>
      </c>
      <c r="I196" s="1" t="s">
        <v>255</v>
      </c>
      <c r="J196" s="1" t="s">
        <v>974</v>
      </c>
      <c r="K196" s="1" t="s">
        <v>116</v>
      </c>
      <c r="L196" s="1" t="s">
        <v>980</v>
      </c>
      <c r="M196" s="1" t="s">
        <v>981</v>
      </c>
      <c r="N196" s="1" t="s">
        <v>982</v>
      </c>
      <c r="O196" s="1">
        <v>0</v>
      </c>
    </row>
    <row r="197" spans="1:21">
      <c r="A197" s="1"/>
      <c r="B197" s="1" t="s">
        <v>38</v>
      </c>
      <c r="C197" s="1"/>
      <c r="D197" s="1" t="s">
        <v>58</v>
      </c>
      <c r="E197" s="1" t="s">
        <v>983</v>
      </c>
      <c r="F197" s="1" t="s">
        <v>26</v>
      </c>
      <c r="G197" s="1"/>
      <c r="H197" s="1"/>
      <c r="I197" s="1" t="s">
        <v>968</v>
      </c>
      <c r="J197" s="1" t="s">
        <v>984</v>
      </c>
      <c r="K197" s="1" t="s">
        <v>116</v>
      </c>
      <c r="L197" s="1" t="s">
        <v>985</v>
      </c>
      <c r="M197" s="1" t="s">
        <v>986</v>
      </c>
      <c r="N197" s="1" t="s">
        <v>987</v>
      </c>
      <c r="O197" s="1">
        <v>0</v>
      </c>
    </row>
    <row r="198" spans="1:21">
      <c r="A198" s="1"/>
      <c r="B198" s="1" t="s">
        <v>38</v>
      </c>
      <c r="C198" s="1" t="s">
        <v>39</v>
      </c>
      <c r="D198" s="1" t="s">
        <v>58</v>
      </c>
      <c r="E198" s="1" t="s">
        <v>988</v>
      </c>
      <c r="F198" s="1" t="s">
        <v>26</v>
      </c>
      <c r="G198" s="1" t="s">
        <v>26</v>
      </c>
      <c r="H198" s="1" t="s">
        <v>150</v>
      </c>
      <c r="I198" s="1" t="s">
        <v>989</v>
      </c>
      <c r="J198" s="1" t="s">
        <v>990</v>
      </c>
      <c r="K198" s="1" t="s">
        <v>116</v>
      </c>
      <c r="L198" s="1" t="s">
        <v>991</v>
      </c>
      <c r="M198" s="1" t="s">
        <v>992</v>
      </c>
      <c r="N198" s="1" t="s">
        <v>993</v>
      </c>
      <c r="O198" s="1" t="s">
        <v>994</v>
      </c>
      <c r="P198" s="1"/>
      <c r="Q198" s="1"/>
      <c r="R198" s="1"/>
      <c r="S198" s="1"/>
      <c r="T198" s="1">
        <v>0</v>
      </c>
    </row>
    <row r="199" spans="1:21">
      <c r="A199" s="1"/>
      <c r="B199" s="1" t="s">
        <v>38</v>
      </c>
      <c r="C199" s="1" t="s">
        <v>39</v>
      </c>
      <c r="D199" s="1" t="s">
        <v>58</v>
      </c>
      <c r="E199" s="1" t="s">
        <v>995</v>
      </c>
      <c r="F199" s="1" t="s">
        <v>26</v>
      </c>
      <c r="G199" s="1" t="s">
        <v>26</v>
      </c>
      <c r="H199" s="1" t="s">
        <v>150</v>
      </c>
      <c r="I199" s="1" t="s">
        <v>255</v>
      </c>
      <c r="J199" s="1" t="s">
        <v>990</v>
      </c>
      <c r="K199" s="1" t="s">
        <v>116</v>
      </c>
      <c r="L199" s="1" t="s">
        <v>996</v>
      </c>
      <c r="M199" s="1" t="s">
        <v>997</v>
      </c>
      <c r="N199" s="1">
        <v>0</v>
      </c>
    </row>
    <row r="200" spans="1:21">
      <c r="A200" s="1"/>
      <c r="B200" s="1" t="s">
        <v>38</v>
      </c>
      <c r="C200" s="1" t="s">
        <v>39</v>
      </c>
      <c r="D200" s="1" t="s">
        <v>58</v>
      </c>
      <c r="E200" s="1" t="s">
        <v>998</v>
      </c>
      <c r="F200" s="1" t="s">
        <v>26</v>
      </c>
      <c r="G200" s="1" t="s">
        <v>26</v>
      </c>
      <c r="H200" s="1"/>
      <c r="I200" s="1" t="s">
        <v>999</v>
      </c>
      <c r="J200" s="1"/>
      <c r="K200" s="1" t="s">
        <v>116</v>
      </c>
      <c r="L200" s="1" t="s">
        <v>1000</v>
      </c>
      <c r="M200" s="1" t="s">
        <v>1001</v>
      </c>
      <c r="N200" s="1" t="s">
        <v>1002</v>
      </c>
      <c r="O200" s="1" t="s">
        <v>1003</v>
      </c>
      <c r="P200" s="1"/>
      <c r="Q200" s="1"/>
      <c r="R200" s="1"/>
      <c r="S200" s="1"/>
      <c r="T200" s="1">
        <v>0</v>
      </c>
    </row>
    <row r="201" spans="1:21">
      <c r="A201" s="1"/>
      <c r="B201" s="1" t="s">
        <v>38</v>
      </c>
      <c r="C201" s="1" t="s">
        <v>39</v>
      </c>
      <c r="D201" s="1" t="s">
        <v>58</v>
      </c>
      <c r="E201" s="1" t="s">
        <v>1004</v>
      </c>
      <c r="F201" s="1" t="s">
        <v>26</v>
      </c>
      <c r="G201" s="1" t="s">
        <v>26</v>
      </c>
      <c r="H201" s="1"/>
      <c r="I201" s="1" t="s">
        <v>999</v>
      </c>
      <c r="J201" s="1"/>
      <c r="K201" s="1" t="s">
        <v>116</v>
      </c>
      <c r="L201" s="1" t="s">
        <v>1005</v>
      </c>
      <c r="M201" s="1" t="s">
        <v>1006</v>
      </c>
      <c r="N201" s="1" t="s">
        <v>1007</v>
      </c>
      <c r="O201" s="1">
        <v>0</v>
      </c>
    </row>
    <row r="202" spans="1:21">
      <c r="A202" s="1"/>
      <c r="B202" s="1" t="s">
        <v>38</v>
      </c>
      <c r="C202" s="1" t="s">
        <v>39</v>
      </c>
      <c r="D202" s="1" t="s">
        <v>58</v>
      </c>
      <c r="E202" s="1" t="s">
        <v>1008</v>
      </c>
      <c r="F202" s="1" t="s">
        <v>26</v>
      </c>
      <c r="G202" s="1"/>
      <c r="H202" s="1"/>
      <c r="I202" s="1" t="s">
        <v>999</v>
      </c>
      <c r="J202" s="1" t="s">
        <v>116</v>
      </c>
      <c r="K202" s="1" t="s">
        <v>1009</v>
      </c>
      <c r="L202" s="1" t="s">
        <v>1010</v>
      </c>
      <c r="M202" s="1" t="s">
        <v>1011</v>
      </c>
      <c r="N202" s="1">
        <v>0</v>
      </c>
    </row>
    <row r="203" spans="1:21">
      <c r="A203" s="1"/>
      <c r="B203" s="1" t="s">
        <v>38</v>
      </c>
      <c r="C203" s="1" t="s">
        <v>39</v>
      </c>
      <c r="D203" s="1" t="s">
        <v>58</v>
      </c>
      <c r="E203" s="1" t="s">
        <v>1012</v>
      </c>
      <c r="F203" s="1" t="s">
        <v>26</v>
      </c>
      <c r="G203" s="1" t="s">
        <v>26</v>
      </c>
      <c r="H203" s="1"/>
      <c r="I203" s="1" t="s">
        <v>999</v>
      </c>
      <c r="J203" s="1" t="s">
        <v>116</v>
      </c>
      <c r="K203" s="1" t="s">
        <v>1013</v>
      </c>
      <c r="L203" s="1" t="s">
        <v>1014</v>
      </c>
      <c r="M203" s="1" t="s">
        <v>1015</v>
      </c>
      <c r="N203" s="1">
        <v>0</v>
      </c>
    </row>
    <row r="204" spans="1:21">
      <c r="A204" s="1"/>
      <c r="B204" s="1" t="s">
        <v>38</v>
      </c>
      <c r="C204" s="1" t="s">
        <v>39</v>
      </c>
      <c r="D204" s="1" t="s">
        <v>58</v>
      </c>
      <c r="E204" s="1" t="s">
        <v>1016</v>
      </c>
      <c r="F204" s="1" t="s">
        <v>26</v>
      </c>
      <c r="G204" s="1" t="s">
        <v>26</v>
      </c>
      <c r="H204" s="1"/>
      <c r="I204" s="1" t="s">
        <v>1017</v>
      </c>
      <c r="J204" s="1" t="s">
        <v>1018</v>
      </c>
      <c r="K204" s="1" t="s">
        <v>116</v>
      </c>
      <c r="L204" s="1" t="s">
        <v>1019</v>
      </c>
      <c r="M204" s="1" t="s">
        <v>1020</v>
      </c>
      <c r="N204" s="1"/>
      <c r="O204" s="1" t="s">
        <v>1021</v>
      </c>
      <c r="P204" s="1">
        <v>0</v>
      </c>
    </row>
    <row r="205" spans="1:21">
      <c r="A205" s="1"/>
      <c r="B205" s="1" t="s">
        <v>38</v>
      </c>
      <c r="C205" s="1" t="s">
        <v>39</v>
      </c>
      <c r="D205" s="1" t="s">
        <v>58</v>
      </c>
      <c r="E205" s="1" t="s">
        <v>1022</v>
      </c>
      <c r="F205" s="1" t="s">
        <v>26</v>
      </c>
      <c r="G205" s="1"/>
      <c r="H205" s="1"/>
      <c r="I205" s="1"/>
      <c r="J205" s="1" t="s">
        <v>116</v>
      </c>
      <c r="K205" s="1"/>
      <c r="L205" s="1"/>
      <c r="M205" s="1"/>
      <c r="N205" s="1"/>
      <c r="O205" s="1"/>
      <c r="P205" s="1"/>
      <c r="Q205" s="1"/>
      <c r="R205" s="1"/>
      <c r="S205" s="1"/>
      <c r="T205" s="1"/>
      <c r="U205" s="1">
        <v>0</v>
      </c>
    </row>
    <row r="206" spans="1:21">
      <c r="A206" s="1"/>
      <c r="B206" s="1" t="s">
        <v>38</v>
      </c>
      <c r="C206" s="1" t="s">
        <v>39</v>
      </c>
      <c r="D206" s="1" t="s">
        <v>58</v>
      </c>
      <c r="E206" s="1" t="s">
        <v>1022</v>
      </c>
      <c r="F206" s="1" t="s">
        <v>26</v>
      </c>
      <c r="G206" s="1" t="s">
        <v>26</v>
      </c>
      <c r="H206" s="1"/>
      <c r="I206" s="1" t="s">
        <v>1017</v>
      </c>
      <c r="J206" s="1" t="s">
        <v>1018</v>
      </c>
      <c r="K206" s="1" t="s">
        <v>116</v>
      </c>
      <c r="L206" s="1" t="s">
        <v>1023</v>
      </c>
      <c r="M206" s="1" t="s">
        <v>1024</v>
      </c>
      <c r="N206" s="1" t="s">
        <v>1025</v>
      </c>
      <c r="O206" s="1" t="s">
        <v>1026</v>
      </c>
      <c r="P206" s="1">
        <v>0</v>
      </c>
    </row>
    <row r="207" spans="1:21">
      <c r="A207" s="1"/>
      <c r="B207" s="1" t="s">
        <v>38</v>
      </c>
      <c r="C207" s="1" t="s">
        <v>39</v>
      </c>
      <c r="D207" s="1" t="s">
        <v>58</v>
      </c>
      <c r="E207" s="1" t="s">
        <v>1027</v>
      </c>
      <c r="F207" s="1" t="s">
        <v>26</v>
      </c>
      <c r="G207" s="1" t="s">
        <v>26</v>
      </c>
      <c r="H207" s="1"/>
      <c r="I207" s="1" t="s">
        <v>1017</v>
      </c>
      <c r="J207" s="1" t="s">
        <v>116</v>
      </c>
      <c r="K207" s="1" t="s">
        <v>1028</v>
      </c>
      <c r="L207" s="1" t="s">
        <v>1029</v>
      </c>
      <c r="M207" s="1" t="s">
        <v>1030</v>
      </c>
      <c r="N207" s="1">
        <v>0</v>
      </c>
    </row>
    <row r="208" spans="1:21">
      <c r="A208" s="1"/>
      <c r="B208" s="1" t="s">
        <v>38</v>
      </c>
      <c r="C208" s="1" t="s">
        <v>39</v>
      </c>
      <c r="D208" s="1" t="s">
        <v>58</v>
      </c>
      <c r="E208" s="1"/>
      <c r="F208" s="1" t="s">
        <v>26</v>
      </c>
      <c r="G208" s="1" t="s">
        <v>26</v>
      </c>
      <c r="H208" s="1"/>
      <c r="I208" s="1" t="s">
        <v>175</v>
      </c>
      <c r="J208" s="1" t="s">
        <v>1018</v>
      </c>
      <c r="K208" s="1" t="s">
        <v>116</v>
      </c>
      <c r="L208" s="1" t="s">
        <v>1031</v>
      </c>
      <c r="M208" s="1" t="s">
        <v>1032</v>
      </c>
      <c r="N208" s="1" t="s">
        <v>1033</v>
      </c>
      <c r="O208" s="1" t="s">
        <v>1034</v>
      </c>
      <c r="P208" s="1">
        <v>0</v>
      </c>
    </row>
    <row r="209" spans="1:20">
      <c r="A209" s="1"/>
      <c r="B209" s="1" t="s">
        <v>38</v>
      </c>
      <c r="C209" s="1" t="s">
        <v>39</v>
      </c>
      <c r="D209" s="1" t="s">
        <v>58</v>
      </c>
      <c r="E209" s="1" t="s">
        <v>1035</v>
      </c>
      <c r="F209" s="1" t="s">
        <v>26</v>
      </c>
      <c r="G209" s="1" t="s">
        <v>26</v>
      </c>
      <c r="H209" s="1"/>
      <c r="I209" s="1" t="s">
        <v>175</v>
      </c>
      <c r="J209" s="1" t="s">
        <v>1018</v>
      </c>
      <c r="K209" s="1" t="s">
        <v>116</v>
      </c>
      <c r="L209" s="1" t="s">
        <v>1036</v>
      </c>
      <c r="M209" s="1" t="s">
        <v>1037</v>
      </c>
      <c r="N209" s="1"/>
      <c r="O209" s="1" t="s">
        <v>1038</v>
      </c>
      <c r="P209" s="1">
        <v>0</v>
      </c>
    </row>
    <row r="210" spans="1:20">
      <c r="A210" s="1"/>
      <c r="B210" s="1" t="s">
        <v>38</v>
      </c>
      <c r="C210" s="1" t="s">
        <v>39</v>
      </c>
      <c r="D210" s="1" t="s">
        <v>58</v>
      </c>
      <c r="E210" s="1" t="s">
        <v>1039</v>
      </c>
      <c r="F210" s="1" t="s">
        <v>26</v>
      </c>
      <c r="G210" s="1" t="s">
        <v>26</v>
      </c>
      <c r="H210" s="1"/>
      <c r="I210" s="1" t="s">
        <v>1040</v>
      </c>
      <c r="J210" s="1" t="s">
        <v>1018</v>
      </c>
      <c r="K210" s="1" t="s">
        <v>116</v>
      </c>
      <c r="L210" s="1" t="s">
        <v>1041</v>
      </c>
      <c r="M210" s="1" t="s">
        <v>1042</v>
      </c>
      <c r="N210" s="1"/>
      <c r="O210" s="1" t="s">
        <v>1043</v>
      </c>
      <c r="P210" s="1">
        <v>0</v>
      </c>
    </row>
    <row r="211" spans="1:20">
      <c r="A211" s="1"/>
      <c r="B211" s="1" t="s">
        <v>38</v>
      </c>
      <c r="C211" s="1" t="s">
        <v>39</v>
      </c>
      <c r="D211" s="1" t="s">
        <v>58</v>
      </c>
      <c r="E211" s="1" t="s">
        <v>1044</v>
      </c>
      <c r="F211" s="1" t="s">
        <v>26</v>
      </c>
      <c r="G211" s="1" t="s">
        <v>26</v>
      </c>
      <c r="H211" s="1"/>
      <c r="I211" s="1"/>
      <c r="J211" s="1"/>
      <c r="K211" s="1" t="s">
        <v>116</v>
      </c>
      <c r="L211" s="1" t="s">
        <v>1045</v>
      </c>
      <c r="M211" s="1" t="s">
        <v>1046</v>
      </c>
      <c r="N211" s="1"/>
      <c r="O211" s="1" t="s">
        <v>1047</v>
      </c>
      <c r="P211" s="1">
        <v>0</v>
      </c>
    </row>
    <row r="212" spans="1:20">
      <c r="A212" s="1"/>
      <c r="B212" s="1" t="s">
        <v>38</v>
      </c>
      <c r="C212" s="1" t="s">
        <v>39</v>
      </c>
      <c r="D212" s="1" t="s">
        <v>58</v>
      </c>
      <c r="E212" s="1"/>
      <c r="F212" s="1" t="s">
        <v>26</v>
      </c>
      <c r="G212" s="1" t="s">
        <v>26</v>
      </c>
      <c r="H212" s="1"/>
      <c r="I212" s="1"/>
      <c r="J212" s="1" t="s">
        <v>1018</v>
      </c>
      <c r="K212" s="1" t="s">
        <v>116</v>
      </c>
      <c r="L212" s="1"/>
      <c r="M212" s="1" t="s">
        <v>1048</v>
      </c>
      <c r="N212" s="1"/>
      <c r="O212" s="1" t="s">
        <v>1049</v>
      </c>
      <c r="P212" s="1">
        <v>0</v>
      </c>
    </row>
    <row r="213" spans="1:20">
      <c r="A213" s="1"/>
      <c r="B213" s="1" t="s">
        <v>38</v>
      </c>
      <c r="C213" s="1" t="s">
        <v>39</v>
      </c>
      <c r="D213" s="1" t="s">
        <v>58</v>
      </c>
      <c r="E213" s="1" t="s">
        <v>1050</v>
      </c>
      <c r="F213" s="1" t="s">
        <v>26</v>
      </c>
      <c r="G213" s="1" t="s">
        <v>26</v>
      </c>
      <c r="H213" s="1"/>
      <c r="I213" s="1" t="s">
        <v>699</v>
      </c>
      <c r="J213" s="1" t="s">
        <v>1018</v>
      </c>
      <c r="K213" s="1" t="s">
        <v>116</v>
      </c>
      <c r="L213" s="1" t="s">
        <v>1051</v>
      </c>
      <c r="M213" s="1" t="s">
        <v>1052</v>
      </c>
      <c r="N213" s="1" t="s">
        <v>1053</v>
      </c>
      <c r="O213" s="1" t="s">
        <v>1054</v>
      </c>
      <c r="P213" s="1">
        <v>0</v>
      </c>
    </row>
    <row r="214" spans="1:20">
      <c r="A214" s="1"/>
      <c r="B214" s="1" t="s">
        <v>38</v>
      </c>
      <c r="C214" s="1" t="s">
        <v>39</v>
      </c>
      <c r="D214" s="1"/>
      <c r="E214" s="1"/>
      <c r="F214" s="1" t="s">
        <v>26</v>
      </c>
      <c r="G214" s="1" t="s">
        <v>26</v>
      </c>
      <c r="H214" s="1"/>
      <c r="I214" s="1" t="s">
        <v>699</v>
      </c>
      <c r="J214" s="1" t="s">
        <v>116</v>
      </c>
      <c r="K214" s="1"/>
      <c r="L214" s="1" t="s">
        <v>1055</v>
      </c>
      <c r="M214" s="1">
        <v>0</v>
      </c>
    </row>
    <row r="215" spans="1:20">
      <c r="A215" s="1"/>
      <c r="B215" s="1" t="s">
        <v>38</v>
      </c>
      <c r="C215" s="1" t="s">
        <v>39</v>
      </c>
      <c r="D215" s="1" t="s">
        <v>58</v>
      </c>
      <c r="E215" s="1" t="s">
        <v>1056</v>
      </c>
      <c r="F215" s="1" t="s">
        <v>26</v>
      </c>
      <c r="G215" s="1" t="s">
        <v>26</v>
      </c>
      <c r="H215" s="1"/>
      <c r="I215" s="1" t="s">
        <v>699</v>
      </c>
      <c r="J215" s="1" t="s">
        <v>1018</v>
      </c>
      <c r="K215" s="1" t="s">
        <v>116</v>
      </c>
      <c r="L215" s="1" t="s">
        <v>1057</v>
      </c>
      <c r="M215" s="1" t="s">
        <v>1058</v>
      </c>
      <c r="N215" s="1"/>
      <c r="O215" s="1" t="s">
        <v>1059</v>
      </c>
      <c r="P215" s="1">
        <v>0</v>
      </c>
    </row>
    <row r="216" spans="1:20">
      <c r="A216" s="1"/>
      <c r="B216" s="1" t="s">
        <v>38</v>
      </c>
      <c r="C216" s="1" t="s">
        <v>39</v>
      </c>
      <c r="D216" s="1" t="s">
        <v>58</v>
      </c>
      <c r="E216" s="1" t="s">
        <v>1060</v>
      </c>
      <c r="F216" s="1" t="s">
        <v>26</v>
      </c>
      <c r="G216" s="1" t="s">
        <v>26</v>
      </c>
      <c r="H216" s="1"/>
      <c r="I216" s="1" t="s">
        <v>565</v>
      </c>
      <c r="J216" s="1" t="s">
        <v>135</v>
      </c>
      <c r="K216" s="1" t="s">
        <v>116</v>
      </c>
      <c r="L216" s="1" t="s">
        <v>1061</v>
      </c>
      <c r="M216" s="1" t="s">
        <v>1062</v>
      </c>
      <c r="N216" s="1"/>
      <c r="O216" s="1"/>
      <c r="P216" s="1"/>
      <c r="Q216" s="1"/>
      <c r="R216" s="1">
        <v>0</v>
      </c>
    </row>
    <row r="217" spans="1:20">
      <c r="A217" s="1"/>
      <c r="B217" s="1" t="s">
        <v>38</v>
      </c>
      <c r="C217" s="1"/>
      <c r="D217" s="1" t="s">
        <v>58</v>
      </c>
      <c r="E217" s="1" t="s">
        <v>1063</v>
      </c>
      <c r="F217" s="1" t="s">
        <v>26</v>
      </c>
      <c r="G217" s="1" t="s">
        <v>26</v>
      </c>
      <c r="H217" s="1"/>
      <c r="I217" s="1" t="s">
        <v>1064</v>
      </c>
      <c r="J217" s="1" t="s">
        <v>116</v>
      </c>
      <c r="K217" s="1" t="s">
        <v>1065</v>
      </c>
      <c r="L217" s="1" t="s">
        <v>1066</v>
      </c>
      <c r="M217" s="1" t="s">
        <v>1067</v>
      </c>
      <c r="N217" s="1">
        <v>0</v>
      </c>
    </row>
    <row r="218" spans="1:20">
      <c r="A218" s="1"/>
      <c r="B218" s="1" t="s">
        <v>38</v>
      </c>
      <c r="C218" s="1" t="s">
        <v>39</v>
      </c>
      <c r="D218" s="1" t="s">
        <v>58</v>
      </c>
      <c r="E218" s="1" t="s">
        <v>1068</v>
      </c>
      <c r="F218" s="1" t="s">
        <v>26</v>
      </c>
      <c r="G218" s="1" t="s">
        <v>26</v>
      </c>
      <c r="H218" s="1"/>
      <c r="I218" s="1" t="s">
        <v>1064</v>
      </c>
      <c r="J218" s="1" t="s">
        <v>135</v>
      </c>
      <c r="K218" s="1" t="s">
        <v>116</v>
      </c>
      <c r="L218" s="1"/>
      <c r="M218" s="1" t="s">
        <v>1069</v>
      </c>
      <c r="N218" s="1" t="s">
        <v>1070</v>
      </c>
      <c r="O218" s="1">
        <v>0</v>
      </c>
    </row>
    <row r="219" spans="1:20">
      <c r="A219" s="1"/>
      <c r="B219" s="1" t="s">
        <v>38</v>
      </c>
      <c r="C219" s="1" t="s">
        <v>39</v>
      </c>
      <c r="D219" s="1" t="s">
        <v>58</v>
      </c>
      <c r="E219" s="1" t="s">
        <v>1071</v>
      </c>
      <c r="F219" s="1" t="s">
        <v>26</v>
      </c>
      <c r="G219" s="1"/>
      <c r="H219" s="1"/>
      <c r="I219" s="1" t="s">
        <v>1064</v>
      </c>
      <c r="J219" s="1" t="s">
        <v>984</v>
      </c>
      <c r="K219" s="1" t="s">
        <v>116</v>
      </c>
      <c r="L219" s="1" t="s">
        <v>1072</v>
      </c>
      <c r="M219" s="1" t="s">
        <v>1073</v>
      </c>
      <c r="N219" s="1" t="s">
        <v>1074</v>
      </c>
      <c r="O219" s="1">
        <v>0</v>
      </c>
    </row>
    <row r="220" spans="1:20">
      <c r="A220" s="1"/>
      <c r="B220" s="1" t="s">
        <v>38</v>
      </c>
      <c r="C220" s="1" t="s">
        <v>39</v>
      </c>
      <c r="D220" s="1" t="s">
        <v>58</v>
      </c>
      <c r="E220" s="1" t="s">
        <v>1075</v>
      </c>
      <c r="F220" s="1" t="s">
        <v>26</v>
      </c>
      <c r="G220" s="1"/>
      <c r="H220" s="1" t="s">
        <v>1076</v>
      </c>
      <c r="I220" s="1" t="s">
        <v>1018</v>
      </c>
      <c r="J220" s="1" t="s">
        <v>116</v>
      </c>
      <c r="K220" s="1" t="s">
        <v>1077</v>
      </c>
      <c r="L220" s="1" t="s">
        <v>1078</v>
      </c>
      <c r="M220" s="1" t="s">
        <v>1079</v>
      </c>
      <c r="N220" s="1">
        <v>0</v>
      </c>
    </row>
    <row r="221" spans="1:20">
      <c r="A221" s="1"/>
      <c r="B221" s="1" t="s">
        <v>38</v>
      </c>
      <c r="C221" s="1" t="s">
        <v>39</v>
      </c>
      <c r="D221" s="1" t="s">
        <v>58</v>
      </c>
      <c r="E221" s="1" t="s">
        <v>1080</v>
      </c>
      <c r="F221" s="1" t="s">
        <v>26</v>
      </c>
      <c r="G221" s="1" t="s">
        <v>26</v>
      </c>
      <c r="H221" s="1"/>
      <c r="I221" s="1" t="s">
        <v>1081</v>
      </c>
      <c r="J221" s="1" t="s">
        <v>116</v>
      </c>
      <c r="K221" s="1" t="s">
        <v>1082</v>
      </c>
      <c r="L221" s="1" t="s">
        <v>1083</v>
      </c>
      <c r="M221" s="1" t="s">
        <v>1084</v>
      </c>
      <c r="N221" s="1">
        <v>0</v>
      </c>
    </row>
    <row r="222" spans="1:20">
      <c r="A222" s="1"/>
      <c r="B222" s="1" t="s">
        <v>38</v>
      </c>
      <c r="C222" s="1" t="s">
        <v>39</v>
      </c>
      <c r="D222" s="1" t="s">
        <v>58</v>
      </c>
      <c r="E222" s="1" t="s">
        <v>1085</v>
      </c>
      <c r="F222" s="1" t="s">
        <v>26</v>
      </c>
      <c r="G222" s="1"/>
      <c r="H222" s="1" t="s">
        <v>1076</v>
      </c>
      <c r="I222" s="1" t="s">
        <v>116</v>
      </c>
      <c r="J222" s="1" t="s">
        <v>1086</v>
      </c>
      <c r="K222" s="1" t="s">
        <v>1087</v>
      </c>
      <c r="L222" s="1"/>
      <c r="M222" s="1"/>
      <c r="N222" s="1"/>
      <c r="O222" s="1"/>
      <c r="P222" s="1"/>
      <c r="Q222" s="1"/>
      <c r="R222" s="1"/>
      <c r="S222" s="1"/>
      <c r="T222" s="1">
        <v>0</v>
      </c>
    </row>
    <row r="223" spans="1:20">
      <c r="A223" s="1"/>
      <c r="B223" s="1" t="s">
        <v>38</v>
      </c>
      <c r="C223" s="1" t="s">
        <v>39</v>
      </c>
      <c r="D223" s="1" t="s">
        <v>58</v>
      </c>
      <c r="E223" s="1" t="s">
        <v>1088</v>
      </c>
      <c r="F223" s="1"/>
      <c r="G223" s="1"/>
      <c r="H223" s="1" t="s">
        <v>1076</v>
      </c>
      <c r="I223" s="1" t="s">
        <v>116</v>
      </c>
      <c r="J223" s="1" t="s">
        <v>1089</v>
      </c>
      <c r="K223" s="1" t="s">
        <v>1090</v>
      </c>
      <c r="L223" s="1">
        <v>0</v>
      </c>
    </row>
    <row r="224" spans="1:20">
      <c r="A224" s="1"/>
      <c r="B224" s="1" t="s">
        <v>38</v>
      </c>
      <c r="C224" s="1" t="s">
        <v>39</v>
      </c>
      <c r="D224" s="1"/>
      <c r="E224" s="1" t="s">
        <v>1091</v>
      </c>
      <c r="F224" s="1" t="s">
        <v>26</v>
      </c>
      <c r="G224" s="1"/>
      <c r="H224" s="1" t="s">
        <v>1076</v>
      </c>
      <c r="I224" s="1" t="s">
        <v>116</v>
      </c>
      <c r="J224" s="1" t="s">
        <v>1092</v>
      </c>
      <c r="K224" s="1" t="s">
        <v>1093</v>
      </c>
      <c r="L224" s="1" t="s">
        <v>1094</v>
      </c>
      <c r="M224" s="1">
        <v>0</v>
      </c>
    </row>
    <row r="225" spans="1:21">
      <c r="A225" s="1"/>
      <c r="B225" s="1" t="s">
        <v>38</v>
      </c>
      <c r="C225" s="1" t="s">
        <v>39</v>
      </c>
      <c r="D225" s="1" t="s">
        <v>58</v>
      </c>
      <c r="E225" s="1" t="s">
        <v>1095</v>
      </c>
      <c r="F225" s="1" t="s">
        <v>26</v>
      </c>
      <c r="G225" s="1"/>
      <c r="H225" s="1"/>
      <c r="I225" s="1"/>
      <c r="J225" s="1" t="s">
        <v>116</v>
      </c>
      <c r="K225" s="1" t="s">
        <v>1096</v>
      </c>
      <c r="L225" s="1" t="s">
        <v>1097</v>
      </c>
      <c r="M225" s="1" t="s">
        <v>1098</v>
      </c>
      <c r="N225" s="1"/>
      <c r="O225" s="1"/>
      <c r="P225" s="1"/>
      <c r="Q225" s="1"/>
      <c r="R225" s="1"/>
      <c r="S225" s="1"/>
      <c r="T225" s="1"/>
      <c r="U225" s="1">
        <v>0</v>
      </c>
    </row>
    <row r="226" spans="1:21">
      <c r="A226" s="1"/>
      <c r="B226" s="1" t="s">
        <v>38</v>
      </c>
      <c r="C226" s="1"/>
      <c r="D226" s="1" t="s">
        <v>58</v>
      </c>
      <c r="E226" s="1" t="s">
        <v>1099</v>
      </c>
      <c r="F226" s="1" t="s">
        <v>26</v>
      </c>
      <c r="G226" s="1"/>
      <c r="H226" s="1" t="s">
        <v>1100</v>
      </c>
      <c r="I226" s="1" t="s">
        <v>116</v>
      </c>
      <c r="J226" s="1" t="s">
        <v>1101</v>
      </c>
      <c r="K226" s="1" t="s">
        <v>1102</v>
      </c>
      <c r="L226" s="1" t="s">
        <v>1103</v>
      </c>
      <c r="M226" s="1">
        <v>0</v>
      </c>
    </row>
    <row r="227" spans="1:21">
      <c r="A227" s="1"/>
      <c r="B227" s="1" t="s">
        <v>38</v>
      </c>
      <c r="C227" s="1" t="s">
        <v>39</v>
      </c>
      <c r="D227" s="1" t="s">
        <v>58</v>
      </c>
      <c r="E227" s="1" t="s">
        <v>1104</v>
      </c>
      <c r="F227" s="1" t="s">
        <v>26</v>
      </c>
      <c r="G227" s="1" t="s">
        <v>26</v>
      </c>
      <c r="H227" s="1"/>
      <c r="I227" s="1" t="s">
        <v>1100</v>
      </c>
      <c r="J227" s="1" t="s">
        <v>135</v>
      </c>
      <c r="K227" s="1" t="s">
        <v>116</v>
      </c>
      <c r="L227" s="1" t="s">
        <v>1105</v>
      </c>
      <c r="M227" s="1" t="s">
        <v>1106</v>
      </c>
      <c r="N227" s="1"/>
      <c r="O227" s="1" t="s">
        <v>1107</v>
      </c>
      <c r="P227" s="1">
        <v>0</v>
      </c>
    </row>
    <row r="228" spans="1:21">
      <c r="A228" s="1"/>
      <c r="B228" s="1" t="s">
        <v>38</v>
      </c>
      <c r="C228" s="1" t="s">
        <v>39</v>
      </c>
      <c r="D228" s="1" t="s">
        <v>58</v>
      </c>
      <c r="E228" s="1" t="s">
        <v>1108</v>
      </c>
      <c r="F228" s="1" t="s">
        <v>26</v>
      </c>
      <c r="G228" s="1"/>
      <c r="H228" s="1" t="s">
        <v>1100</v>
      </c>
      <c r="I228" s="1" t="s">
        <v>990</v>
      </c>
      <c r="J228" s="1" t="s">
        <v>116</v>
      </c>
      <c r="K228" s="1" t="s">
        <v>1109</v>
      </c>
      <c r="L228" s="1" t="s">
        <v>1110</v>
      </c>
      <c r="M228" s="1" t="s">
        <v>1111</v>
      </c>
      <c r="N228" s="1">
        <v>0</v>
      </c>
    </row>
    <row r="229" spans="1:21">
      <c r="A229" s="1"/>
      <c r="B229" s="1" t="s">
        <v>38</v>
      </c>
      <c r="C229" s="1" t="s">
        <v>39</v>
      </c>
      <c r="D229" s="1" t="s">
        <v>58</v>
      </c>
      <c r="E229" s="1" t="s">
        <v>1112</v>
      </c>
      <c r="F229" s="1"/>
      <c r="G229" s="1"/>
      <c r="H229" s="1" t="s">
        <v>1100</v>
      </c>
      <c r="I229" s="1" t="s">
        <v>116</v>
      </c>
      <c r="J229" s="1" t="s">
        <v>1113</v>
      </c>
      <c r="K229" s="1" t="s">
        <v>1114</v>
      </c>
      <c r="L229" s="1" t="s">
        <v>1115</v>
      </c>
      <c r="M229" s="1">
        <v>0</v>
      </c>
    </row>
    <row r="230" spans="1:21">
      <c r="A230" s="1"/>
      <c r="B230" s="1" t="s">
        <v>38</v>
      </c>
      <c r="C230" s="1"/>
      <c r="D230" s="1" t="s">
        <v>58</v>
      </c>
      <c r="E230" s="1" t="s">
        <v>1116</v>
      </c>
      <c r="F230" s="1"/>
      <c r="G230" s="1"/>
      <c r="H230" s="1" t="s">
        <v>1117</v>
      </c>
      <c r="I230" s="1" t="s">
        <v>1118</v>
      </c>
      <c r="J230" s="1" t="s">
        <v>116</v>
      </c>
      <c r="K230" s="1" t="s">
        <v>1119</v>
      </c>
      <c r="L230" s="1" t="s">
        <v>1120</v>
      </c>
      <c r="M230" s="1" t="s">
        <v>1121</v>
      </c>
      <c r="N230" s="1">
        <v>0</v>
      </c>
    </row>
    <row r="231" spans="1:21">
      <c r="A231" s="1"/>
      <c r="B231" s="1" t="s">
        <v>38</v>
      </c>
      <c r="C231" s="1"/>
      <c r="D231" s="1"/>
      <c r="E231" s="1" t="s">
        <v>1122</v>
      </c>
      <c r="F231" s="1"/>
      <c r="G231" s="1"/>
      <c r="H231" s="1" t="s">
        <v>1123</v>
      </c>
      <c r="I231" s="1" t="s">
        <v>135</v>
      </c>
      <c r="J231" s="1" t="s">
        <v>116</v>
      </c>
      <c r="K231" s="1" t="s">
        <v>1124</v>
      </c>
      <c r="L231" s="1" t="s">
        <v>1125</v>
      </c>
      <c r="M231" s="1"/>
      <c r="N231" s="1"/>
      <c r="O231" s="1"/>
      <c r="P231" s="1"/>
      <c r="Q231" s="1"/>
      <c r="R231" s="1"/>
      <c r="S231" s="1"/>
      <c r="T231" s="1">
        <v>0</v>
      </c>
    </row>
    <row r="232" spans="1:21">
      <c r="A232" s="1"/>
      <c r="B232" s="1" t="s">
        <v>38</v>
      </c>
      <c r="C232" s="1" t="s">
        <v>39</v>
      </c>
      <c r="D232" s="1" t="s">
        <v>58</v>
      </c>
      <c r="E232" s="1" t="s">
        <v>1126</v>
      </c>
      <c r="F232" s="1" t="s">
        <v>26</v>
      </c>
      <c r="G232" s="1"/>
      <c r="H232" s="1"/>
      <c r="I232" s="1"/>
      <c r="J232" s="1" t="s">
        <v>116</v>
      </c>
      <c r="K232" s="1" t="s">
        <v>1127</v>
      </c>
      <c r="L232" s="1" t="s">
        <v>1128</v>
      </c>
      <c r="M232" s="1" t="s">
        <v>1129</v>
      </c>
      <c r="N232" s="1" t="s">
        <v>1130</v>
      </c>
      <c r="O232" s="1">
        <v>0</v>
      </c>
    </row>
    <row r="233" spans="1:21">
      <c r="A233" s="1"/>
      <c r="B233" s="1" t="s">
        <v>38</v>
      </c>
      <c r="C233" s="1" t="s">
        <v>39</v>
      </c>
      <c r="D233" s="1" t="s">
        <v>58</v>
      </c>
      <c r="E233" s="1" t="s">
        <v>1131</v>
      </c>
      <c r="F233" s="1" t="s">
        <v>26</v>
      </c>
      <c r="G233" s="1"/>
      <c r="H233" s="1" t="s">
        <v>1132</v>
      </c>
      <c r="I233" s="1" t="s">
        <v>135</v>
      </c>
      <c r="J233" s="1" t="s">
        <v>116</v>
      </c>
      <c r="K233" s="1" t="s">
        <v>1133</v>
      </c>
      <c r="L233" s="1" t="s">
        <v>1134</v>
      </c>
      <c r="M233" s="1"/>
      <c r="N233" s="1"/>
      <c r="O233" s="1"/>
      <c r="P233" s="1"/>
      <c r="Q233" s="1"/>
      <c r="R233" s="1"/>
      <c r="S233" s="1" t="s">
        <v>1135</v>
      </c>
      <c r="T233" s="1">
        <v>0</v>
      </c>
    </row>
    <row r="234" spans="1:21">
      <c r="A234" s="1"/>
      <c r="B234" s="1" t="s">
        <v>38</v>
      </c>
      <c r="C234" s="1" t="s">
        <v>39</v>
      </c>
      <c r="D234" s="1" t="s">
        <v>58</v>
      </c>
      <c r="E234" s="1" t="s">
        <v>1136</v>
      </c>
      <c r="F234" s="1" t="s">
        <v>26</v>
      </c>
      <c r="G234" s="1"/>
      <c r="H234" s="1"/>
      <c r="I234" s="1"/>
      <c r="J234" s="1" t="s">
        <v>116</v>
      </c>
      <c r="K234" s="1" t="s">
        <v>1137</v>
      </c>
      <c r="L234" s="1" t="s">
        <v>1138</v>
      </c>
      <c r="M234" s="1" t="s">
        <v>1139</v>
      </c>
      <c r="N234" s="1">
        <v>0</v>
      </c>
    </row>
    <row r="235" spans="1:21">
      <c r="A235" s="1"/>
      <c r="B235" s="1" t="s">
        <v>38</v>
      </c>
      <c r="C235" s="1" t="s">
        <v>39</v>
      </c>
      <c r="D235" s="1" t="s">
        <v>58</v>
      </c>
      <c r="E235" s="1"/>
      <c r="F235" s="1"/>
      <c r="G235" s="1" t="s">
        <v>26</v>
      </c>
      <c r="H235" s="1"/>
      <c r="I235" s="1" t="s">
        <v>1100</v>
      </c>
      <c r="J235" s="1" t="s">
        <v>116</v>
      </c>
      <c r="K235" s="1"/>
      <c r="L235" s="1" t="s">
        <v>1140</v>
      </c>
      <c r="M235" s="1" t="s">
        <v>1141</v>
      </c>
      <c r="N235" s="1">
        <v>0</v>
      </c>
    </row>
    <row r="236" spans="1:21">
      <c r="A236" s="1"/>
      <c r="B236" s="1" t="s">
        <v>38</v>
      </c>
      <c r="C236" s="1" t="s">
        <v>39</v>
      </c>
      <c r="D236" s="1" t="s">
        <v>58</v>
      </c>
      <c r="E236" s="1" t="s">
        <v>1142</v>
      </c>
      <c r="F236" s="1"/>
      <c r="G236" s="1"/>
      <c r="H236" s="1" t="s">
        <v>1143</v>
      </c>
      <c r="I236" s="1" t="s">
        <v>116</v>
      </c>
      <c r="J236" s="1" t="s">
        <v>1144</v>
      </c>
      <c r="K236" s="1" t="s">
        <v>1145</v>
      </c>
      <c r="L236" s="1" t="s">
        <v>1146</v>
      </c>
      <c r="M236" s="1">
        <v>0</v>
      </c>
    </row>
    <row r="237" spans="1:21">
      <c r="A237" s="1"/>
      <c r="B237" s="1" t="s">
        <v>38</v>
      </c>
      <c r="C237" s="1" t="s">
        <v>39</v>
      </c>
      <c r="D237" s="1" t="s">
        <v>58</v>
      </c>
      <c r="E237" s="1" t="s">
        <v>1147</v>
      </c>
      <c r="F237" s="1" t="s">
        <v>26</v>
      </c>
      <c r="G237" s="1"/>
      <c r="H237" s="1"/>
      <c r="I237" s="1"/>
      <c r="J237" s="1" t="s">
        <v>116</v>
      </c>
      <c r="K237" s="1" t="s">
        <v>1148</v>
      </c>
      <c r="L237" s="1" t="s">
        <v>1149</v>
      </c>
      <c r="M237" s="1" t="s">
        <v>1150</v>
      </c>
      <c r="N237" s="1">
        <v>0</v>
      </c>
    </row>
    <row r="238" spans="1:21">
      <c r="A238" s="1"/>
      <c r="B238" s="1" t="s">
        <v>38</v>
      </c>
      <c r="C238" s="1" t="s">
        <v>39</v>
      </c>
      <c r="D238" s="1" t="s">
        <v>58</v>
      </c>
      <c r="E238" s="1" t="s">
        <v>1151</v>
      </c>
      <c r="F238" s="1"/>
      <c r="G238" s="1"/>
      <c r="H238" s="1" t="s">
        <v>1064</v>
      </c>
      <c r="I238" s="1" t="s">
        <v>135</v>
      </c>
      <c r="J238" s="1" t="s">
        <v>116</v>
      </c>
      <c r="K238" s="1" t="s">
        <v>1152</v>
      </c>
      <c r="L238" s="1" t="s">
        <v>1153</v>
      </c>
      <c r="M238" s="1"/>
      <c r="N238" s="1" t="s">
        <v>1154</v>
      </c>
      <c r="O238" s="1">
        <v>0</v>
      </c>
    </row>
    <row r="239" spans="1:21">
      <c r="A239" s="1"/>
      <c r="B239" s="1" t="s">
        <v>38</v>
      </c>
      <c r="C239" s="1" t="s">
        <v>39</v>
      </c>
      <c r="D239" s="1" t="s">
        <v>58</v>
      </c>
      <c r="E239" s="1" t="s">
        <v>1155</v>
      </c>
      <c r="F239" s="1" t="s">
        <v>26</v>
      </c>
      <c r="G239" s="1"/>
      <c r="H239" s="1" t="s">
        <v>1143</v>
      </c>
      <c r="I239" s="1" t="s">
        <v>135</v>
      </c>
      <c r="J239" s="1" t="s">
        <v>116</v>
      </c>
      <c r="K239" s="1" t="s">
        <v>1156</v>
      </c>
      <c r="L239" s="1" t="s">
        <v>1157</v>
      </c>
      <c r="M239" s="1"/>
      <c r="N239" s="1" t="s">
        <v>1158</v>
      </c>
      <c r="O239" s="1">
        <v>0</v>
      </c>
    </row>
    <row r="240" spans="1:21">
      <c r="A240" s="1"/>
      <c r="B240" s="1" t="s">
        <v>38</v>
      </c>
      <c r="C240" s="1" t="s">
        <v>39</v>
      </c>
      <c r="D240" s="1" t="s">
        <v>58</v>
      </c>
      <c r="E240" s="1" t="s">
        <v>1159</v>
      </c>
      <c r="F240" s="1" t="s">
        <v>26</v>
      </c>
      <c r="G240" s="1"/>
      <c r="H240" s="1"/>
      <c r="I240" s="1"/>
      <c r="J240" s="1" t="s">
        <v>116</v>
      </c>
      <c r="K240" s="1" t="s">
        <v>1160</v>
      </c>
      <c r="L240" s="1" t="s">
        <v>1161</v>
      </c>
      <c r="M240" s="1" t="s">
        <v>1162</v>
      </c>
      <c r="N240" s="1">
        <v>0</v>
      </c>
    </row>
    <row r="241" spans="1:19">
      <c r="A241" s="1"/>
      <c r="B241" s="1" t="s">
        <v>38</v>
      </c>
      <c r="C241" s="1"/>
      <c r="D241" s="1" t="s">
        <v>58</v>
      </c>
      <c r="E241" s="1" t="s">
        <v>1163</v>
      </c>
      <c r="F241" s="1" t="s">
        <v>1164</v>
      </c>
      <c r="G241" s="1"/>
      <c r="H241" s="1" t="s">
        <v>1165</v>
      </c>
      <c r="I241" s="1" t="s">
        <v>135</v>
      </c>
      <c r="J241" s="1" t="s">
        <v>116</v>
      </c>
      <c r="K241" s="1" t="s">
        <v>1166</v>
      </c>
      <c r="L241" s="1" t="s">
        <v>1167</v>
      </c>
      <c r="M241" s="1"/>
      <c r="N241" s="1" t="s">
        <v>1168</v>
      </c>
      <c r="O241" s="1">
        <v>0</v>
      </c>
    </row>
    <row r="242" spans="1:19">
      <c r="A242" s="1"/>
      <c r="B242" s="1" t="s">
        <v>38</v>
      </c>
      <c r="C242" s="1" t="s">
        <v>39</v>
      </c>
      <c r="D242" s="1" t="s">
        <v>58</v>
      </c>
      <c r="E242" s="1" t="s">
        <v>1169</v>
      </c>
      <c r="F242" s="1" t="s">
        <v>26</v>
      </c>
      <c r="G242" s="1"/>
      <c r="H242" s="1"/>
      <c r="I242" s="1"/>
      <c r="J242" s="1" t="s">
        <v>116</v>
      </c>
      <c r="K242" s="1" t="s">
        <v>1170</v>
      </c>
      <c r="L242" s="1" t="s">
        <v>1171</v>
      </c>
      <c r="M242" s="1" t="s">
        <v>1172</v>
      </c>
      <c r="N242" s="1">
        <v>0</v>
      </c>
    </row>
    <row r="243" spans="1:19">
      <c r="A243" s="1"/>
      <c r="B243" s="1" t="s">
        <v>38</v>
      </c>
      <c r="C243" s="1" t="s">
        <v>39</v>
      </c>
      <c r="D243" s="1" t="s">
        <v>58</v>
      </c>
      <c r="E243" s="1" t="s">
        <v>1173</v>
      </c>
      <c r="F243" s="1"/>
      <c r="G243" s="1"/>
      <c r="H243" s="1"/>
      <c r="I243" s="1"/>
      <c r="J243" s="1" t="s">
        <v>116</v>
      </c>
      <c r="K243" s="1"/>
      <c r="L243" s="1" t="s">
        <v>1174</v>
      </c>
      <c r="M243" s="1" t="s">
        <v>1175</v>
      </c>
      <c r="N243" s="1">
        <v>0</v>
      </c>
    </row>
    <row r="244" spans="1:19">
      <c r="A244" s="1"/>
      <c r="B244" s="1" t="s">
        <v>38</v>
      </c>
      <c r="C244" s="1" t="s">
        <v>39</v>
      </c>
      <c r="D244" s="1" t="s">
        <v>58</v>
      </c>
      <c r="E244" s="1" t="s">
        <v>1176</v>
      </c>
      <c r="F244" s="1"/>
      <c r="G244" s="1"/>
      <c r="H244" s="1"/>
      <c r="I244" s="1" t="s">
        <v>1165</v>
      </c>
      <c r="J244" s="1" t="s">
        <v>1118</v>
      </c>
      <c r="K244" s="1" t="s">
        <v>116</v>
      </c>
      <c r="L244" s="1" t="s">
        <v>1177</v>
      </c>
      <c r="M244" s="1" t="s">
        <v>1178</v>
      </c>
      <c r="N244" s="1" t="s">
        <v>1179</v>
      </c>
      <c r="O244" s="1">
        <v>0</v>
      </c>
    </row>
    <row r="245" spans="1:19">
      <c r="A245" s="1"/>
      <c r="B245" s="1" t="s">
        <v>38</v>
      </c>
      <c r="C245" s="1" t="s">
        <v>39</v>
      </c>
      <c r="D245" s="1" t="s">
        <v>58</v>
      </c>
      <c r="E245" s="1" t="s">
        <v>1180</v>
      </c>
      <c r="F245" s="1" t="s">
        <v>26</v>
      </c>
      <c r="G245" s="1"/>
      <c r="H245" s="1"/>
      <c r="I245" s="1"/>
      <c r="J245" s="1" t="s">
        <v>116</v>
      </c>
      <c r="K245" s="1" t="s">
        <v>1181</v>
      </c>
      <c r="L245" s="1" t="s">
        <v>1182</v>
      </c>
      <c r="M245" s="1" t="s">
        <v>1183</v>
      </c>
      <c r="N245" s="1">
        <v>0</v>
      </c>
    </row>
    <row r="246" spans="1:19">
      <c r="A246" s="1"/>
      <c r="B246" s="1" t="s">
        <v>38</v>
      </c>
      <c r="C246" s="1" t="s">
        <v>39</v>
      </c>
      <c r="D246" s="1" t="s">
        <v>58</v>
      </c>
      <c r="E246" s="1" t="s">
        <v>1184</v>
      </c>
      <c r="F246" s="1"/>
      <c r="G246" s="1"/>
      <c r="H246" s="1" t="s">
        <v>1165</v>
      </c>
      <c r="I246" s="1" t="s">
        <v>1118</v>
      </c>
      <c r="J246" s="1" t="s">
        <v>116</v>
      </c>
      <c r="K246" s="1" t="s">
        <v>1185</v>
      </c>
      <c r="L246" s="1" t="s">
        <v>1186</v>
      </c>
      <c r="M246" s="1"/>
      <c r="N246" s="1" t="s">
        <v>1187</v>
      </c>
      <c r="O246" s="1">
        <v>0</v>
      </c>
    </row>
    <row r="247" spans="1:19">
      <c r="A247" s="1"/>
      <c r="B247" s="1" t="s">
        <v>38</v>
      </c>
      <c r="C247" s="1" t="s">
        <v>39</v>
      </c>
      <c r="D247" s="1" t="s">
        <v>58</v>
      </c>
      <c r="E247" s="1" t="s">
        <v>1188</v>
      </c>
      <c r="F247" s="1" t="s">
        <v>26</v>
      </c>
      <c r="G247" s="1"/>
      <c r="H247" s="1" t="s">
        <v>1165</v>
      </c>
      <c r="I247" s="1" t="s">
        <v>1118</v>
      </c>
      <c r="J247" s="1" t="s">
        <v>116</v>
      </c>
      <c r="K247" s="1" t="s">
        <v>1189</v>
      </c>
      <c r="L247" s="1" t="s">
        <v>1190</v>
      </c>
      <c r="M247" s="1" t="s">
        <v>1191</v>
      </c>
      <c r="N247" s="1">
        <v>0</v>
      </c>
    </row>
    <row r="248" spans="1:19">
      <c r="A248" s="1"/>
      <c r="B248" s="1" t="s">
        <v>38</v>
      </c>
      <c r="C248" s="1" t="s">
        <v>39</v>
      </c>
      <c r="D248" s="1" t="s">
        <v>58</v>
      </c>
      <c r="E248" s="1" t="s">
        <v>1192</v>
      </c>
      <c r="F248" s="1" t="s">
        <v>26</v>
      </c>
      <c r="G248" s="1"/>
      <c r="H248" s="1"/>
      <c r="I248" s="1"/>
      <c r="J248" s="1" t="s">
        <v>116</v>
      </c>
      <c r="K248" s="1" t="s">
        <v>1193</v>
      </c>
      <c r="L248" s="1" t="s">
        <v>1194</v>
      </c>
      <c r="M248" s="1" t="s">
        <v>1195</v>
      </c>
      <c r="N248" s="1">
        <v>0</v>
      </c>
    </row>
    <row r="249" spans="1:19">
      <c r="A249" s="1"/>
      <c r="B249" s="1" t="s">
        <v>38</v>
      </c>
      <c r="C249" s="1" t="s">
        <v>39</v>
      </c>
      <c r="D249" s="1" t="s">
        <v>58</v>
      </c>
      <c r="E249" s="1" t="s">
        <v>1196</v>
      </c>
      <c r="F249" s="1" t="s">
        <v>26</v>
      </c>
      <c r="G249" s="1"/>
      <c r="H249" s="1"/>
      <c r="I249" s="1"/>
      <c r="J249" s="1" t="s">
        <v>116</v>
      </c>
      <c r="K249" s="1" t="s">
        <v>1197</v>
      </c>
      <c r="L249" s="1" t="s">
        <v>1198</v>
      </c>
      <c r="M249" s="1" t="s">
        <v>1199</v>
      </c>
      <c r="N249" s="1">
        <v>0</v>
      </c>
    </row>
    <row r="250" spans="1:19">
      <c r="A250" s="1"/>
      <c r="B250" s="1" t="s">
        <v>38</v>
      </c>
      <c r="C250" s="1" t="s">
        <v>39</v>
      </c>
      <c r="D250" s="1" t="s">
        <v>58</v>
      </c>
      <c r="E250" s="1" t="s">
        <v>1200</v>
      </c>
      <c r="F250" s="1" t="s">
        <v>26</v>
      </c>
      <c r="G250" s="1"/>
      <c r="H250" s="1" t="s">
        <v>989</v>
      </c>
      <c r="I250" s="1" t="s">
        <v>116</v>
      </c>
      <c r="J250" s="1" t="s">
        <v>1201</v>
      </c>
      <c r="K250" s="1" t="s">
        <v>1202</v>
      </c>
      <c r="L250" s="1" t="s">
        <v>1203</v>
      </c>
      <c r="M250" s="1">
        <v>0</v>
      </c>
    </row>
    <row r="251" spans="1:19">
      <c r="A251" s="1"/>
      <c r="B251" s="1" t="s">
        <v>38</v>
      </c>
      <c r="C251" s="1" t="s">
        <v>39</v>
      </c>
      <c r="D251" s="1" t="s">
        <v>58</v>
      </c>
      <c r="E251" s="1" t="s">
        <v>1204</v>
      </c>
      <c r="F251" s="1"/>
      <c r="G251" s="1"/>
      <c r="H251" s="1" t="s">
        <v>114</v>
      </c>
      <c r="I251" s="1" t="s">
        <v>807</v>
      </c>
      <c r="J251" s="1" t="s">
        <v>116</v>
      </c>
      <c r="K251" s="1" t="s">
        <v>1205</v>
      </c>
      <c r="L251" s="1" t="s">
        <v>1206</v>
      </c>
      <c r="M251" s="1"/>
      <c r="N251" s="1" t="s">
        <v>1207</v>
      </c>
      <c r="O251" s="1"/>
      <c r="P251" s="1"/>
      <c r="Q251" s="1"/>
      <c r="R251" s="1"/>
      <c r="S251" s="1">
        <v>0</v>
      </c>
    </row>
    <row r="252" spans="1:19">
      <c r="A252" s="1"/>
      <c r="B252" s="1" t="s">
        <v>38</v>
      </c>
      <c r="C252" s="1" t="s">
        <v>39</v>
      </c>
      <c r="D252" s="1" t="s">
        <v>58</v>
      </c>
      <c r="E252" s="1" t="s">
        <v>1208</v>
      </c>
      <c r="F252" s="1"/>
      <c r="G252" s="1"/>
      <c r="H252" s="1"/>
      <c r="I252" s="1"/>
      <c r="J252" s="1" t="s">
        <v>116</v>
      </c>
      <c r="K252" s="1" t="s">
        <v>1209</v>
      </c>
      <c r="L252" s="1" t="s">
        <v>1210</v>
      </c>
      <c r="M252" s="1"/>
      <c r="N252" s="1" t="s">
        <v>1211</v>
      </c>
      <c r="O252" s="1">
        <v>0</v>
      </c>
    </row>
    <row r="253" spans="1:19">
      <c r="A253" s="1"/>
      <c r="B253" s="1" t="s">
        <v>38</v>
      </c>
      <c r="C253" s="1" t="s">
        <v>39</v>
      </c>
      <c r="D253" s="1" t="s">
        <v>58</v>
      </c>
      <c r="E253" s="1" t="s">
        <v>1212</v>
      </c>
      <c r="F253" s="1"/>
      <c r="G253" s="1"/>
      <c r="H253" s="1"/>
      <c r="I253" s="1"/>
      <c r="J253" s="1"/>
      <c r="K253" s="1" t="s">
        <v>116</v>
      </c>
      <c r="L253" s="1" t="s">
        <v>1213</v>
      </c>
      <c r="M253" s="1" t="s">
        <v>1214</v>
      </c>
      <c r="N253" s="1" t="s">
        <v>1215</v>
      </c>
      <c r="O253" s="1">
        <v>0</v>
      </c>
    </row>
    <row r="254" spans="1:19">
      <c r="A254" s="1"/>
      <c r="B254" s="1" t="s">
        <v>38</v>
      </c>
      <c r="C254" s="1" t="s">
        <v>39</v>
      </c>
      <c r="D254" s="1" t="s">
        <v>58</v>
      </c>
      <c r="E254" s="1" t="s">
        <v>1200</v>
      </c>
      <c r="F254" s="1"/>
      <c r="G254" s="1" t="s">
        <v>26</v>
      </c>
      <c r="H254" s="1"/>
      <c r="I254" s="1" t="s">
        <v>1216</v>
      </c>
      <c r="J254" s="1" t="s">
        <v>116</v>
      </c>
      <c r="K254" s="1" t="s">
        <v>1217</v>
      </c>
      <c r="L254" s="1" t="s">
        <v>1202</v>
      </c>
      <c r="M254" s="1" t="s">
        <v>1218</v>
      </c>
      <c r="N254" s="1" t="s">
        <v>1203</v>
      </c>
      <c r="O254" s="1">
        <v>0</v>
      </c>
    </row>
    <row r="255" spans="1:19">
      <c r="A255" s="1"/>
      <c r="B255" s="1"/>
      <c r="C255" s="1"/>
      <c r="D255" s="1"/>
      <c r="E255" s="1" t="s">
        <v>1196</v>
      </c>
      <c r="F255" s="1" t="s">
        <v>26</v>
      </c>
      <c r="G255" s="1"/>
      <c r="H255" s="1" t="s">
        <v>1219</v>
      </c>
      <c r="I255" s="1" t="s">
        <v>116</v>
      </c>
      <c r="J255" s="1" t="s">
        <v>1197</v>
      </c>
      <c r="K255" s="1" t="s">
        <v>1198</v>
      </c>
      <c r="L255" s="1"/>
      <c r="M255" s="1" t="s">
        <v>1199</v>
      </c>
      <c r="N255" s="1">
        <v>0</v>
      </c>
    </row>
    <row r="256" spans="1:19">
      <c r="A256" s="1"/>
      <c r="B256" s="1" t="s">
        <v>38</v>
      </c>
      <c r="C256" s="1" t="s">
        <v>39</v>
      </c>
      <c r="D256" s="1" t="s">
        <v>58</v>
      </c>
      <c r="E256" s="1" t="s">
        <v>1220</v>
      </c>
      <c r="F256" s="1" t="s">
        <v>26</v>
      </c>
      <c r="G256" s="1"/>
      <c r="H256" s="1" t="s">
        <v>956</v>
      </c>
      <c r="I256" s="1" t="s">
        <v>116</v>
      </c>
      <c r="J256" s="1" t="s">
        <v>1221</v>
      </c>
      <c r="K256" s="1" t="s">
        <v>1222</v>
      </c>
      <c r="L256" s="1"/>
      <c r="M256" s="1" t="s">
        <v>1223</v>
      </c>
      <c r="N256" s="1">
        <v>0</v>
      </c>
    </row>
    <row r="257" spans="1:22">
      <c r="A257" s="1"/>
      <c r="B257" s="1" t="s">
        <v>38</v>
      </c>
      <c r="C257" s="1" t="s">
        <v>39</v>
      </c>
      <c r="D257" s="1" t="s">
        <v>58</v>
      </c>
      <c r="E257" s="1" t="s">
        <v>1192</v>
      </c>
      <c r="F257" s="1"/>
      <c r="G257" s="1" t="s">
        <v>26</v>
      </c>
      <c r="H257" s="1"/>
      <c r="I257" s="1" t="s">
        <v>956</v>
      </c>
      <c r="J257" s="1" t="s">
        <v>116</v>
      </c>
      <c r="K257" s="1" t="s">
        <v>1224</v>
      </c>
      <c r="L257" s="1" t="s">
        <v>1194</v>
      </c>
      <c r="M257" s="1" t="s">
        <v>1195</v>
      </c>
      <c r="N257" s="1"/>
      <c r="O257" s="1"/>
      <c r="P257" s="1"/>
      <c r="Q257" s="1"/>
      <c r="R257" s="1"/>
      <c r="S257" s="1"/>
      <c r="T257" s="1"/>
      <c r="U257" s="1">
        <v>0</v>
      </c>
    </row>
    <row r="258" spans="1:22">
      <c r="A258" s="1"/>
      <c r="B258" s="1" t="s">
        <v>38</v>
      </c>
      <c r="C258" s="1" t="s">
        <v>39</v>
      </c>
      <c r="D258" s="1" t="s">
        <v>58</v>
      </c>
      <c r="E258" s="1" t="s">
        <v>1180</v>
      </c>
      <c r="F258" s="1"/>
      <c r="G258" s="1" t="s">
        <v>26</v>
      </c>
      <c r="H258" s="1"/>
      <c r="I258" s="1"/>
      <c r="J258" s="1"/>
      <c r="K258" s="1" t="s">
        <v>116</v>
      </c>
      <c r="L258" s="1"/>
      <c r="M258" s="1"/>
      <c r="N258" s="1"/>
      <c r="O258" s="1"/>
      <c r="P258" s="1"/>
      <c r="Q258" s="1"/>
      <c r="R258" s="1"/>
      <c r="S258" s="1"/>
      <c r="T258" s="1"/>
      <c r="U258" s="1"/>
      <c r="V258" s="1">
        <v>0</v>
      </c>
    </row>
    <row r="259" spans="1:22">
      <c r="A259" s="1"/>
      <c r="B259" s="1" t="s">
        <v>38</v>
      </c>
      <c r="C259" s="1"/>
      <c r="D259" s="1" t="s">
        <v>58</v>
      </c>
      <c r="E259" s="1"/>
      <c r="F259" s="1" t="s">
        <v>133</v>
      </c>
      <c r="G259" s="1" t="s">
        <v>26</v>
      </c>
      <c r="H259" s="1"/>
      <c r="I259" s="1"/>
      <c r="J259" s="1"/>
      <c r="K259" s="1" t="s">
        <v>116</v>
      </c>
      <c r="L259" s="1"/>
      <c r="M259" s="1" t="s">
        <v>1225</v>
      </c>
      <c r="N259" s="1" t="s">
        <v>1226</v>
      </c>
      <c r="O259" s="1" t="s">
        <v>1227</v>
      </c>
      <c r="P259" s="1">
        <v>0</v>
      </c>
    </row>
    <row r="260" spans="1:22">
      <c r="A260" s="1" t="s">
        <v>1228</v>
      </c>
      <c r="B260" s="1" t="s">
        <v>38</v>
      </c>
      <c r="C260" s="1" t="s">
        <v>39</v>
      </c>
      <c r="D260" s="1" t="s">
        <v>58</v>
      </c>
      <c r="E260" s="1" t="s">
        <v>1229</v>
      </c>
      <c r="F260" s="1" t="s">
        <v>26</v>
      </c>
      <c r="G260" s="1" t="s">
        <v>26</v>
      </c>
      <c r="H260" s="1" t="s">
        <v>304</v>
      </c>
      <c r="I260" s="1" t="s">
        <v>371</v>
      </c>
      <c r="J260" s="1" t="s">
        <v>29</v>
      </c>
      <c r="K260" s="1" t="s">
        <v>30</v>
      </c>
      <c r="L260" s="1" t="s">
        <v>1230</v>
      </c>
      <c r="M260" s="1" t="s">
        <v>1231</v>
      </c>
      <c r="N260" s="1" t="s">
        <v>1232</v>
      </c>
      <c r="O260" s="1" t="s">
        <v>1233</v>
      </c>
      <c r="P260" s="1" t="s">
        <v>35</v>
      </c>
      <c r="Q260" s="1" t="s">
        <v>36</v>
      </c>
      <c r="R260" s="1" t="s">
        <v>1234</v>
      </c>
      <c r="S260" s="1">
        <v>0</v>
      </c>
    </row>
    <row r="261" spans="1:22">
      <c r="A261" s="1" t="s">
        <v>22</v>
      </c>
      <c r="B261" s="1" t="s">
        <v>38</v>
      </c>
      <c r="C261" s="1" t="s">
        <v>39</v>
      </c>
      <c r="D261" s="1" t="s">
        <v>58</v>
      </c>
      <c r="E261" s="1" t="s">
        <v>1235</v>
      </c>
      <c r="F261" s="1" t="s">
        <v>26</v>
      </c>
      <c r="G261" s="1" t="s">
        <v>26</v>
      </c>
      <c r="H261" s="1" t="s">
        <v>182</v>
      </c>
      <c r="I261" s="1" t="s">
        <v>84</v>
      </c>
      <c r="J261" s="1" t="s">
        <v>29</v>
      </c>
      <c r="K261" s="1" t="s">
        <v>30</v>
      </c>
      <c r="L261" s="1" t="s">
        <v>1236</v>
      </c>
      <c r="M261" s="1" t="s">
        <v>1237</v>
      </c>
      <c r="N261" s="1" t="s">
        <v>1238</v>
      </c>
      <c r="O261" s="1" t="s">
        <v>1239</v>
      </c>
      <c r="P261" s="1"/>
      <c r="Q261" s="1" t="s">
        <v>35</v>
      </c>
      <c r="R261" s="1" t="s">
        <v>36</v>
      </c>
      <c r="S261" s="1" t="s">
        <v>1240</v>
      </c>
      <c r="T261" s="1">
        <v>0</v>
      </c>
    </row>
    <row r="262" spans="1:22">
      <c r="A262" s="1" t="s">
        <v>1241</v>
      </c>
      <c r="B262" s="1" t="s">
        <v>38</v>
      </c>
      <c r="C262" s="1" t="s">
        <v>39</v>
      </c>
      <c r="D262" s="1" t="s">
        <v>58</v>
      </c>
      <c r="E262" s="1" t="s">
        <v>149</v>
      </c>
      <c r="F262" s="1" t="s">
        <v>26</v>
      </c>
      <c r="G262" s="1" t="s">
        <v>26</v>
      </c>
      <c r="H262" s="1" t="s">
        <v>1242</v>
      </c>
      <c r="I262" s="1" t="s">
        <v>1243</v>
      </c>
      <c r="J262" s="1" t="s">
        <v>29</v>
      </c>
      <c r="K262" s="1" t="s">
        <v>30</v>
      </c>
      <c r="L262" s="1" t="s">
        <v>1244</v>
      </c>
      <c r="M262" s="1" t="s">
        <v>1245</v>
      </c>
      <c r="N262" s="1" t="s">
        <v>1246</v>
      </c>
      <c r="O262" s="1" t="s">
        <v>1247</v>
      </c>
      <c r="P262" s="1"/>
      <c r="Q262" s="1" t="s">
        <v>35</v>
      </c>
      <c r="R262" s="1" t="s">
        <v>36</v>
      </c>
      <c r="S262" s="1" t="s">
        <v>1248</v>
      </c>
      <c r="T262" s="1">
        <v>0</v>
      </c>
    </row>
    <row r="263" spans="1:22">
      <c r="A263" s="1" t="s">
        <v>1249</v>
      </c>
      <c r="B263" s="1" t="s">
        <v>38</v>
      </c>
      <c r="C263" s="1" t="s">
        <v>39</v>
      </c>
      <c r="D263" s="1" t="s">
        <v>58</v>
      </c>
      <c r="E263" s="1" t="s">
        <v>1235</v>
      </c>
      <c r="F263" s="1" t="s">
        <v>26</v>
      </c>
      <c r="G263" s="1" t="s">
        <v>26</v>
      </c>
      <c r="H263" s="1" t="s">
        <v>1249</v>
      </c>
      <c r="I263" s="1" t="s">
        <v>76</v>
      </c>
      <c r="J263" s="1" t="s">
        <v>29</v>
      </c>
      <c r="K263" s="1" t="s">
        <v>30</v>
      </c>
      <c r="L263" s="1" t="s">
        <v>1250</v>
      </c>
      <c r="M263" s="1" t="s">
        <v>1251</v>
      </c>
      <c r="N263" s="1" t="s">
        <v>1252</v>
      </c>
      <c r="O263" s="1" t="s">
        <v>1253</v>
      </c>
      <c r="P263" s="1"/>
      <c r="Q263" s="1" t="s">
        <v>35</v>
      </c>
      <c r="R263" s="1" t="s">
        <v>36</v>
      </c>
      <c r="S263" s="1" t="s">
        <v>1254</v>
      </c>
      <c r="T263" s="1">
        <v>0</v>
      </c>
    </row>
    <row r="264" spans="1:22">
      <c r="A264" s="1" t="s">
        <v>887</v>
      </c>
      <c r="B264" s="1" t="s">
        <v>38</v>
      </c>
      <c r="C264" s="1" t="s">
        <v>39</v>
      </c>
      <c r="D264" s="1" t="s">
        <v>58</v>
      </c>
      <c r="E264" s="1" t="s">
        <v>1235</v>
      </c>
      <c r="F264" s="1" t="s">
        <v>26</v>
      </c>
      <c r="G264" s="1" t="s">
        <v>26</v>
      </c>
      <c r="H264" s="1" t="s">
        <v>887</v>
      </c>
      <c r="I264" s="1" t="s">
        <v>96</v>
      </c>
      <c r="J264" s="1" t="s">
        <v>889</v>
      </c>
      <c r="K264" s="1" t="s">
        <v>890</v>
      </c>
      <c r="L264" s="1" t="s">
        <v>1255</v>
      </c>
      <c r="M264" s="1" t="s">
        <v>1256</v>
      </c>
      <c r="N264" s="1" t="s">
        <v>1257</v>
      </c>
      <c r="O264" s="1" t="s">
        <v>1258</v>
      </c>
      <c r="P264" s="1" t="s">
        <v>1259</v>
      </c>
      <c r="Q264" s="1"/>
      <c r="R264" s="1" t="s">
        <v>35</v>
      </c>
      <c r="S264" s="1" t="s">
        <v>902</v>
      </c>
      <c r="T264" s="1" t="s">
        <v>1260</v>
      </c>
      <c r="U264" s="1">
        <v>0</v>
      </c>
    </row>
    <row r="265" spans="1:22">
      <c r="A265" s="1" t="s">
        <v>180</v>
      </c>
      <c r="B265" s="1" t="s">
        <v>111</v>
      </c>
      <c r="C265" s="1" t="s">
        <v>39</v>
      </c>
      <c r="D265" s="1" t="s">
        <v>58</v>
      </c>
      <c r="E265" s="1"/>
      <c r="F265" s="1" t="s">
        <v>26</v>
      </c>
      <c r="G265" s="1" t="s">
        <v>26</v>
      </c>
      <c r="H265" s="1" t="s">
        <v>1261</v>
      </c>
      <c r="I265" s="1" t="s">
        <v>863</v>
      </c>
      <c r="J265" s="1" t="s">
        <v>29</v>
      </c>
      <c r="K265" s="1" t="s">
        <v>183</v>
      </c>
      <c r="L265" s="1" t="s">
        <v>1262</v>
      </c>
      <c r="M265" s="1" t="s">
        <v>1263</v>
      </c>
      <c r="N265" s="1" t="s">
        <v>1264</v>
      </c>
      <c r="O265" s="1" t="s">
        <v>1265</v>
      </c>
      <c r="P265" s="1" t="s">
        <v>35</v>
      </c>
      <c r="Q265" s="1" t="s">
        <v>36</v>
      </c>
      <c r="R265" s="1" t="s">
        <v>1266</v>
      </c>
      <c r="S265" s="1">
        <v>0</v>
      </c>
    </row>
    <row r="266" spans="1:22">
      <c r="A266" s="1" t="s">
        <v>887</v>
      </c>
      <c r="B266" s="1" t="s">
        <v>38</v>
      </c>
      <c r="C266" s="2">
        <v>43922</v>
      </c>
      <c r="D266" s="1" t="s">
        <v>58</v>
      </c>
      <c r="E266" s="1" t="s">
        <v>1235</v>
      </c>
      <c r="F266" s="1" t="s">
        <v>26</v>
      </c>
      <c r="G266" s="1" t="s">
        <v>26</v>
      </c>
      <c r="H266" s="1" t="s">
        <v>887</v>
      </c>
      <c r="I266" s="1" t="s">
        <v>96</v>
      </c>
      <c r="J266" s="1" t="s">
        <v>1267</v>
      </c>
      <c r="K266" s="1" t="s">
        <v>890</v>
      </c>
      <c r="L266" s="1" t="s">
        <v>1268</v>
      </c>
      <c r="M266" s="1" t="s">
        <v>1269</v>
      </c>
      <c r="N266" s="1" t="s">
        <v>1270</v>
      </c>
      <c r="O266" s="1" t="s">
        <v>1271</v>
      </c>
      <c r="P266" s="1" t="s">
        <v>1272</v>
      </c>
      <c r="Q266" s="1"/>
      <c r="R266" s="1" t="s">
        <v>35</v>
      </c>
      <c r="S266" s="1" t="s">
        <v>1273</v>
      </c>
      <c r="T266" s="1">
        <v>0</v>
      </c>
    </row>
    <row r="267" spans="1:22">
      <c r="A267" s="1" t="s">
        <v>375</v>
      </c>
      <c r="B267" s="1" t="s">
        <v>38</v>
      </c>
      <c r="C267" s="2">
        <v>43928</v>
      </c>
      <c r="D267" s="1" t="s">
        <v>58</v>
      </c>
      <c r="E267" s="1"/>
      <c r="F267" s="1" t="s">
        <v>26</v>
      </c>
      <c r="G267" s="1" t="s">
        <v>60</v>
      </c>
      <c r="H267" s="1" t="s">
        <v>1274</v>
      </c>
      <c r="I267" s="1" t="s">
        <v>1275</v>
      </c>
      <c r="J267" s="1" t="s">
        <v>1276</v>
      </c>
      <c r="K267" s="1" t="s">
        <v>183</v>
      </c>
      <c r="L267" s="1" t="s">
        <v>1277</v>
      </c>
      <c r="M267" s="1" t="s">
        <v>1278</v>
      </c>
      <c r="N267" s="1" t="s">
        <v>1279</v>
      </c>
      <c r="O267" s="1"/>
      <c r="P267" s="1" t="s">
        <v>1280</v>
      </c>
      <c r="Q267" s="1" t="s">
        <v>1281</v>
      </c>
      <c r="R267" s="1" t="s">
        <v>35</v>
      </c>
      <c r="S267" s="1" t="s">
        <v>120</v>
      </c>
      <c r="T267" s="1" t="s">
        <v>1282</v>
      </c>
      <c r="U267" s="1">
        <v>0</v>
      </c>
    </row>
    <row r="268" spans="1:22">
      <c r="A268" s="1" t="s">
        <v>1283</v>
      </c>
      <c r="B268" s="1" t="s">
        <v>38</v>
      </c>
      <c r="C268" s="2">
        <v>43928</v>
      </c>
      <c r="D268" s="1" t="s">
        <v>58</v>
      </c>
      <c r="E268" s="1"/>
      <c r="F268" s="1" t="s">
        <v>26</v>
      </c>
      <c r="G268" s="1" t="s">
        <v>26</v>
      </c>
      <c r="H268" s="1" t="s">
        <v>1284</v>
      </c>
      <c r="I268" s="1" t="s">
        <v>1285</v>
      </c>
      <c r="J268" s="1" t="s">
        <v>889</v>
      </c>
      <c r="K268" s="1" t="s">
        <v>183</v>
      </c>
      <c r="L268" s="1" t="s">
        <v>1286</v>
      </c>
      <c r="M268" s="1" t="s">
        <v>1287</v>
      </c>
      <c r="N268" s="1" t="s">
        <v>1288</v>
      </c>
      <c r="O268" s="1" t="s">
        <v>1289</v>
      </c>
      <c r="P268" s="1" t="s">
        <v>1290</v>
      </c>
      <c r="Q268" s="1" t="s">
        <v>1291</v>
      </c>
      <c r="R268" s="1" t="s">
        <v>35</v>
      </c>
      <c r="S268" s="1" t="s">
        <v>1292</v>
      </c>
      <c r="T268" s="1">
        <v>0</v>
      </c>
    </row>
    <row r="269" spans="1:22">
      <c r="A269" s="1" t="s">
        <v>82</v>
      </c>
      <c r="B269" s="1" t="s">
        <v>38</v>
      </c>
      <c r="C269" s="2">
        <v>43928</v>
      </c>
      <c r="D269" s="1" t="s">
        <v>58</v>
      </c>
      <c r="E269" s="1"/>
      <c r="F269" s="1" t="s">
        <v>26</v>
      </c>
      <c r="G269" s="1" t="s">
        <v>60</v>
      </c>
      <c r="H269" s="1" t="s">
        <v>1293</v>
      </c>
      <c r="I269" s="1" t="s">
        <v>1294</v>
      </c>
      <c r="J269" s="1" t="s">
        <v>135</v>
      </c>
      <c r="K269" s="1" t="s">
        <v>183</v>
      </c>
      <c r="L269" s="1" t="s">
        <v>1295</v>
      </c>
      <c r="M269" s="1" t="s">
        <v>1296</v>
      </c>
      <c r="N269" s="1" t="s">
        <v>1297</v>
      </c>
      <c r="O269" s="1"/>
      <c r="P269" s="1" t="s">
        <v>1298</v>
      </c>
      <c r="Q269" s="1" t="s">
        <v>1299</v>
      </c>
      <c r="R269" s="1" t="s">
        <v>35</v>
      </c>
      <c r="S269" s="1" t="s">
        <v>1292</v>
      </c>
      <c r="T269" s="1">
        <v>0</v>
      </c>
    </row>
    <row r="270" spans="1:22">
      <c r="A270" s="1" t="s">
        <v>1300</v>
      </c>
      <c r="B270" s="1" t="s">
        <v>38</v>
      </c>
      <c r="C270" s="2">
        <v>43928</v>
      </c>
      <c r="D270" s="1" t="s">
        <v>58</v>
      </c>
      <c r="E270" s="1"/>
      <c r="F270" s="1" t="s">
        <v>26</v>
      </c>
      <c r="G270" s="1" t="s">
        <v>60</v>
      </c>
      <c r="H270" s="1" t="s">
        <v>1301</v>
      </c>
      <c r="I270" s="1" t="s">
        <v>1302</v>
      </c>
      <c r="J270" s="1" t="s">
        <v>1303</v>
      </c>
      <c r="K270" s="1" t="s">
        <v>183</v>
      </c>
      <c r="L270" s="1" t="s">
        <v>1304</v>
      </c>
      <c r="M270" s="1" t="s">
        <v>1305</v>
      </c>
      <c r="N270" s="1" t="s">
        <v>1306</v>
      </c>
      <c r="O270" s="1" t="s">
        <v>1307</v>
      </c>
      <c r="P270" s="1" t="s">
        <v>1308</v>
      </c>
      <c r="Q270" s="1" t="s">
        <v>35</v>
      </c>
      <c r="R270" s="1" t="s">
        <v>1292</v>
      </c>
      <c r="S270" s="1" t="s">
        <v>1309</v>
      </c>
      <c r="T270" s="1">
        <v>0</v>
      </c>
    </row>
    <row r="271" spans="1:22">
      <c r="A271" s="1" t="s">
        <v>950</v>
      </c>
      <c r="B271" s="1" t="s">
        <v>38</v>
      </c>
      <c r="C271" s="2">
        <v>43928</v>
      </c>
      <c r="D271" s="1" t="s">
        <v>58</v>
      </c>
      <c r="E271" s="1"/>
      <c r="F271" s="1" t="s">
        <v>26</v>
      </c>
      <c r="G271" s="1" t="s">
        <v>26</v>
      </c>
      <c r="H271" s="1" t="s">
        <v>1310</v>
      </c>
      <c r="I271" s="1" t="s">
        <v>1311</v>
      </c>
      <c r="J271" s="1" t="s">
        <v>1312</v>
      </c>
      <c r="K271" s="1" t="s">
        <v>183</v>
      </c>
      <c r="L271" s="1" t="s">
        <v>1313</v>
      </c>
      <c r="M271" s="1" t="s">
        <v>1314</v>
      </c>
      <c r="N271" s="1" t="s">
        <v>1315</v>
      </c>
      <c r="O271" s="1" t="s">
        <v>1316</v>
      </c>
      <c r="P271" s="1" t="s">
        <v>1317</v>
      </c>
      <c r="Q271" s="1" t="s">
        <v>1318</v>
      </c>
      <c r="R271" s="1" t="s">
        <v>35</v>
      </c>
      <c r="S271" s="1" t="s">
        <v>120</v>
      </c>
      <c r="T271" s="1">
        <v>0</v>
      </c>
    </row>
    <row r="272" spans="1:22">
      <c r="A272" s="1" t="s">
        <v>1319</v>
      </c>
      <c r="B272" s="1" t="s">
        <v>38</v>
      </c>
      <c r="C272" s="2">
        <v>43929</v>
      </c>
      <c r="D272" s="1" t="s">
        <v>58</v>
      </c>
      <c r="E272" s="1"/>
      <c r="F272" s="1" t="s">
        <v>26</v>
      </c>
      <c r="G272" s="1" t="s">
        <v>26</v>
      </c>
      <c r="H272" s="1" t="s">
        <v>1320</v>
      </c>
      <c r="I272" s="1" t="s">
        <v>1321</v>
      </c>
      <c r="J272" s="1" t="s">
        <v>1276</v>
      </c>
      <c r="K272" s="1" t="s">
        <v>183</v>
      </c>
      <c r="L272" s="1" t="s">
        <v>1322</v>
      </c>
      <c r="M272" s="1" t="s">
        <v>1323</v>
      </c>
      <c r="N272" s="1" t="s">
        <v>1324</v>
      </c>
      <c r="O272" s="1" t="s">
        <v>1325</v>
      </c>
      <c r="P272" s="1" t="s">
        <v>1326</v>
      </c>
      <c r="Q272" s="1" t="s">
        <v>1327</v>
      </c>
      <c r="R272" s="1" t="s">
        <v>35</v>
      </c>
      <c r="S272" s="1" t="s">
        <v>1292</v>
      </c>
      <c r="T272" s="1">
        <v>0</v>
      </c>
    </row>
    <row r="273" spans="1:21">
      <c r="A273" s="1" t="s">
        <v>22</v>
      </c>
      <c r="B273" s="1" t="s">
        <v>38</v>
      </c>
      <c r="C273" s="2">
        <v>43929</v>
      </c>
      <c r="D273" s="1" t="s">
        <v>58</v>
      </c>
      <c r="E273" s="1"/>
      <c r="F273" s="1" t="s">
        <v>26</v>
      </c>
      <c r="G273" s="1" t="s">
        <v>26</v>
      </c>
      <c r="H273" s="1" t="s">
        <v>22</v>
      </c>
      <c r="I273" s="1" t="s">
        <v>1328</v>
      </c>
      <c r="J273" s="1" t="s">
        <v>135</v>
      </c>
      <c r="K273" s="1" t="s">
        <v>183</v>
      </c>
      <c r="L273" s="1" t="s">
        <v>1329</v>
      </c>
      <c r="M273" s="1" t="s">
        <v>1330</v>
      </c>
      <c r="N273" s="1" t="s">
        <v>1331</v>
      </c>
      <c r="O273" s="1" t="s">
        <v>1332</v>
      </c>
      <c r="P273" s="1" t="s">
        <v>1333</v>
      </c>
      <c r="Q273" s="1" t="s">
        <v>1334</v>
      </c>
      <c r="R273" s="1" t="s">
        <v>35</v>
      </c>
      <c r="S273" s="1" t="s">
        <v>1292</v>
      </c>
      <c r="T273" s="1">
        <v>0</v>
      </c>
    </row>
    <row r="274" spans="1:21">
      <c r="A274" s="1" t="s">
        <v>1335</v>
      </c>
      <c r="B274" s="1" t="s">
        <v>38</v>
      </c>
      <c r="C274" s="2">
        <v>43929</v>
      </c>
      <c r="D274" s="1" t="s">
        <v>58</v>
      </c>
      <c r="E274" s="1"/>
      <c r="F274" s="1" t="s">
        <v>26</v>
      </c>
      <c r="G274" s="1" t="s">
        <v>26</v>
      </c>
      <c r="H274" s="1" t="s">
        <v>1336</v>
      </c>
      <c r="I274" s="1" t="s">
        <v>1337</v>
      </c>
      <c r="J274" s="1" t="s">
        <v>1338</v>
      </c>
      <c r="K274" s="1" t="s">
        <v>183</v>
      </c>
      <c r="L274" s="1" t="s">
        <v>1339</v>
      </c>
      <c r="M274" s="1" t="s">
        <v>1340</v>
      </c>
      <c r="N274" s="1" t="s">
        <v>1341</v>
      </c>
      <c r="O274" s="1" t="s">
        <v>1342</v>
      </c>
      <c r="P274" s="1" t="s">
        <v>66</v>
      </c>
      <c r="Q274" s="1"/>
      <c r="R274" s="1"/>
      <c r="S274" s="1" t="s">
        <v>35</v>
      </c>
      <c r="T274" s="1" t="s">
        <v>120</v>
      </c>
      <c r="U274" s="1">
        <v>0</v>
      </c>
    </row>
    <row r="275" spans="1:21">
      <c r="A275" s="1" t="s">
        <v>1343</v>
      </c>
      <c r="B275" s="1" t="s">
        <v>38</v>
      </c>
      <c r="C275" s="2">
        <v>43930</v>
      </c>
      <c r="D275" s="1" t="s">
        <v>58</v>
      </c>
      <c r="E275" s="1"/>
      <c r="F275" s="1" t="s">
        <v>26</v>
      </c>
      <c r="G275" s="1" t="s">
        <v>26</v>
      </c>
      <c r="H275" s="1" t="s">
        <v>1343</v>
      </c>
      <c r="I275" s="1" t="s">
        <v>1344</v>
      </c>
      <c r="J275" s="1" t="s">
        <v>1345</v>
      </c>
      <c r="K275" s="1" t="s">
        <v>183</v>
      </c>
      <c r="L275" s="1" t="s">
        <v>1346</v>
      </c>
      <c r="M275" s="1" t="s">
        <v>1347</v>
      </c>
      <c r="N275" s="1" t="s">
        <v>1348</v>
      </c>
      <c r="O275" s="1" t="s">
        <v>1349</v>
      </c>
      <c r="P275" s="1" t="s">
        <v>1350</v>
      </c>
      <c r="Q275" s="1" t="s">
        <v>1351</v>
      </c>
      <c r="R275" s="1" t="s">
        <v>575</v>
      </c>
      <c r="S275" s="1" t="s">
        <v>1292</v>
      </c>
      <c r="T275" s="1">
        <v>0</v>
      </c>
    </row>
    <row r="276" spans="1:21">
      <c r="A276" s="1" t="s">
        <v>57</v>
      </c>
      <c r="B276" s="1" t="s">
        <v>38</v>
      </c>
      <c r="C276" s="1" t="s">
        <v>39</v>
      </c>
      <c r="D276" s="1" t="s">
        <v>58</v>
      </c>
      <c r="E276" s="1"/>
      <c r="F276" s="1" t="s">
        <v>1352</v>
      </c>
      <c r="G276" s="1" t="s">
        <v>26</v>
      </c>
      <c r="H276" s="1" t="s">
        <v>1353</v>
      </c>
      <c r="I276" s="1" t="s">
        <v>61</v>
      </c>
      <c r="J276" s="1" t="s">
        <v>1354</v>
      </c>
      <c r="K276" s="1" t="s">
        <v>183</v>
      </c>
      <c r="L276" s="1" t="s">
        <v>1355</v>
      </c>
      <c r="M276" s="1" t="s">
        <v>1356</v>
      </c>
      <c r="N276" s="1" t="s">
        <v>1357</v>
      </c>
      <c r="O276" s="1" t="s">
        <v>1358</v>
      </c>
      <c r="P276" s="1" t="s">
        <v>1359</v>
      </c>
      <c r="Q276" s="1" t="s">
        <v>1360</v>
      </c>
      <c r="R276" s="1" t="s">
        <v>35</v>
      </c>
      <c r="S276" s="1" t="s">
        <v>120</v>
      </c>
      <c r="T276" s="1" t="s">
        <v>1361</v>
      </c>
      <c r="U276" s="1">
        <v>0</v>
      </c>
    </row>
    <row r="277" spans="1:21">
      <c r="A277" s="1" t="s">
        <v>1241</v>
      </c>
      <c r="B277" s="1" t="s">
        <v>38</v>
      </c>
      <c r="C277" s="1" t="s">
        <v>39</v>
      </c>
      <c r="D277" s="1" t="s">
        <v>58</v>
      </c>
      <c r="E277" s="1"/>
      <c r="F277" s="1" t="s">
        <v>1352</v>
      </c>
      <c r="G277" s="1" t="s">
        <v>26</v>
      </c>
      <c r="H277" s="1" t="s">
        <v>60</v>
      </c>
      <c r="I277" s="1" t="s">
        <v>607</v>
      </c>
      <c r="J277" s="1" t="s">
        <v>1362</v>
      </c>
      <c r="K277" s="1" t="s">
        <v>183</v>
      </c>
      <c r="L277" s="1" t="s">
        <v>1363</v>
      </c>
      <c r="M277" s="1" t="s">
        <v>1364</v>
      </c>
      <c r="N277" s="1" t="s">
        <v>1365</v>
      </c>
      <c r="O277" s="1" t="s">
        <v>1366</v>
      </c>
      <c r="P277" s="1" t="s">
        <v>1367</v>
      </c>
      <c r="Q277" s="1" t="s">
        <v>1368</v>
      </c>
      <c r="R277" s="1" t="s">
        <v>60</v>
      </c>
      <c r="S277" s="1" t="s">
        <v>60</v>
      </c>
      <c r="T277" s="1"/>
      <c r="U27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A537"/>
  <sheetViews>
    <sheetView workbookViewId="0">
      <selection activeCell="A19" sqref="A19"/>
    </sheetView>
  </sheetViews>
  <sheetFormatPr defaultRowHeight="14.45"/>
  <cols>
    <col min="1" max="1" width="167.28515625" bestFit="1" customWidth="1"/>
  </cols>
  <sheetData>
    <row r="1" spans="1:1">
      <c r="A1" s="38" t="s">
        <v>7</v>
      </c>
    </row>
    <row r="2" spans="1:1">
      <c r="A2" t="s">
        <v>1369</v>
      </c>
    </row>
    <row r="3" spans="1:1">
      <c r="A3" t="s">
        <v>1370</v>
      </c>
    </row>
    <row r="4" spans="1:1">
      <c r="A4" t="s">
        <v>1371</v>
      </c>
    </row>
    <row r="5" spans="1:1">
      <c r="A5" t="s">
        <v>1372</v>
      </c>
    </row>
    <row r="6" spans="1:1">
      <c r="A6" t="s">
        <v>1373</v>
      </c>
    </row>
    <row r="7" spans="1:1">
      <c r="A7" s="5" t="s">
        <v>1374</v>
      </c>
    </row>
    <row r="8" spans="1:1">
      <c r="A8" t="s">
        <v>1375</v>
      </c>
    </row>
    <row r="9" spans="1:1">
      <c r="A9" t="s">
        <v>1376</v>
      </c>
    </row>
    <row r="10" spans="1:1">
      <c r="A10" t="s">
        <v>1377</v>
      </c>
    </row>
    <row r="11" spans="1:1">
      <c r="A11" t="s">
        <v>1378</v>
      </c>
    </row>
    <row r="12" spans="1:1">
      <c r="A12" t="s">
        <v>1379</v>
      </c>
    </row>
    <row r="13" spans="1:1">
      <c r="A13" t="s">
        <v>1380</v>
      </c>
    </row>
    <row r="14" spans="1:1">
      <c r="A14" t="s">
        <v>1381</v>
      </c>
    </row>
    <row r="15" spans="1:1">
      <c r="A15" t="s">
        <v>1382</v>
      </c>
    </row>
    <row r="16" spans="1:1">
      <c r="A16" t="s">
        <v>1383</v>
      </c>
    </row>
    <row r="17" spans="1:1">
      <c r="A17" t="s">
        <v>1384</v>
      </c>
    </row>
    <row r="18" spans="1:1">
      <c r="A18" t="s">
        <v>1385</v>
      </c>
    </row>
    <row r="19" spans="1:1">
      <c r="A19" t="s">
        <v>1386</v>
      </c>
    </row>
    <row r="20" spans="1:1">
      <c r="A20" t="s">
        <v>1387</v>
      </c>
    </row>
    <row r="21" spans="1:1">
      <c r="A21" t="s">
        <v>1388</v>
      </c>
    </row>
    <row r="22" spans="1:1">
      <c r="A22" t="s">
        <v>1389</v>
      </c>
    </row>
    <row r="23" spans="1:1">
      <c r="A23" t="s">
        <v>1390</v>
      </c>
    </row>
    <row r="24" spans="1:1">
      <c r="A24" t="s">
        <v>1391</v>
      </c>
    </row>
    <row r="25" spans="1:1">
      <c r="A25" t="s">
        <v>1392</v>
      </c>
    </row>
    <row r="26" spans="1:1">
      <c r="A26" t="s">
        <v>1393</v>
      </c>
    </row>
    <row r="27" spans="1:1">
      <c r="A27" t="s">
        <v>1394</v>
      </c>
    </row>
    <row r="28" spans="1:1">
      <c r="A28" t="s">
        <v>1395</v>
      </c>
    </row>
    <row r="29" spans="1:1">
      <c r="A29" t="s">
        <v>1396</v>
      </c>
    </row>
    <row r="30" spans="1:1">
      <c r="A30" t="s">
        <v>1397</v>
      </c>
    </row>
    <row r="31" spans="1:1">
      <c r="A31" t="s">
        <v>1398</v>
      </c>
    </row>
    <row r="32" spans="1:1">
      <c r="A32" t="s">
        <v>1399</v>
      </c>
    </row>
    <row r="33" spans="1:1">
      <c r="A33" t="s">
        <v>1400</v>
      </c>
    </row>
    <row r="34" spans="1:1">
      <c r="A34" t="s">
        <v>1401</v>
      </c>
    </row>
    <row r="35" spans="1:1">
      <c r="A35" t="s">
        <v>1402</v>
      </c>
    </row>
    <row r="36" spans="1:1">
      <c r="A36" t="s">
        <v>1403</v>
      </c>
    </row>
    <row r="37" spans="1:1">
      <c r="A37" t="s">
        <v>1404</v>
      </c>
    </row>
    <row r="38" spans="1:1">
      <c r="A38" s="5" t="s">
        <v>1405</v>
      </c>
    </row>
    <row r="39" spans="1:1">
      <c r="A39" s="5" t="s">
        <v>1406</v>
      </c>
    </row>
    <row r="40" spans="1:1">
      <c r="A40" s="5" t="s">
        <v>1407</v>
      </c>
    </row>
    <row r="41" spans="1:1">
      <c r="A41" s="5" t="s">
        <v>1408</v>
      </c>
    </row>
    <row r="42" spans="1:1">
      <c r="A42" s="5" t="s">
        <v>1409</v>
      </c>
    </row>
    <row r="43" spans="1:1">
      <c r="A43" s="5" t="s">
        <v>1410</v>
      </c>
    </row>
    <row r="44" spans="1:1">
      <c r="A44" s="5" t="s">
        <v>1411</v>
      </c>
    </row>
    <row r="45" spans="1:1">
      <c r="A45" s="5" t="s">
        <v>1412</v>
      </c>
    </row>
    <row r="46" spans="1:1">
      <c r="A46" t="s">
        <v>1413</v>
      </c>
    </row>
    <row r="47" spans="1:1">
      <c r="A47" t="s">
        <v>1414</v>
      </c>
    </row>
    <row r="48" spans="1:1">
      <c r="A48" t="s">
        <v>1415</v>
      </c>
    </row>
    <row r="49" spans="1:1">
      <c r="A49" t="s">
        <v>1416</v>
      </c>
    </row>
    <row r="50" spans="1:1">
      <c r="A50" t="s">
        <v>1417</v>
      </c>
    </row>
    <row r="51" spans="1:1">
      <c r="A51" t="s">
        <v>1418</v>
      </c>
    </row>
    <row r="52" spans="1:1">
      <c r="A52" s="5" t="s">
        <v>1419</v>
      </c>
    </row>
    <row r="53" spans="1:1">
      <c r="A53" t="s">
        <v>1420</v>
      </c>
    </row>
    <row r="54" spans="1:1">
      <c r="A54" t="s">
        <v>1421</v>
      </c>
    </row>
    <row r="55" spans="1:1">
      <c r="A55" t="s">
        <v>1422</v>
      </c>
    </row>
    <row r="56" spans="1:1">
      <c r="A56" t="s">
        <v>1423</v>
      </c>
    </row>
    <row r="57" spans="1:1">
      <c r="A57" t="s">
        <v>1424</v>
      </c>
    </row>
    <row r="58" spans="1:1">
      <c r="A58" t="s">
        <v>1425</v>
      </c>
    </row>
    <row r="59" spans="1:1">
      <c r="A59" t="s">
        <v>1426</v>
      </c>
    </row>
    <row r="60" spans="1:1">
      <c r="A60" t="s">
        <v>1427</v>
      </c>
    </row>
    <row r="61" spans="1:1">
      <c r="A61" t="s">
        <v>1428</v>
      </c>
    </row>
    <row r="62" spans="1:1">
      <c r="A62" t="s">
        <v>1429</v>
      </c>
    </row>
    <row r="63" spans="1:1">
      <c r="A63" t="s">
        <v>1430</v>
      </c>
    </row>
    <row r="64" spans="1:1">
      <c r="A64" t="s">
        <v>1431</v>
      </c>
    </row>
    <row r="65" spans="1:1">
      <c r="A65" t="s">
        <v>1432</v>
      </c>
    </row>
    <row r="66" spans="1:1">
      <c r="A66" t="s">
        <v>1433</v>
      </c>
    </row>
    <row r="67" spans="1:1">
      <c r="A67" t="s">
        <v>1434</v>
      </c>
    </row>
    <row r="68" spans="1:1">
      <c r="A68" t="s">
        <v>1435</v>
      </c>
    </row>
    <row r="69" spans="1:1">
      <c r="A69" t="s">
        <v>1436</v>
      </c>
    </row>
    <row r="70" spans="1:1">
      <c r="A70" t="s">
        <v>1437</v>
      </c>
    </row>
    <row r="71" spans="1:1">
      <c r="A71" t="s">
        <v>1438</v>
      </c>
    </row>
    <row r="72" spans="1:1">
      <c r="A72" t="s">
        <v>1439</v>
      </c>
    </row>
    <row r="73" spans="1:1">
      <c r="A73" t="s">
        <v>1440</v>
      </c>
    </row>
    <row r="74" spans="1:1">
      <c r="A74" t="s">
        <v>1441</v>
      </c>
    </row>
    <row r="75" spans="1:1">
      <c r="A75" t="s">
        <v>1442</v>
      </c>
    </row>
    <row r="76" spans="1:1">
      <c r="A76" s="5" t="s">
        <v>1443</v>
      </c>
    </row>
    <row r="77" spans="1:1">
      <c r="A77" t="s">
        <v>1444</v>
      </c>
    </row>
    <row r="78" spans="1:1">
      <c r="A78" t="s">
        <v>1445</v>
      </c>
    </row>
    <row r="79" spans="1:1">
      <c r="A79" t="s">
        <v>1446</v>
      </c>
    </row>
    <row r="80" spans="1:1">
      <c r="A80" t="s">
        <v>1447</v>
      </c>
    </row>
    <row r="81" spans="1:1">
      <c r="A81" t="s">
        <v>1448</v>
      </c>
    </row>
    <row r="82" spans="1:1">
      <c r="A82" s="5" t="s">
        <v>1449</v>
      </c>
    </row>
    <row r="83" spans="1:1">
      <c r="A83" s="5" t="s">
        <v>1450</v>
      </c>
    </row>
    <row r="84" spans="1:1">
      <c r="A84" s="5" t="s">
        <v>1451</v>
      </c>
    </row>
    <row r="85" spans="1:1">
      <c r="A85" t="s">
        <v>1452</v>
      </c>
    </row>
    <row r="86" spans="1:1">
      <c r="A86" s="5" t="s">
        <v>1452</v>
      </c>
    </row>
    <row r="87" spans="1:1">
      <c r="A87" t="s">
        <v>1453</v>
      </c>
    </row>
    <row r="88" spans="1:1">
      <c r="A88" t="s">
        <v>1454</v>
      </c>
    </row>
    <row r="89" spans="1:1">
      <c r="A89" t="s">
        <v>1455</v>
      </c>
    </row>
    <row r="90" spans="1:1">
      <c r="A90" t="s">
        <v>1456</v>
      </c>
    </row>
    <row r="91" spans="1:1">
      <c r="A91" t="s">
        <v>1457</v>
      </c>
    </row>
    <row r="92" spans="1:1">
      <c r="A92" t="s">
        <v>1458</v>
      </c>
    </row>
    <row r="93" spans="1:1">
      <c r="A93" t="s">
        <v>1458</v>
      </c>
    </row>
    <row r="94" spans="1:1">
      <c r="A94" t="s">
        <v>1459</v>
      </c>
    </row>
    <row r="95" spans="1:1">
      <c r="A95" t="s">
        <v>1459</v>
      </c>
    </row>
    <row r="96" spans="1:1">
      <c r="A96" t="s">
        <v>1460</v>
      </c>
    </row>
    <row r="97" spans="1:1">
      <c r="A97" t="s">
        <v>1461</v>
      </c>
    </row>
    <row r="98" spans="1:1">
      <c r="A98" t="s">
        <v>1462</v>
      </c>
    </row>
    <row r="99" spans="1:1">
      <c r="A99" t="s">
        <v>1463</v>
      </c>
    </row>
    <row r="100" spans="1:1">
      <c r="A100" t="s">
        <v>1464</v>
      </c>
    </row>
    <row r="101" spans="1:1">
      <c r="A101" t="s">
        <v>1465</v>
      </c>
    </row>
    <row r="102" spans="1:1">
      <c r="A102" t="s">
        <v>1466</v>
      </c>
    </row>
    <row r="103" spans="1:1">
      <c r="A103" t="s">
        <v>1467</v>
      </c>
    </row>
    <row r="104" spans="1:1">
      <c r="A104" t="s">
        <v>1468</v>
      </c>
    </row>
    <row r="105" spans="1:1">
      <c r="A105" t="s">
        <v>1469</v>
      </c>
    </row>
    <row r="106" spans="1:1">
      <c r="A106" t="s">
        <v>1470</v>
      </c>
    </row>
    <row r="107" spans="1:1">
      <c r="A107" t="s">
        <v>1471</v>
      </c>
    </row>
    <row r="108" spans="1:1">
      <c r="A108" t="s">
        <v>1472</v>
      </c>
    </row>
    <row r="109" spans="1:1">
      <c r="A109" t="s">
        <v>1473</v>
      </c>
    </row>
    <row r="110" spans="1:1">
      <c r="A110" t="s">
        <v>1474</v>
      </c>
    </row>
    <row r="111" spans="1:1">
      <c r="A111" t="s">
        <v>1475</v>
      </c>
    </row>
    <row r="112" spans="1:1">
      <c r="A112" t="s">
        <v>1476</v>
      </c>
    </row>
    <row r="113" spans="1:1">
      <c r="A113" t="s">
        <v>1477</v>
      </c>
    </row>
    <row r="114" spans="1:1">
      <c r="A114" t="s">
        <v>1478</v>
      </c>
    </row>
    <row r="115" spans="1:1">
      <c r="A115" t="s">
        <v>1479</v>
      </c>
    </row>
    <row r="116" spans="1:1">
      <c r="A116" t="s">
        <v>1480</v>
      </c>
    </row>
    <row r="117" spans="1:1">
      <c r="A117" t="s">
        <v>1481</v>
      </c>
    </row>
    <row r="118" spans="1:1">
      <c r="A118" t="s">
        <v>1482</v>
      </c>
    </row>
    <row r="119" spans="1:1">
      <c r="A119" t="s">
        <v>1483</v>
      </c>
    </row>
    <row r="120" spans="1:1">
      <c r="A120" t="s">
        <v>1484</v>
      </c>
    </row>
    <row r="121" spans="1:1">
      <c r="A121" t="s">
        <v>1485</v>
      </c>
    </row>
    <row r="122" spans="1:1">
      <c r="A122" t="s">
        <v>1486</v>
      </c>
    </row>
    <row r="123" spans="1:1">
      <c r="A123" t="s">
        <v>1487</v>
      </c>
    </row>
    <row r="124" spans="1:1">
      <c r="A124" t="s">
        <v>1488</v>
      </c>
    </row>
    <row r="125" spans="1:1">
      <c r="A125" t="s">
        <v>1489</v>
      </c>
    </row>
    <row r="126" spans="1:1">
      <c r="A126" t="s">
        <v>1490</v>
      </c>
    </row>
    <row r="127" spans="1:1">
      <c r="A127" t="s">
        <v>1491</v>
      </c>
    </row>
    <row r="128" spans="1:1">
      <c r="A128" t="s">
        <v>1492</v>
      </c>
    </row>
    <row r="129" spans="1:1">
      <c r="A129" t="s">
        <v>1493</v>
      </c>
    </row>
    <row r="130" spans="1:1">
      <c r="A130" t="s">
        <v>1494</v>
      </c>
    </row>
    <row r="131" spans="1:1">
      <c r="A131" t="s">
        <v>1495</v>
      </c>
    </row>
    <row r="132" spans="1:1">
      <c r="A132" t="s">
        <v>1496</v>
      </c>
    </row>
    <row r="133" spans="1:1">
      <c r="A133" t="s">
        <v>1497</v>
      </c>
    </row>
    <row r="134" spans="1:1">
      <c r="A134" t="s">
        <v>1498</v>
      </c>
    </row>
    <row r="135" spans="1:1">
      <c r="A135" t="s">
        <v>1499</v>
      </c>
    </row>
    <row r="136" spans="1:1">
      <c r="A136" t="s">
        <v>1500</v>
      </c>
    </row>
    <row r="137" spans="1:1">
      <c r="A137" t="s">
        <v>1501</v>
      </c>
    </row>
    <row r="138" spans="1:1">
      <c r="A138" t="s">
        <v>1502</v>
      </c>
    </row>
    <row r="139" spans="1:1">
      <c r="A139" t="s">
        <v>1503</v>
      </c>
    </row>
    <row r="140" spans="1:1">
      <c r="A140" t="s">
        <v>1504</v>
      </c>
    </row>
    <row r="141" spans="1:1">
      <c r="A141" t="s">
        <v>1505</v>
      </c>
    </row>
    <row r="142" spans="1:1">
      <c r="A142" t="s">
        <v>1506</v>
      </c>
    </row>
    <row r="143" spans="1:1">
      <c r="A143" t="s">
        <v>1507</v>
      </c>
    </row>
    <row r="144" spans="1:1">
      <c r="A144" t="s">
        <v>1508</v>
      </c>
    </row>
    <row r="145" spans="1:1">
      <c r="A145" t="s">
        <v>1509</v>
      </c>
    </row>
    <row r="146" spans="1:1">
      <c r="A146" t="s">
        <v>1510</v>
      </c>
    </row>
    <row r="147" spans="1:1">
      <c r="A147" t="s">
        <v>1511</v>
      </c>
    </row>
    <row r="148" spans="1:1">
      <c r="A148" t="s">
        <v>1512</v>
      </c>
    </row>
    <row r="149" spans="1:1">
      <c r="A149" t="s">
        <v>1513</v>
      </c>
    </row>
    <row r="150" spans="1:1">
      <c r="A150" t="s">
        <v>1514</v>
      </c>
    </row>
    <row r="151" spans="1:1">
      <c r="A151" t="s">
        <v>1515</v>
      </c>
    </row>
    <row r="152" spans="1:1">
      <c r="A152" t="s">
        <v>1516</v>
      </c>
    </row>
    <row r="153" spans="1:1">
      <c r="A153" t="s">
        <v>1517</v>
      </c>
    </row>
    <row r="154" spans="1:1">
      <c r="A154" t="s">
        <v>1518</v>
      </c>
    </row>
    <row r="155" spans="1:1">
      <c r="A155" t="s">
        <v>1519</v>
      </c>
    </row>
    <row r="156" spans="1:1">
      <c r="A156" t="s">
        <v>1520</v>
      </c>
    </row>
    <row r="157" spans="1:1">
      <c r="A157" t="s">
        <v>1521</v>
      </c>
    </row>
    <row r="158" spans="1:1">
      <c r="A158" t="s">
        <v>1522</v>
      </c>
    </row>
    <row r="159" spans="1:1">
      <c r="A159" t="s">
        <v>1523</v>
      </c>
    </row>
    <row r="160" spans="1:1">
      <c r="A160" t="s">
        <v>1524</v>
      </c>
    </row>
    <row r="161" spans="1:1">
      <c r="A161" t="s">
        <v>1525</v>
      </c>
    </row>
    <row r="162" spans="1:1">
      <c r="A162" t="s">
        <v>1526</v>
      </c>
    </row>
    <row r="163" spans="1:1">
      <c r="A163" t="s">
        <v>1527</v>
      </c>
    </row>
    <row r="164" spans="1:1">
      <c r="A164" t="s">
        <v>1528</v>
      </c>
    </row>
    <row r="165" spans="1:1">
      <c r="A165" t="s">
        <v>1529</v>
      </c>
    </row>
    <row r="166" spans="1:1">
      <c r="A166" t="s">
        <v>1530</v>
      </c>
    </row>
    <row r="167" spans="1:1">
      <c r="A167" t="s">
        <v>1531</v>
      </c>
    </row>
    <row r="168" spans="1:1">
      <c r="A168" t="s">
        <v>1532</v>
      </c>
    </row>
    <row r="169" spans="1:1">
      <c r="A169" t="s">
        <v>1533</v>
      </c>
    </row>
    <row r="170" spans="1:1">
      <c r="A170" t="s">
        <v>1534</v>
      </c>
    </row>
    <row r="171" spans="1:1">
      <c r="A171" t="s">
        <v>1535</v>
      </c>
    </row>
    <row r="172" spans="1:1">
      <c r="A172" t="s">
        <v>1536</v>
      </c>
    </row>
    <row r="173" spans="1:1">
      <c r="A173" t="s">
        <v>1537</v>
      </c>
    </row>
    <row r="174" spans="1:1">
      <c r="A174" t="s">
        <v>1538</v>
      </c>
    </row>
    <row r="175" spans="1:1">
      <c r="A175" t="s">
        <v>1539</v>
      </c>
    </row>
    <row r="176" spans="1:1">
      <c r="A176" t="s">
        <v>1540</v>
      </c>
    </row>
    <row r="177" spans="1:1">
      <c r="A177" t="s">
        <v>1541</v>
      </c>
    </row>
    <row r="178" spans="1:1">
      <c r="A178" t="s">
        <v>1542</v>
      </c>
    </row>
    <row r="179" spans="1:1">
      <c r="A179" t="s">
        <v>1543</v>
      </c>
    </row>
    <row r="180" spans="1:1">
      <c r="A180" t="s">
        <v>1544</v>
      </c>
    </row>
    <row r="181" spans="1:1">
      <c r="A181" t="s">
        <v>1545</v>
      </c>
    </row>
    <row r="182" spans="1:1">
      <c r="A182" t="s">
        <v>1546</v>
      </c>
    </row>
    <row r="183" spans="1:1">
      <c r="A183" t="s">
        <v>1547</v>
      </c>
    </row>
    <row r="184" spans="1:1">
      <c r="A184" t="s">
        <v>1548</v>
      </c>
    </row>
    <row r="185" spans="1:1">
      <c r="A185" t="s">
        <v>1549</v>
      </c>
    </row>
    <row r="186" spans="1:1">
      <c r="A186" t="s">
        <v>1550</v>
      </c>
    </row>
    <row r="187" spans="1:1">
      <c r="A187" t="s">
        <v>1551</v>
      </c>
    </row>
    <row r="188" spans="1:1">
      <c r="A188" t="s">
        <v>1552</v>
      </c>
    </row>
    <row r="189" spans="1:1">
      <c r="A189" t="s">
        <v>1553</v>
      </c>
    </row>
    <row r="190" spans="1:1">
      <c r="A190" t="s">
        <v>1554</v>
      </c>
    </row>
    <row r="191" spans="1:1">
      <c r="A191" t="s">
        <v>1555</v>
      </c>
    </row>
    <row r="192" spans="1:1">
      <c r="A192" t="s">
        <v>1556</v>
      </c>
    </row>
    <row r="193" spans="1:1">
      <c r="A193" t="s">
        <v>1557</v>
      </c>
    </row>
    <row r="194" spans="1:1">
      <c r="A194" t="s">
        <v>1558</v>
      </c>
    </row>
    <row r="195" spans="1:1">
      <c r="A195" t="s">
        <v>1559</v>
      </c>
    </row>
    <row r="196" spans="1:1">
      <c r="A196" t="s">
        <v>1560</v>
      </c>
    </row>
    <row r="197" spans="1:1">
      <c r="A197" t="s">
        <v>1561</v>
      </c>
    </row>
    <row r="198" spans="1:1">
      <c r="A198" t="s">
        <v>1562</v>
      </c>
    </row>
    <row r="199" spans="1:1">
      <c r="A199" t="s">
        <v>1563</v>
      </c>
    </row>
    <row r="200" spans="1:1">
      <c r="A200" t="s">
        <v>1564</v>
      </c>
    </row>
    <row r="201" spans="1:1">
      <c r="A201" t="s">
        <v>1565</v>
      </c>
    </row>
    <row r="202" spans="1:1">
      <c r="A202" t="s">
        <v>1566</v>
      </c>
    </row>
    <row r="203" spans="1:1">
      <c r="A203" t="s">
        <v>1567</v>
      </c>
    </row>
    <row r="204" spans="1:1">
      <c r="A204" t="s">
        <v>1568</v>
      </c>
    </row>
    <row r="205" spans="1:1">
      <c r="A205" s="5" t="s">
        <v>1569</v>
      </c>
    </row>
    <row r="206" spans="1:1">
      <c r="A206" t="s">
        <v>1570</v>
      </c>
    </row>
    <row r="207" spans="1:1">
      <c r="A207" s="5" t="s">
        <v>1571</v>
      </c>
    </row>
    <row r="208" spans="1:1">
      <c r="A208" t="s">
        <v>1572</v>
      </c>
    </row>
    <row r="209" spans="1:1">
      <c r="A209" t="s">
        <v>1573</v>
      </c>
    </row>
    <row r="210" spans="1:1">
      <c r="A210" t="s">
        <v>1574</v>
      </c>
    </row>
    <row r="211" spans="1:1">
      <c r="A211" t="s">
        <v>1575</v>
      </c>
    </row>
    <row r="212" spans="1:1">
      <c r="A212" t="s">
        <v>1576</v>
      </c>
    </row>
    <row r="213" spans="1:1">
      <c r="A213" t="s">
        <v>1577</v>
      </c>
    </row>
    <row r="214" spans="1:1">
      <c r="A214" t="s">
        <v>1578</v>
      </c>
    </row>
    <row r="215" spans="1:1">
      <c r="A215" t="s">
        <v>1579</v>
      </c>
    </row>
    <row r="216" spans="1:1">
      <c r="A216" t="s">
        <v>1580</v>
      </c>
    </row>
    <row r="217" spans="1:1">
      <c r="A217" t="s">
        <v>1581</v>
      </c>
    </row>
    <row r="218" spans="1:1">
      <c r="A218" t="s">
        <v>1582</v>
      </c>
    </row>
    <row r="219" spans="1:1">
      <c r="A219" t="s">
        <v>1583</v>
      </c>
    </row>
    <row r="220" spans="1:1">
      <c r="A220" t="s">
        <v>1584</v>
      </c>
    </row>
    <row r="221" spans="1:1">
      <c r="A221" t="s">
        <v>1585</v>
      </c>
    </row>
    <row r="222" spans="1:1">
      <c r="A222" t="s">
        <v>1586</v>
      </c>
    </row>
    <row r="223" spans="1:1">
      <c r="A223" t="s">
        <v>1587</v>
      </c>
    </row>
    <row r="224" spans="1:1">
      <c r="A224" t="s">
        <v>1588</v>
      </c>
    </row>
    <row r="225" spans="1:1">
      <c r="A225" t="s">
        <v>1589</v>
      </c>
    </row>
    <row r="226" spans="1:1">
      <c r="A226" t="s">
        <v>1590</v>
      </c>
    </row>
    <row r="227" spans="1:1">
      <c r="A227" t="s">
        <v>1591</v>
      </c>
    </row>
    <row r="228" spans="1:1">
      <c r="A228" t="s">
        <v>1592</v>
      </c>
    </row>
    <row r="229" spans="1:1">
      <c r="A229" t="s">
        <v>1593</v>
      </c>
    </row>
    <row r="230" spans="1:1">
      <c r="A230" t="s">
        <v>1594</v>
      </c>
    </row>
    <row r="231" spans="1:1">
      <c r="A231" t="s">
        <v>1595</v>
      </c>
    </row>
    <row r="232" spans="1:1">
      <c r="A232" t="s">
        <v>1596</v>
      </c>
    </row>
    <row r="233" spans="1:1">
      <c r="A233" t="s">
        <v>1597</v>
      </c>
    </row>
    <row r="234" spans="1:1">
      <c r="A234" t="s">
        <v>1598</v>
      </c>
    </row>
    <row r="235" spans="1:1">
      <c r="A235" t="s">
        <v>1599</v>
      </c>
    </row>
    <row r="236" spans="1:1">
      <c r="A236" s="5" t="s">
        <v>1600</v>
      </c>
    </row>
    <row r="237" spans="1:1">
      <c r="A237" s="5" t="s">
        <v>1601</v>
      </c>
    </row>
    <row r="238" spans="1:1">
      <c r="A238" s="5" t="s">
        <v>1602</v>
      </c>
    </row>
    <row r="239" spans="1:1">
      <c r="A239" s="5" t="s">
        <v>1603</v>
      </c>
    </row>
    <row r="240" spans="1:1">
      <c r="A240" s="5" t="s">
        <v>1604</v>
      </c>
    </row>
    <row r="241" spans="1:1">
      <c r="A241" s="5" t="s">
        <v>1605</v>
      </c>
    </row>
    <row r="242" spans="1:1">
      <c r="A242" t="s">
        <v>1606</v>
      </c>
    </row>
    <row r="243" spans="1:1">
      <c r="A243" t="s">
        <v>1607</v>
      </c>
    </row>
    <row r="244" spans="1:1">
      <c r="A244" t="s">
        <v>1608</v>
      </c>
    </row>
    <row r="245" spans="1:1">
      <c r="A245" t="s">
        <v>1609</v>
      </c>
    </row>
    <row r="246" spans="1:1">
      <c r="A246" t="s">
        <v>1610</v>
      </c>
    </row>
    <row r="247" spans="1:1">
      <c r="A247" t="s">
        <v>1611</v>
      </c>
    </row>
    <row r="248" spans="1:1">
      <c r="A248" s="5" t="s">
        <v>1612</v>
      </c>
    </row>
    <row r="249" spans="1:1">
      <c r="A249" s="5" t="s">
        <v>1613</v>
      </c>
    </row>
    <row r="250" spans="1:1">
      <c r="A250" s="5" t="s">
        <v>1614</v>
      </c>
    </row>
    <row r="251" spans="1:1">
      <c r="A251" t="s">
        <v>1615</v>
      </c>
    </row>
    <row r="252" spans="1:1">
      <c r="A252" s="5" t="s">
        <v>1616</v>
      </c>
    </row>
    <row r="253" spans="1:1">
      <c r="A253" s="5" t="s">
        <v>1617</v>
      </c>
    </row>
    <row r="254" spans="1:1">
      <c r="A254" t="s">
        <v>1618</v>
      </c>
    </row>
    <row r="255" spans="1:1">
      <c r="A255" t="s">
        <v>1619</v>
      </c>
    </row>
    <row r="256" spans="1:1">
      <c r="A256" t="s">
        <v>1620</v>
      </c>
    </row>
    <row r="257" spans="1:1">
      <c r="A257" t="s">
        <v>1621</v>
      </c>
    </row>
    <row r="258" spans="1:1">
      <c r="A258" s="5" t="s">
        <v>1622</v>
      </c>
    </row>
    <row r="259" spans="1:1">
      <c r="A259" t="s">
        <v>1623</v>
      </c>
    </row>
    <row r="260" spans="1:1">
      <c r="A260" s="5" t="s">
        <v>1624</v>
      </c>
    </row>
    <row r="261" spans="1:1">
      <c r="A261" t="s">
        <v>1625</v>
      </c>
    </row>
    <row r="262" spans="1:1">
      <c r="A262" t="s">
        <v>1626</v>
      </c>
    </row>
    <row r="263" spans="1:1">
      <c r="A263" t="s">
        <v>1627</v>
      </c>
    </row>
    <row r="264" spans="1:1">
      <c r="A264" t="s">
        <v>1628</v>
      </c>
    </row>
    <row r="265" spans="1:1">
      <c r="A265" t="s">
        <v>1629</v>
      </c>
    </row>
    <row r="266" spans="1:1">
      <c r="A266" t="s">
        <v>1630</v>
      </c>
    </row>
    <row r="267" spans="1:1">
      <c r="A267" s="5" t="s">
        <v>1631</v>
      </c>
    </row>
    <row r="268" spans="1:1">
      <c r="A268" t="s">
        <v>1632</v>
      </c>
    </row>
    <row r="269" spans="1:1">
      <c r="A269" t="s">
        <v>1633</v>
      </c>
    </row>
    <row r="270" spans="1:1">
      <c r="A270" t="s">
        <v>1634</v>
      </c>
    </row>
    <row r="271" spans="1:1">
      <c r="A271" t="s">
        <v>1635</v>
      </c>
    </row>
    <row r="272" spans="1:1">
      <c r="A272" t="s">
        <v>1636</v>
      </c>
    </row>
    <row r="273" spans="1:1">
      <c r="A273" t="s">
        <v>1637</v>
      </c>
    </row>
    <row r="274" spans="1:1">
      <c r="A274" t="s">
        <v>1638</v>
      </c>
    </row>
    <row r="275" spans="1:1">
      <c r="A275" t="s">
        <v>1639</v>
      </c>
    </row>
    <row r="276" spans="1:1">
      <c r="A276" t="s">
        <v>1640</v>
      </c>
    </row>
    <row r="277" spans="1:1">
      <c r="A277" t="s">
        <v>1641</v>
      </c>
    </row>
    <row r="278" spans="1:1">
      <c r="A278" t="s">
        <v>1642</v>
      </c>
    </row>
    <row r="279" spans="1:1">
      <c r="A279" t="s">
        <v>1643</v>
      </c>
    </row>
    <row r="280" spans="1:1">
      <c r="A280" t="s">
        <v>1644</v>
      </c>
    </row>
    <row r="281" spans="1:1">
      <c r="A281" t="s">
        <v>1645</v>
      </c>
    </row>
    <row r="282" spans="1:1">
      <c r="A282" t="s">
        <v>1646</v>
      </c>
    </row>
    <row r="283" spans="1:1">
      <c r="A283" t="s">
        <v>1647</v>
      </c>
    </row>
    <row r="284" spans="1:1">
      <c r="A284" t="s">
        <v>1648</v>
      </c>
    </row>
    <row r="285" spans="1:1">
      <c r="A285" t="s">
        <v>1649</v>
      </c>
    </row>
    <row r="286" spans="1:1">
      <c r="A286" t="s">
        <v>1650</v>
      </c>
    </row>
    <row r="287" spans="1:1">
      <c r="A287" t="s">
        <v>1651</v>
      </c>
    </row>
    <row r="288" spans="1:1">
      <c r="A288" t="s">
        <v>1652</v>
      </c>
    </row>
    <row r="289" spans="1:1">
      <c r="A289" t="s">
        <v>1653</v>
      </c>
    </row>
    <row r="290" spans="1:1">
      <c r="A290" t="s">
        <v>1654</v>
      </c>
    </row>
    <row r="291" spans="1:1">
      <c r="A291" t="s">
        <v>1655</v>
      </c>
    </row>
    <row r="292" spans="1:1">
      <c r="A292" t="s">
        <v>1656</v>
      </c>
    </row>
    <row r="293" spans="1:1">
      <c r="A293" t="s">
        <v>1657</v>
      </c>
    </row>
    <row r="294" spans="1:1">
      <c r="A294" t="s">
        <v>1658</v>
      </c>
    </row>
    <row r="295" spans="1:1">
      <c r="A295" t="s">
        <v>1659</v>
      </c>
    </row>
    <row r="296" spans="1:1">
      <c r="A296" t="s">
        <v>1660</v>
      </c>
    </row>
    <row r="297" spans="1:1">
      <c r="A297" t="s">
        <v>1661</v>
      </c>
    </row>
    <row r="298" spans="1:1">
      <c r="A298" t="s">
        <v>1662</v>
      </c>
    </row>
    <row r="299" spans="1:1">
      <c r="A299" t="s">
        <v>1663</v>
      </c>
    </row>
    <row r="300" spans="1:1">
      <c r="A300" t="s">
        <v>1664</v>
      </c>
    </row>
    <row r="301" spans="1:1">
      <c r="A301" s="5" t="s">
        <v>1665</v>
      </c>
    </row>
    <row r="302" spans="1:1">
      <c r="A302" t="s">
        <v>1666</v>
      </c>
    </row>
    <row r="303" spans="1:1">
      <c r="A303" s="5" t="s">
        <v>1667</v>
      </c>
    </row>
    <row r="304" spans="1:1">
      <c r="A304" s="5" t="s">
        <v>1668</v>
      </c>
    </row>
    <row r="305" spans="1:1">
      <c r="A305" t="s">
        <v>1669</v>
      </c>
    </row>
    <row r="306" spans="1:1">
      <c r="A306" t="s">
        <v>1670</v>
      </c>
    </row>
    <row r="307" spans="1:1">
      <c r="A307" s="5" t="s">
        <v>1671</v>
      </c>
    </row>
    <row r="308" spans="1:1">
      <c r="A308" t="s">
        <v>1672</v>
      </c>
    </row>
    <row r="309" spans="1:1">
      <c r="A309" t="s">
        <v>1673</v>
      </c>
    </row>
    <row r="310" spans="1:1">
      <c r="A310" s="5" t="s">
        <v>1674</v>
      </c>
    </row>
    <row r="311" spans="1:1">
      <c r="A311" t="s">
        <v>1675</v>
      </c>
    </row>
    <row r="312" spans="1:1">
      <c r="A312" t="s">
        <v>1676</v>
      </c>
    </row>
    <row r="313" spans="1:1">
      <c r="A313" t="s">
        <v>1677</v>
      </c>
    </row>
    <row r="314" spans="1:1">
      <c r="A314" t="s">
        <v>1678</v>
      </c>
    </row>
    <row r="315" spans="1:1">
      <c r="A315" t="s">
        <v>1679</v>
      </c>
    </row>
    <row r="316" spans="1:1">
      <c r="A316" t="s">
        <v>1680</v>
      </c>
    </row>
    <row r="317" spans="1:1">
      <c r="A317" s="5" t="s">
        <v>1681</v>
      </c>
    </row>
    <row r="318" spans="1:1">
      <c r="A318" t="s">
        <v>1682</v>
      </c>
    </row>
    <row r="319" spans="1:1">
      <c r="A319" t="s">
        <v>1683</v>
      </c>
    </row>
    <row r="320" spans="1:1">
      <c r="A320" t="s">
        <v>1684</v>
      </c>
    </row>
    <row r="321" spans="1:1">
      <c r="A321" t="s">
        <v>1685</v>
      </c>
    </row>
    <row r="322" spans="1:1">
      <c r="A322" t="s">
        <v>1686</v>
      </c>
    </row>
    <row r="323" spans="1:1">
      <c r="A323" t="s">
        <v>1687</v>
      </c>
    </row>
    <row r="324" spans="1:1">
      <c r="A324" t="s">
        <v>1688</v>
      </c>
    </row>
    <row r="325" spans="1:1">
      <c r="A325" t="s">
        <v>1689</v>
      </c>
    </row>
    <row r="326" spans="1:1">
      <c r="A326" t="s">
        <v>1690</v>
      </c>
    </row>
    <row r="327" spans="1:1">
      <c r="A327" t="s">
        <v>1691</v>
      </c>
    </row>
    <row r="328" spans="1:1">
      <c r="A328" t="s">
        <v>1692</v>
      </c>
    </row>
    <row r="329" spans="1:1">
      <c r="A329" t="s">
        <v>1693</v>
      </c>
    </row>
    <row r="330" spans="1:1">
      <c r="A330" t="s">
        <v>1694</v>
      </c>
    </row>
    <row r="331" spans="1:1">
      <c r="A331" t="s">
        <v>1695</v>
      </c>
    </row>
    <row r="332" spans="1:1">
      <c r="A332" t="s">
        <v>1696</v>
      </c>
    </row>
    <row r="333" spans="1:1">
      <c r="A333" t="s">
        <v>1697</v>
      </c>
    </row>
    <row r="334" spans="1:1">
      <c r="A334" t="s">
        <v>1698</v>
      </c>
    </row>
    <row r="335" spans="1:1">
      <c r="A335" t="s">
        <v>1699</v>
      </c>
    </row>
    <row r="336" spans="1:1">
      <c r="A336" t="s">
        <v>1700</v>
      </c>
    </row>
    <row r="337" spans="1:1">
      <c r="A337" t="s">
        <v>1701</v>
      </c>
    </row>
    <row r="338" spans="1:1">
      <c r="A338" t="s">
        <v>1702</v>
      </c>
    </row>
    <row r="339" spans="1:1">
      <c r="A339" t="s">
        <v>1703</v>
      </c>
    </row>
    <row r="340" spans="1:1">
      <c r="A340" t="s">
        <v>1704</v>
      </c>
    </row>
    <row r="341" spans="1:1">
      <c r="A341" t="s">
        <v>1705</v>
      </c>
    </row>
    <row r="342" spans="1:1">
      <c r="A342" t="s">
        <v>1706</v>
      </c>
    </row>
    <row r="343" spans="1:1">
      <c r="A343" t="s">
        <v>1707</v>
      </c>
    </row>
    <row r="344" spans="1:1">
      <c r="A344" t="s">
        <v>1708</v>
      </c>
    </row>
    <row r="345" spans="1:1">
      <c r="A345" t="s">
        <v>1709</v>
      </c>
    </row>
    <row r="346" spans="1:1">
      <c r="A346" t="s">
        <v>1710</v>
      </c>
    </row>
    <row r="347" spans="1:1">
      <c r="A347" t="s">
        <v>1711</v>
      </c>
    </row>
    <row r="348" spans="1:1">
      <c r="A348" t="s">
        <v>1712</v>
      </c>
    </row>
    <row r="349" spans="1:1">
      <c r="A349" t="s">
        <v>1713</v>
      </c>
    </row>
    <row r="350" spans="1:1">
      <c r="A350" t="s">
        <v>1714</v>
      </c>
    </row>
    <row r="351" spans="1:1">
      <c r="A351" t="s">
        <v>1715</v>
      </c>
    </row>
    <row r="352" spans="1:1">
      <c r="A352" t="s">
        <v>1716</v>
      </c>
    </row>
    <row r="353" spans="1:1">
      <c r="A353" t="s">
        <v>1717</v>
      </c>
    </row>
    <row r="354" spans="1:1">
      <c r="A354" t="s">
        <v>1718</v>
      </c>
    </row>
    <row r="355" spans="1:1">
      <c r="A355" t="s">
        <v>1719</v>
      </c>
    </row>
    <row r="356" spans="1:1">
      <c r="A356" t="s">
        <v>1720</v>
      </c>
    </row>
    <row r="357" spans="1:1">
      <c r="A357" t="s">
        <v>1721</v>
      </c>
    </row>
    <row r="358" spans="1:1">
      <c r="A358" t="s">
        <v>1722</v>
      </c>
    </row>
    <row r="359" spans="1:1">
      <c r="A359" t="s">
        <v>1723</v>
      </c>
    </row>
    <row r="360" spans="1:1">
      <c r="A360" t="s">
        <v>1724</v>
      </c>
    </row>
    <row r="361" spans="1:1">
      <c r="A361" t="s">
        <v>1725</v>
      </c>
    </row>
    <row r="362" spans="1:1">
      <c r="A362" t="s">
        <v>1726</v>
      </c>
    </row>
    <row r="363" spans="1:1">
      <c r="A363" t="s">
        <v>1727</v>
      </c>
    </row>
    <row r="364" spans="1:1">
      <c r="A364" t="s">
        <v>1728</v>
      </c>
    </row>
    <row r="365" spans="1:1">
      <c r="A365" t="s">
        <v>1729</v>
      </c>
    </row>
    <row r="366" spans="1:1">
      <c r="A366" t="s">
        <v>1730</v>
      </c>
    </row>
    <row r="367" spans="1:1">
      <c r="A367" t="s">
        <v>1731</v>
      </c>
    </row>
    <row r="368" spans="1:1">
      <c r="A368" t="s">
        <v>1732</v>
      </c>
    </row>
    <row r="369" spans="1:1">
      <c r="A369" t="s">
        <v>1733</v>
      </c>
    </row>
    <row r="370" spans="1:1">
      <c r="A370" t="s">
        <v>1734</v>
      </c>
    </row>
    <row r="371" spans="1:1">
      <c r="A371" t="s">
        <v>1735</v>
      </c>
    </row>
    <row r="372" spans="1:1">
      <c r="A372" t="s">
        <v>1736</v>
      </c>
    </row>
    <row r="373" spans="1:1">
      <c r="A373" t="s">
        <v>1737</v>
      </c>
    </row>
    <row r="374" spans="1:1">
      <c r="A374" t="s">
        <v>1738</v>
      </c>
    </row>
    <row r="375" spans="1:1">
      <c r="A375" t="s">
        <v>1739</v>
      </c>
    </row>
    <row r="376" spans="1:1">
      <c r="A376" t="s">
        <v>1740</v>
      </c>
    </row>
    <row r="377" spans="1:1">
      <c r="A377" t="s">
        <v>1741</v>
      </c>
    </row>
    <row r="378" spans="1:1">
      <c r="A378" t="s">
        <v>1742</v>
      </c>
    </row>
    <row r="379" spans="1:1">
      <c r="A379" t="s">
        <v>1743</v>
      </c>
    </row>
    <row r="380" spans="1:1">
      <c r="A380" t="s">
        <v>1744</v>
      </c>
    </row>
    <row r="381" spans="1:1">
      <c r="A381" t="s">
        <v>1745</v>
      </c>
    </row>
    <row r="382" spans="1:1">
      <c r="A382" t="s">
        <v>1746</v>
      </c>
    </row>
    <row r="383" spans="1:1">
      <c r="A383" t="s">
        <v>1747</v>
      </c>
    </row>
    <row r="384" spans="1:1">
      <c r="A384" t="s">
        <v>1748</v>
      </c>
    </row>
    <row r="385" spans="1:1">
      <c r="A385" t="s">
        <v>1749</v>
      </c>
    </row>
    <row r="386" spans="1:1">
      <c r="A386" t="s">
        <v>1750</v>
      </c>
    </row>
    <row r="387" spans="1:1">
      <c r="A387" t="s">
        <v>1751</v>
      </c>
    </row>
    <row r="388" spans="1:1">
      <c r="A388" t="s">
        <v>1752</v>
      </c>
    </row>
    <row r="389" spans="1:1">
      <c r="A389" t="s">
        <v>1753</v>
      </c>
    </row>
    <row r="390" spans="1:1">
      <c r="A390" t="s">
        <v>1754</v>
      </c>
    </row>
    <row r="391" spans="1:1">
      <c r="A391" t="s">
        <v>1755</v>
      </c>
    </row>
    <row r="392" spans="1:1">
      <c r="A392" t="s">
        <v>1756</v>
      </c>
    </row>
    <row r="393" spans="1:1">
      <c r="A393" t="s">
        <v>1757</v>
      </c>
    </row>
    <row r="394" spans="1:1">
      <c r="A394" t="s">
        <v>1758</v>
      </c>
    </row>
    <row r="395" spans="1:1">
      <c r="A395" t="s">
        <v>1759</v>
      </c>
    </row>
    <row r="396" spans="1:1">
      <c r="A396" t="s">
        <v>1760</v>
      </c>
    </row>
    <row r="397" spans="1:1">
      <c r="A397" t="s">
        <v>1761</v>
      </c>
    </row>
    <row r="398" spans="1:1">
      <c r="A398" t="s">
        <v>1762</v>
      </c>
    </row>
    <row r="399" spans="1:1">
      <c r="A399" t="s">
        <v>1763</v>
      </c>
    </row>
    <row r="400" spans="1:1">
      <c r="A400" t="s">
        <v>1764</v>
      </c>
    </row>
    <row r="401" spans="1:1">
      <c r="A401" t="s">
        <v>1765</v>
      </c>
    </row>
    <row r="402" spans="1:1">
      <c r="A402" t="s">
        <v>1766</v>
      </c>
    </row>
    <row r="403" spans="1:1">
      <c r="A403" t="s">
        <v>1767</v>
      </c>
    </row>
    <row r="404" spans="1:1">
      <c r="A404" t="s">
        <v>1768</v>
      </c>
    </row>
    <row r="405" spans="1:1">
      <c r="A405" t="s">
        <v>1769</v>
      </c>
    </row>
    <row r="406" spans="1:1">
      <c r="A406" t="s">
        <v>1770</v>
      </c>
    </row>
    <row r="407" spans="1:1">
      <c r="A407" t="s">
        <v>1771</v>
      </c>
    </row>
    <row r="408" spans="1:1">
      <c r="A408" t="s">
        <v>1772</v>
      </c>
    </row>
    <row r="409" spans="1:1">
      <c r="A409" t="s">
        <v>1773</v>
      </c>
    </row>
    <row r="410" spans="1:1">
      <c r="A410" t="s">
        <v>1774</v>
      </c>
    </row>
    <row r="411" spans="1:1">
      <c r="A411" t="s">
        <v>1775</v>
      </c>
    </row>
    <row r="412" spans="1:1">
      <c r="A412" t="s">
        <v>1776</v>
      </c>
    </row>
    <row r="413" spans="1:1">
      <c r="A413" t="s">
        <v>1777</v>
      </c>
    </row>
    <row r="414" spans="1:1">
      <c r="A414" t="s">
        <v>1778</v>
      </c>
    </row>
    <row r="415" spans="1:1">
      <c r="A415" t="s">
        <v>1779</v>
      </c>
    </row>
    <row r="416" spans="1:1">
      <c r="A416" t="s">
        <v>1780</v>
      </c>
    </row>
    <row r="417" spans="1:1">
      <c r="A417" t="s">
        <v>1781</v>
      </c>
    </row>
    <row r="418" spans="1:1">
      <c r="A418" t="s">
        <v>1782</v>
      </c>
    </row>
    <row r="419" spans="1:1">
      <c r="A419" t="s">
        <v>1783</v>
      </c>
    </row>
    <row r="420" spans="1:1">
      <c r="A420" t="s">
        <v>1784</v>
      </c>
    </row>
    <row r="421" spans="1:1">
      <c r="A421" t="s">
        <v>1785</v>
      </c>
    </row>
    <row r="422" spans="1:1">
      <c r="A422" t="s">
        <v>1786</v>
      </c>
    </row>
    <row r="423" spans="1:1">
      <c r="A423" t="s">
        <v>1787</v>
      </c>
    </row>
    <row r="424" spans="1:1">
      <c r="A424" t="s">
        <v>1788</v>
      </c>
    </row>
    <row r="425" spans="1:1">
      <c r="A425" t="s">
        <v>1789</v>
      </c>
    </row>
    <row r="426" spans="1:1">
      <c r="A426" t="s">
        <v>1790</v>
      </c>
    </row>
    <row r="427" spans="1:1">
      <c r="A427" t="s">
        <v>1791</v>
      </c>
    </row>
    <row r="428" spans="1:1">
      <c r="A428" t="s">
        <v>1792</v>
      </c>
    </row>
    <row r="429" spans="1:1">
      <c r="A429" t="s">
        <v>1793</v>
      </c>
    </row>
    <row r="430" spans="1:1">
      <c r="A430" t="s">
        <v>1794</v>
      </c>
    </row>
    <row r="431" spans="1:1">
      <c r="A431" t="s">
        <v>1795</v>
      </c>
    </row>
    <row r="432" spans="1:1">
      <c r="A432" t="s">
        <v>1796</v>
      </c>
    </row>
    <row r="433" spans="1:1">
      <c r="A433" t="s">
        <v>1797</v>
      </c>
    </row>
    <row r="434" spans="1:1">
      <c r="A434" t="s">
        <v>1798</v>
      </c>
    </row>
    <row r="435" spans="1:1">
      <c r="A435" t="s">
        <v>1799</v>
      </c>
    </row>
    <row r="436" spans="1:1">
      <c r="A436" t="s">
        <v>1800</v>
      </c>
    </row>
    <row r="437" spans="1:1">
      <c r="A437" t="s">
        <v>1801</v>
      </c>
    </row>
    <row r="438" spans="1:1">
      <c r="A438" t="s">
        <v>1802</v>
      </c>
    </row>
    <row r="439" spans="1:1">
      <c r="A439" t="s">
        <v>1803</v>
      </c>
    </row>
    <row r="440" spans="1:1">
      <c r="A440" t="s">
        <v>1804</v>
      </c>
    </row>
    <row r="441" spans="1:1">
      <c r="A441" t="s">
        <v>1805</v>
      </c>
    </row>
    <row r="442" spans="1:1">
      <c r="A442" t="s">
        <v>1806</v>
      </c>
    </row>
    <row r="443" spans="1:1">
      <c r="A443" t="s">
        <v>1807</v>
      </c>
    </row>
    <row r="444" spans="1:1">
      <c r="A444" t="s">
        <v>1808</v>
      </c>
    </row>
    <row r="445" spans="1:1">
      <c r="A445" t="s">
        <v>1809</v>
      </c>
    </row>
    <row r="446" spans="1:1">
      <c r="A446" t="s">
        <v>1810</v>
      </c>
    </row>
    <row r="447" spans="1:1">
      <c r="A447" t="s">
        <v>1811</v>
      </c>
    </row>
    <row r="448" spans="1:1">
      <c r="A448" t="s">
        <v>1812</v>
      </c>
    </row>
    <row r="449" spans="1:1">
      <c r="A449" t="s">
        <v>1813</v>
      </c>
    </row>
    <row r="450" spans="1:1">
      <c r="A450" t="s">
        <v>1814</v>
      </c>
    </row>
    <row r="451" spans="1:1">
      <c r="A451" t="s">
        <v>1815</v>
      </c>
    </row>
    <row r="452" spans="1:1">
      <c r="A452" t="s">
        <v>1816</v>
      </c>
    </row>
    <row r="453" spans="1:1">
      <c r="A453" t="s">
        <v>1817</v>
      </c>
    </row>
    <row r="454" spans="1:1">
      <c r="A454" t="s">
        <v>1818</v>
      </c>
    </row>
    <row r="455" spans="1:1">
      <c r="A455" t="s">
        <v>1819</v>
      </c>
    </row>
    <row r="456" spans="1:1">
      <c r="A456" t="s">
        <v>1820</v>
      </c>
    </row>
    <row r="457" spans="1:1">
      <c r="A457" t="s">
        <v>1821</v>
      </c>
    </row>
    <row r="458" spans="1:1">
      <c r="A458" t="s">
        <v>1822</v>
      </c>
    </row>
    <row r="459" spans="1:1">
      <c r="A459" t="s">
        <v>1823</v>
      </c>
    </row>
    <row r="460" spans="1:1">
      <c r="A460" t="s">
        <v>1824</v>
      </c>
    </row>
    <row r="461" spans="1:1">
      <c r="A461" t="s">
        <v>1825</v>
      </c>
    </row>
    <row r="462" spans="1:1">
      <c r="A462" t="s">
        <v>1826</v>
      </c>
    </row>
    <row r="463" spans="1:1">
      <c r="A463" t="s">
        <v>1827</v>
      </c>
    </row>
    <row r="464" spans="1:1">
      <c r="A464" t="s">
        <v>1828</v>
      </c>
    </row>
    <row r="466" spans="1:1">
      <c r="A466" t="s">
        <v>1829</v>
      </c>
    </row>
    <row r="467" spans="1:1">
      <c r="A467" t="s">
        <v>1830</v>
      </c>
    </row>
    <row r="468" spans="1:1">
      <c r="A468" t="s">
        <v>1831</v>
      </c>
    </row>
    <row r="469" spans="1:1">
      <c r="A469" t="s">
        <v>1832</v>
      </c>
    </row>
    <row r="470" spans="1:1">
      <c r="A470" t="s">
        <v>1833</v>
      </c>
    </row>
    <row r="471" spans="1:1">
      <c r="A471" t="s">
        <v>1834</v>
      </c>
    </row>
    <row r="472" spans="1:1">
      <c r="A472" t="s">
        <v>1835</v>
      </c>
    </row>
    <row r="473" spans="1:1">
      <c r="A473" t="s">
        <v>1836</v>
      </c>
    </row>
    <row r="474" spans="1:1">
      <c r="A474" t="s">
        <v>1837</v>
      </c>
    </row>
    <row r="475" spans="1:1">
      <c r="A475" t="s">
        <v>1838</v>
      </c>
    </row>
    <row r="476" spans="1:1">
      <c r="A476" t="s">
        <v>1839</v>
      </c>
    </row>
    <row r="477" spans="1:1">
      <c r="A477" t="s">
        <v>1840</v>
      </c>
    </row>
    <row r="478" spans="1:1">
      <c r="A478" t="s">
        <v>1841</v>
      </c>
    </row>
    <row r="479" spans="1:1">
      <c r="A479" t="s">
        <v>1842</v>
      </c>
    </row>
    <row r="480" spans="1:1">
      <c r="A480" t="s">
        <v>1843</v>
      </c>
    </row>
    <row r="481" spans="1:1">
      <c r="A481" t="s">
        <v>1844</v>
      </c>
    </row>
    <row r="482" spans="1:1">
      <c r="A482" t="s">
        <v>1845</v>
      </c>
    </row>
    <row r="483" spans="1:1">
      <c r="A483" t="s">
        <v>1846</v>
      </c>
    </row>
    <row r="484" spans="1:1">
      <c r="A484" t="s">
        <v>1847</v>
      </c>
    </row>
    <row r="485" spans="1:1">
      <c r="A485" t="s">
        <v>1848</v>
      </c>
    </row>
    <row r="486" spans="1:1">
      <c r="A486" t="s">
        <v>1849</v>
      </c>
    </row>
    <row r="487" spans="1:1">
      <c r="A487" t="s">
        <v>1850</v>
      </c>
    </row>
    <row r="488" spans="1:1">
      <c r="A488" t="s">
        <v>1851</v>
      </c>
    </row>
    <row r="489" spans="1:1">
      <c r="A489" t="s">
        <v>1852</v>
      </c>
    </row>
    <row r="490" spans="1:1">
      <c r="A490" t="s">
        <v>1853</v>
      </c>
    </row>
    <row r="491" spans="1:1">
      <c r="A491" t="s">
        <v>1854</v>
      </c>
    </row>
    <row r="492" spans="1:1">
      <c r="A492" t="s">
        <v>1855</v>
      </c>
    </row>
    <row r="493" spans="1:1">
      <c r="A493" t="s">
        <v>1856</v>
      </c>
    </row>
    <row r="494" spans="1:1">
      <c r="A494" t="s">
        <v>1857</v>
      </c>
    </row>
    <row r="495" spans="1:1">
      <c r="A495" t="s">
        <v>1858</v>
      </c>
    </row>
    <row r="496" spans="1:1">
      <c r="A496" t="s">
        <v>1859</v>
      </c>
    </row>
    <row r="497" spans="1:1">
      <c r="A497" t="s">
        <v>1860</v>
      </c>
    </row>
    <row r="498" spans="1:1">
      <c r="A498" t="s">
        <v>1861</v>
      </c>
    </row>
    <row r="499" spans="1:1">
      <c r="A499" t="s">
        <v>1862</v>
      </c>
    </row>
    <row r="500" spans="1:1">
      <c r="A500" t="s">
        <v>1863</v>
      </c>
    </row>
    <row r="501" spans="1:1">
      <c r="A501" t="s">
        <v>1864</v>
      </c>
    </row>
    <row r="502" spans="1:1">
      <c r="A502" t="s">
        <v>1865</v>
      </c>
    </row>
    <row r="503" spans="1:1">
      <c r="A503" t="s">
        <v>1866</v>
      </c>
    </row>
    <row r="504" spans="1:1">
      <c r="A504" t="s">
        <v>1867</v>
      </c>
    </row>
    <row r="505" spans="1:1">
      <c r="A505" t="s">
        <v>1868</v>
      </c>
    </row>
    <row r="506" spans="1:1">
      <c r="A506" t="s">
        <v>1869</v>
      </c>
    </row>
    <row r="507" spans="1:1">
      <c r="A507" t="s">
        <v>1870</v>
      </c>
    </row>
    <row r="508" spans="1:1">
      <c r="A508" t="s">
        <v>1871</v>
      </c>
    </row>
    <row r="509" spans="1:1">
      <c r="A509" t="s">
        <v>1872</v>
      </c>
    </row>
    <row r="510" spans="1:1">
      <c r="A510" t="s">
        <v>1873</v>
      </c>
    </row>
    <row r="511" spans="1:1">
      <c r="A511" t="s">
        <v>1874</v>
      </c>
    </row>
    <row r="512" spans="1:1">
      <c r="A512" t="s">
        <v>1875</v>
      </c>
    </row>
    <row r="513" spans="1:1">
      <c r="A513" t="s">
        <v>1876</v>
      </c>
    </row>
    <row r="514" spans="1:1">
      <c r="A514" t="s">
        <v>1877</v>
      </c>
    </row>
    <row r="515" spans="1:1">
      <c r="A515" t="s">
        <v>1878</v>
      </c>
    </row>
    <row r="516" spans="1:1">
      <c r="A516" t="s">
        <v>1879</v>
      </c>
    </row>
    <row r="517" spans="1:1">
      <c r="A517" t="s">
        <v>1880</v>
      </c>
    </row>
    <row r="518" spans="1:1">
      <c r="A518" t="s">
        <v>1881</v>
      </c>
    </row>
    <row r="519" spans="1:1">
      <c r="A519" t="s">
        <v>1882</v>
      </c>
    </row>
    <row r="520" spans="1:1">
      <c r="A520" t="s">
        <v>1883</v>
      </c>
    </row>
    <row r="521" spans="1:1">
      <c r="A521" t="s">
        <v>1884</v>
      </c>
    </row>
    <row r="522" spans="1:1">
      <c r="A522" t="s">
        <v>1885</v>
      </c>
    </row>
    <row r="523" spans="1:1">
      <c r="A523" t="s">
        <v>1886</v>
      </c>
    </row>
    <row r="524" spans="1:1">
      <c r="A524" t="s">
        <v>1887</v>
      </c>
    </row>
    <row r="525" spans="1:1">
      <c r="A525" t="s">
        <v>1888</v>
      </c>
    </row>
    <row r="526" spans="1:1">
      <c r="A526" t="s">
        <v>1889</v>
      </c>
    </row>
    <row r="527" spans="1:1">
      <c r="A527" t="s">
        <v>1890</v>
      </c>
    </row>
    <row r="528" spans="1:1">
      <c r="A528" t="s">
        <v>1891</v>
      </c>
    </row>
    <row r="529" spans="1:1">
      <c r="A529" t="s">
        <v>1892</v>
      </c>
    </row>
    <row r="530" spans="1:1">
      <c r="A530" t="s">
        <v>1893</v>
      </c>
    </row>
    <row r="531" spans="1:1">
      <c r="A531" t="s">
        <v>1894</v>
      </c>
    </row>
    <row r="532" spans="1:1">
      <c r="A532" t="s">
        <v>1895</v>
      </c>
    </row>
    <row r="533" spans="1:1">
      <c r="A533" t="s">
        <v>1896</v>
      </c>
    </row>
    <row r="534" spans="1:1">
      <c r="A534" t="s">
        <v>1897</v>
      </c>
    </row>
    <row r="535" spans="1:1">
      <c r="A535" t="s">
        <v>1898</v>
      </c>
    </row>
    <row r="536" spans="1:1">
      <c r="A536" t="s">
        <v>1899</v>
      </c>
    </row>
    <row r="537" spans="1:1">
      <c r="A537" t="s">
        <v>1900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941E-3838-4C4A-8714-76EFF43DD8B3}">
  <sheetPr>
    <tabColor rgb="FFFF0000"/>
  </sheetPr>
  <dimension ref="A1:A22"/>
  <sheetViews>
    <sheetView workbookViewId="0">
      <selection activeCell="A23" sqref="A23"/>
    </sheetView>
  </sheetViews>
  <sheetFormatPr defaultRowHeight="15"/>
  <cols>
    <col min="1" max="1" width="189.42578125" customWidth="1"/>
  </cols>
  <sheetData>
    <row r="1" spans="1:1">
      <c r="A1" s="14" t="s">
        <v>1901</v>
      </c>
    </row>
    <row r="2" spans="1:1" ht="30.75">
      <c r="A2" s="52" t="s">
        <v>1902</v>
      </c>
    </row>
    <row r="3" spans="1:1">
      <c r="A3" t="s">
        <v>1903</v>
      </c>
    </row>
    <row r="4" spans="1:1">
      <c r="A4" s="53" t="s">
        <v>1904</v>
      </c>
    </row>
    <row r="5" spans="1:1">
      <c r="A5" s="54" t="s">
        <v>1905</v>
      </c>
    </row>
    <row r="6" spans="1:1">
      <c r="A6" s="54" t="s">
        <v>1906</v>
      </c>
    </row>
    <row r="7" spans="1:1">
      <c r="A7" s="54" t="s">
        <v>1907</v>
      </c>
    </row>
    <row r="8" spans="1:1">
      <c r="A8" s="54" t="s">
        <v>1908</v>
      </c>
    </row>
    <row r="9" spans="1:1">
      <c r="A9" s="54" t="s">
        <v>1909</v>
      </c>
    </row>
    <row r="10" spans="1:1">
      <c r="A10" s="54" t="s">
        <v>1910</v>
      </c>
    </row>
    <row r="11" spans="1:1">
      <c r="A11" s="54" t="s">
        <v>1911</v>
      </c>
    </row>
    <row r="12" spans="1:1">
      <c r="A12" s="54" t="s">
        <v>1912</v>
      </c>
    </row>
    <row r="13" spans="1:1">
      <c r="A13" s="54" t="s">
        <v>1913</v>
      </c>
    </row>
    <row r="14" spans="1:1">
      <c r="A14" s="54" t="s">
        <v>1914</v>
      </c>
    </row>
    <row r="15" spans="1:1">
      <c r="A15" s="54" t="s">
        <v>1915</v>
      </c>
    </row>
    <row r="18" spans="1:1">
      <c r="A18" t="e" cm="1">
        <f t="array" aca="1" ref="A18" ca="1">SheetName</f>
        <v>#NAME?</v>
      </c>
    </row>
    <row r="19" spans="1:1">
      <c r="A19" t="e" cm="1">
        <f t="array" aca="1" ref="A19" ca="1">CELL("filename",A1)</f>
        <v>#VALUE!</v>
      </c>
    </row>
    <row r="20" spans="1:1" ht="19.5">
      <c r="A20" s="55" t="e" cm="1">
        <f t="array" aca="1" ref="A20" ca="1">_xlfn.TEXTAFTER(CELL("filename",A1),"]")</f>
        <v>#VALUE!</v>
      </c>
    </row>
    <row r="22" spans="1:1">
      <c r="A22" t="s">
        <v>1916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F51A-AC27-412F-9B26-82BCDAB300F2}">
  <sheetPr codeName="Sheet5">
    <tabColor theme="1" tint="4.9989318521683403E-2"/>
  </sheetPr>
  <dimension ref="A1:I843"/>
  <sheetViews>
    <sheetView workbookViewId="0">
      <selection activeCell="K2" sqref="K2"/>
    </sheetView>
  </sheetViews>
  <sheetFormatPr defaultRowHeight="15" customHeight="1"/>
  <cols>
    <col min="1" max="1" width="11.5703125" bestFit="1" customWidth="1"/>
    <col min="2" max="2" width="14.85546875" bestFit="1" customWidth="1"/>
    <col min="3" max="3" width="13.28515625" bestFit="1" customWidth="1"/>
    <col min="4" max="4" width="18.5703125" bestFit="1" customWidth="1"/>
    <col min="5" max="5" width="40.85546875" bestFit="1" customWidth="1"/>
    <col min="6" max="6" width="68.5703125" bestFit="1" customWidth="1"/>
    <col min="7" max="7" width="25.7109375" bestFit="1" customWidth="1"/>
    <col min="9" max="9" width="15.85546875" bestFit="1" customWidth="1"/>
  </cols>
  <sheetData>
    <row r="1" spans="1:9" s="16" customFormat="1">
      <c r="A1" t="s">
        <v>1</v>
      </c>
      <c r="B1" t="s">
        <v>1917</v>
      </c>
      <c r="C1" t="s">
        <v>1918</v>
      </c>
      <c r="D1" s="16" t="s">
        <v>1919</v>
      </c>
      <c r="E1" s="16" t="s">
        <v>1920</v>
      </c>
      <c r="F1" s="16" t="s">
        <v>1921</v>
      </c>
      <c r="G1" s="16" t="s">
        <v>1922</v>
      </c>
      <c r="H1" s="16" t="s">
        <v>1923</v>
      </c>
      <c r="I1" s="16" t="s">
        <v>1924</v>
      </c>
    </row>
    <row r="2" spans="1:9">
      <c r="A2" t="s">
        <v>38</v>
      </c>
      <c r="B2" t="s">
        <v>60</v>
      </c>
      <c r="C2" t="s">
        <v>60</v>
      </c>
      <c r="D2" s="16" t="s">
        <v>1925</v>
      </c>
      <c r="E2" s="16" t="s">
        <v>1926</v>
      </c>
      <c r="F2" t="s">
        <v>1927</v>
      </c>
      <c r="G2" t="s">
        <v>1928</v>
      </c>
      <c r="I2" s="24"/>
    </row>
    <row r="3" spans="1:9">
      <c r="A3" t="s">
        <v>1929</v>
      </c>
      <c r="B3" t="s">
        <v>1930</v>
      </c>
      <c r="C3" t="s">
        <v>1930</v>
      </c>
      <c r="D3" t="s">
        <v>1931</v>
      </c>
      <c r="E3" t="s">
        <v>1932</v>
      </c>
      <c r="F3" t="s">
        <v>1933</v>
      </c>
      <c r="G3" t="s">
        <v>1934</v>
      </c>
      <c r="I3" s="24"/>
    </row>
    <row r="4" spans="1:9">
      <c r="A4" t="s">
        <v>111</v>
      </c>
      <c r="B4" t="s">
        <v>1935</v>
      </c>
      <c r="C4" t="s">
        <v>1936</v>
      </c>
      <c r="D4" t="s">
        <v>1937</v>
      </c>
      <c r="E4" t="s">
        <v>1938</v>
      </c>
      <c r="F4" t="s">
        <v>1939</v>
      </c>
      <c r="G4" t="s">
        <v>1940</v>
      </c>
      <c r="I4" s="24"/>
    </row>
    <row r="5" spans="1:9">
      <c r="A5" t="s">
        <v>1941</v>
      </c>
      <c r="B5" t="s">
        <v>1942</v>
      </c>
      <c r="C5" t="s">
        <v>1943</v>
      </c>
      <c r="D5" t="s">
        <v>1944</v>
      </c>
      <c r="E5" t="s">
        <v>1945</v>
      </c>
      <c r="F5" t="s">
        <v>1946</v>
      </c>
      <c r="G5" t="s">
        <v>1947</v>
      </c>
      <c r="I5" s="24"/>
    </row>
    <row r="6" spans="1:9">
      <c r="A6" t="s">
        <v>1948</v>
      </c>
      <c r="B6" t="s">
        <v>1949</v>
      </c>
      <c r="C6" t="s">
        <v>1950</v>
      </c>
      <c r="D6" t="s">
        <v>1951</v>
      </c>
      <c r="E6" t="s">
        <v>1952</v>
      </c>
      <c r="F6" t="s">
        <v>1953</v>
      </c>
      <c r="G6" t="s">
        <v>1954</v>
      </c>
      <c r="I6" s="24"/>
    </row>
    <row r="7" spans="1:9">
      <c r="A7" t="s">
        <v>1955</v>
      </c>
      <c r="B7" t="s">
        <v>1956</v>
      </c>
      <c r="C7" t="s">
        <v>133</v>
      </c>
      <c r="D7" t="s">
        <v>1957</v>
      </c>
      <c r="E7" t="s">
        <v>1958</v>
      </c>
      <c r="F7" t="s">
        <v>1959</v>
      </c>
      <c r="G7" t="s">
        <v>1960</v>
      </c>
      <c r="I7" s="24"/>
    </row>
    <row r="8" spans="1:9">
      <c r="A8" t="s">
        <v>165</v>
      </c>
      <c r="B8" t="s">
        <v>724</v>
      </c>
      <c r="D8" t="s">
        <v>1961</v>
      </c>
      <c r="E8" t="s">
        <v>1962</v>
      </c>
      <c r="F8" t="s">
        <v>1963</v>
      </c>
      <c r="G8" t="s">
        <v>1964</v>
      </c>
      <c r="I8" s="24"/>
    </row>
    <row r="9" spans="1:9">
      <c r="D9" t="s">
        <v>1965</v>
      </c>
      <c r="E9" t="s">
        <v>1966</v>
      </c>
      <c r="F9" t="s">
        <v>1967</v>
      </c>
      <c r="G9" t="s">
        <v>1968</v>
      </c>
      <c r="I9" s="24"/>
    </row>
    <row r="10" spans="1:9">
      <c r="D10" t="s">
        <v>1969</v>
      </c>
      <c r="E10" t="s">
        <v>1970</v>
      </c>
      <c r="F10" t="s">
        <v>1971</v>
      </c>
      <c r="G10" t="s">
        <v>1972</v>
      </c>
      <c r="I10" s="24"/>
    </row>
    <row r="11" spans="1:9">
      <c r="D11" t="s">
        <v>1973</v>
      </c>
      <c r="E11" t="s">
        <v>1974</v>
      </c>
      <c r="F11" t="s">
        <v>1975</v>
      </c>
      <c r="G11" t="s">
        <v>1976</v>
      </c>
      <c r="I11" s="24"/>
    </row>
    <row r="12" spans="1:9">
      <c r="D12" t="s">
        <v>1977</v>
      </c>
      <c r="E12" t="s">
        <v>1978</v>
      </c>
      <c r="F12" t="s">
        <v>1979</v>
      </c>
      <c r="I12" s="24"/>
    </row>
    <row r="13" spans="1:9">
      <c r="D13" t="s">
        <v>1980</v>
      </c>
      <c r="E13" t="s">
        <v>1981</v>
      </c>
      <c r="F13" t="s">
        <v>1982</v>
      </c>
      <c r="I13" s="24"/>
    </row>
    <row r="14" spans="1:9">
      <c r="D14" t="s">
        <v>1983</v>
      </c>
      <c r="E14" t="s">
        <v>1984</v>
      </c>
      <c r="F14" t="s">
        <v>1985</v>
      </c>
      <c r="I14" s="24"/>
    </row>
    <row r="15" spans="1:9">
      <c r="D15" t="s">
        <v>1986</v>
      </c>
      <c r="E15" t="s">
        <v>1987</v>
      </c>
      <c r="F15" t="s">
        <v>1988</v>
      </c>
      <c r="I15" s="24"/>
    </row>
    <row r="16" spans="1:9">
      <c r="D16" t="s">
        <v>1989</v>
      </c>
      <c r="E16" t="s">
        <v>1990</v>
      </c>
      <c r="F16" t="s">
        <v>1991</v>
      </c>
      <c r="I16" s="24"/>
    </row>
    <row r="17" spans="4:9">
      <c r="D17" t="s">
        <v>1992</v>
      </c>
      <c r="E17" t="s">
        <v>1993</v>
      </c>
      <c r="F17" t="s">
        <v>1994</v>
      </c>
      <c r="I17" s="24" t="s">
        <v>1995</v>
      </c>
    </row>
    <row r="18" spans="4:9">
      <c r="D18" t="s">
        <v>1996</v>
      </c>
      <c r="E18" t="s">
        <v>1997</v>
      </c>
      <c r="F18" t="s">
        <v>1998</v>
      </c>
      <c r="I18" s="24"/>
    </row>
    <row r="19" spans="4:9">
      <c r="D19" t="s">
        <v>1999</v>
      </c>
      <c r="E19" t="s">
        <v>2000</v>
      </c>
      <c r="F19" t="s">
        <v>2001</v>
      </c>
      <c r="I19" s="24"/>
    </row>
    <row r="20" spans="4:9">
      <c r="D20" t="s">
        <v>2002</v>
      </c>
      <c r="E20" t="s">
        <v>2003</v>
      </c>
      <c r="F20" t="s">
        <v>2004</v>
      </c>
      <c r="I20" s="24"/>
    </row>
    <row r="21" spans="4:9">
      <c r="E21" t="s">
        <v>2005</v>
      </c>
      <c r="F21" t="s">
        <v>2006</v>
      </c>
      <c r="I21" s="24"/>
    </row>
    <row r="22" spans="4:9">
      <c r="E22" t="s">
        <v>2007</v>
      </c>
      <c r="F22" t="s">
        <v>2008</v>
      </c>
      <c r="I22" s="24"/>
    </row>
    <row r="23" spans="4:9">
      <c r="E23" t="s">
        <v>2009</v>
      </c>
      <c r="F23" t="s">
        <v>2010</v>
      </c>
      <c r="I23" s="24"/>
    </row>
    <row r="24" spans="4:9">
      <c r="E24" t="s">
        <v>2011</v>
      </c>
      <c r="F24" t="s">
        <v>2012</v>
      </c>
      <c r="I24" s="24"/>
    </row>
    <row r="25" spans="4:9">
      <c r="E25" t="s">
        <v>2013</v>
      </c>
      <c r="F25" t="s">
        <v>2014</v>
      </c>
      <c r="I25" s="24"/>
    </row>
    <row r="26" spans="4:9">
      <c r="E26" t="s">
        <v>2015</v>
      </c>
      <c r="F26" t="s">
        <v>2016</v>
      </c>
      <c r="I26" s="24"/>
    </row>
    <row r="27" spans="4:9">
      <c r="E27" t="s">
        <v>2017</v>
      </c>
      <c r="F27" t="s">
        <v>2018</v>
      </c>
      <c r="I27" s="24"/>
    </row>
    <row r="28" spans="4:9">
      <c r="E28" t="s">
        <v>2019</v>
      </c>
      <c r="F28" t="s">
        <v>2020</v>
      </c>
      <c r="I28" s="24"/>
    </row>
    <row r="29" spans="4:9">
      <c r="E29" t="s">
        <v>2021</v>
      </c>
      <c r="F29" t="s">
        <v>2022</v>
      </c>
      <c r="I29" s="24"/>
    </row>
    <row r="30" spans="4:9">
      <c r="E30" t="s">
        <v>2023</v>
      </c>
      <c r="F30" t="s">
        <v>2024</v>
      </c>
      <c r="I30" s="24"/>
    </row>
    <row r="31" spans="4:9">
      <c r="E31" t="s">
        <v>2025</v>
      </c>
      <c r="F31" t="s">
        <v>2026</v>
      </c>
      <c r="I31" s="24"/>
    </row>
    <row r="32" spans="4:9">
      <c r="E32" t="s">
        <v>2027</v>
      </c>
      <c r="F32" t="s">
        <v>2028</v>
      </c>
      <c r="I32" s="24"/>
    </row>
    <row r="33" spans="5:9">
      <c r="E33" t="s">
        <v>2029</v>
      </c>
      <c r="F33" t="s">
        <v>2030</v>
      </c>
      <c r="I33" s="24"/>
    </row>
    <row r="34" spans="5:9">
      <c r="E34" t="s">
        <v>2031</v>
      </c>
      <c r="F34" t="s">
        <v>2032</v>
      </c>
      <c r="I34" s="24"/>
    </row>
    <row r="35" spans="5:9">
      <c r="E35" t="s">
        <v>2033</v>
      </c>
      <c r="F35" t="s">
        <v>2034</v>
      </c>
      <c r="I35" s="24"/>
    </row>
    <row r="36" spans="5:9">
      <c r="E36" t="s">
        <v>2035</v>
      </c>
      <c r="F36" t="s">
        <v>2036</v>
      </c>
      <c r="I36" s="24"/>
    </row>
    <row r="37" spans="5:9">
      <c r="E37" t="s">
        <v>2037</v>
      </c>
      <c r="F37" t="s">
        <v>2038</v>
      </c>
      <c r="I37" s="24"/>
    </row>
    <row r="38" spans="5:9">
      <c r="E38" t="s">
        <v>2039</v>
      </c>
      <c r="F38" t="s">
        <v>2040</v>
      </c>
      <c r="I38" s="24"/>
    </row>
    <row r="39" spans="5:9">
      <c r="E39" t="s">
        <v>2041</v>
      </c>
      <c r="F39" t="s">
        <v>2042</v>
      </c>
      <c r="I39" s="24"/>
    </row>
    <row r="40" spans="5:9">
      <c r="E40" t="s">
        <v>2043</v>
      </c>
      <c r="F40" t="s">
        <v>2044</v>
      </c>
      <c r="I40" s="24"/>
    </row>
    <row r="41" spans="5:9">
      <c r="E41" t="s">
        <v>2045</v>
      </c>
      <c r="F41" t="s">
        <v>2046</v>
      </c>
      <c r="I41" s="24"/>
    </row>
    <row r="42" spans="5:9">
      <c r="E42" t="s">
        <v>2047</v>
      </c>
      <c r="F42" t="s">
        <v>2048</v>
      </c>
      <c r="I42" s="24"/>
    </row>
    <row r="43" spans="5:9">
      <c r="E43" t="s">
        <v>2049</v>
      </c>
      <c r="F43" t="s">
        <v>2050</v>
      </c>
      <c r="I43" s="24"/>
    </row>
    <row r="44" spans="5:9">
      <c r="E44" t="s">
        <v>2051</v>
      </c>
      <c r="F44" t="s">
        <v>2052</v>
      </c>
      <c r="I44" s="24"/>
    </row>
    <row r="45" spans="5:9">
      <c r="E45" t="s">
        <v>2053</v>
      </c>
      <c r="F45" t="s">
        <v>2054</v>
      </c>
      <c r="I45" s="24"/>
    </row>
    <row r="46" spans="5:9">
      <c r="E46" t="s">
        <v>2055</v>
      </c>
      <c r="F46" t="s">
        <v>2056</v>
      </c>
      <c r="I46" s="24"/>
    </row>
    <row r="47" spans="5:9">
      <c r="E47" t="s">
        <v>2057</v>
      </c>
      <c r="F47" t="s">
        <v>2058</v>
      </c>
      <c r="I47" s="24"/>
    </row>
    <row r="48" spans="5:9">
      <c r="E48" t="s">
        <v>2059</v>
      </c>
      <c r="F48" t="s">
        <v>2060</v>
      </c>
      <c r="I48" s="24"/>
    </row>
    <row r="49" spans="5:9">
      <c r="E49" t="s">
        <v>2061</v>
      </c>
      <c r="F49" t="s">
        <v>2062</v>
      </c>
      <c r="I49" s="24"/>
    </row>
    <row r="50" spans="5:9">
      <c r="E50" t="s">
        <v>2063</v>
      </c>
      <c r="F50" t="s">
        <v>2064</v>
      </c>
      <c r="I50" s="24"/>
    </row>
    <row r="51" spans="5:9">
      <c r="E51" t="s">
        <v>2065</v>
      </c>
      <c r="F51" t="s">
        <v>2066</v>
      </c>
      <c r="I51" s="24"/>
    </row>
    <row r="52" spans="5:9">
      <c r="E52" t="s">
        <v>2067</v>
      </c>
      <c r="F52" t="s">
        <v>2068</v>
      </c>
      <c r="I52" s="24"/>
    </row>
    <row r="53" spans="5:9">
      <c r="E53" t="s">
        <v>2069</v>
      </c>
      <c r="F53" t="s">
        <v>2070</v>
      </c>
      <c r="I53" s="24"/>
    </row>
    <row r="54" spans="5:9">
      <c r="E54" t="s">
        <v>2071</v>
      </c>
      <c r="F54" t="s">
        <v>2072</v>
      </c>
      <c r="I54" s="24"/>
    </row>
    <row r="55" spans="5:9">
      <c r="E55" t="s">
        <v>2073</v>
      </c>
      <c r="F55" t="s">
        <v>2074</v>
      </c>
      <c r="I55" s="24"/>
    </row>
    <row r="56" spans="5:9">
      <c r="E56" t="s">
        <v>2075</v>
      </c>
      <c r="F56" t="s">
        <v>2076</v>
      </c>
      <c r="I56" s="24"/>
    </row>
    <row r="57" spans="5:9">
      <c r="E57" t="s">
        <v>2077</v>
      </c>
      <c r="F57" t="s">
        <v>2078</v>
      </c>
      <c r="I57" s="24"/>
    </row>
    <row r="58" spans="5:9">
      <c r="E58" t="s">
        <v>2079</v>
      </c>
      <c r="F58" t="s">
        <v>2080</v>
      </c>
      <c r="I58" s="24"/>
    </row>
    <row r="59" spans="5:9">
      <c r="E59" t="s">
        <v>2081</v>
      </c>
      <c r="F59" t="s">
        <v>2082</v>
      </c>
      <c r="I59" s="24"/>
    </row>
    <row r="60" spans="5:9">
      <c r="E60" t="s">
        <v>2083</v>
      </c>
      <c r="F60" t="s">
        <v>2084</v>
      </c>
      <c r="I60" s="24"/>
    </row>
    <row r="61" spans="5:9">
      <c r="E61" t="s">
        <v>2085</v>
      </c>
      <c r="F61" t="s">
        <v>2086</v>
      </c>
      <c r="I61" s="24"/>
    </row>
    <row r="62" spans="5:9">
      <c r="E62" t="s">
        <v>2087</v>
      </c>
      <c r="F62" t="s">
        <v>2088</v>
      </c>
      <c r="I62" s="24"/>
    </row>
    <row r="63" spans="5:9">
      <c r="E63" t="s">
        <v>2089</v>
      </c>
      <c r="F63" t="s">
        <v>2090</v>
      </c>
      <c r="I63" s="24"/>
    </row>
    <row r="64" spans="5:9">
      <c r="E64" t="s">
        <v>2091</v>
      </c>
      <c r="F64" t="s">
        <v>2092</v>
      </c>
      <c r="I64" s="24"/>
    </row>
    <row r="65" spans="5:9">
      <c r="E65" t="s">
        <v>2093</v>
      </c>
      <c r="F65" t="s">
        <v>2094</v>
      </c>
      <c r="I65" s="24"/>
    </row>
    <row r="66" spans="5:9">
      <c r="E66" t="s">
        <v>2095</v>
      </c>
      <c r="F66" t="s">
        <v>2096</v>
      </c>
      <c r="I66" s="24"/>
    </row>
    <row r="67" spans="5:9">
      <c r="E67" t="s">
        <v>2097</v>
      </c>
      <c r="F67" t="s">
        <v>2098</v>
      </c>
      <c r="I67" s="24"/>
    </row>
    <row r="68" spans="5:9">
      <c r="E68" t="s">
        <v>2099</v>
      </c>
      <c r="F68" t="s">
        <v>2100</v>
      </c>
      <c r="I68" s="24"/>
    </row>
    <row r="69" spans="5:9">
      <c r="E69" t="s">
        <v>2101</v>
      </c>
      <c r="F69" t="s">
        <v>2102</v>
      </c>
      <c r="I69" s="24"/>
    </row>
    <row r="70" spans="5:9">
      <c r="E70" t="s">
        <v>2103</v>
      </c>
      <c r="F70" t="s">
        <v>2104</v>
      </c>
      <c r="I70" s="24"/>
    </row>
    <row r="71" spans="5:9">
      <c r="E71" t="s">
        <v>2105</v>
      </c>
      <c r="F71" t="s">
        <v>2106</v>
      </c>
      <c r="I71" s="24"/>
    </row>
    <row r="72" spans="5:9">
      <c r="E72" t="s">
        <v>2107</v>
      </c>
      <c r="F72" t="s">
        <v>2108</v>
      </c>
      <c r="I72" s="24"/>
    </row>
    <row r="73" spans="5:9">
      <c r="E73" t="s">
        <v>2109</v>
      </c>
      <c r="F73" t="s">
        <v>2110</v>
      </c>
      <c r="I73" s="24"/>
    </row>
    <row r="74" spans="5:9">
      <c r="E74" t="s">
        <v>2111</v>
      </c>
      <c r="F74" t="s">
        <v>2112</v>
      </c>
      <c r="I74" s="24"/>
    </row>
    <row r="75" spans="5:9">
      <c r="E75" t="s">
        <v>2113</v>
      </c>
      <c r="F75" t="s">
        <v>2114</v>
      </c>
      <c r="I75" s="24"/>
    </row>
    <row r="76" spans="5:9">
      <c r="E76" t="s">
        <v>2115</v>
      </c>
      <c r="F76" t="s">
        <v>2116</v>
      </c>
      <c r="I76" s="24"/>
    </row>
    <row r="77" spans="5:9">
      <c r="E77" t="s">
        <v>2117</v>
      </c>
      <c r="F77" t="s">
        <v>2118</v>
      </c>
      <c r="I77" s="24"/>
    </row>
    <row r="78" spans="5:9">
      <c r="E78" t="s">
        <v>2119</v>
      </c>
      <c r="F78" t="s">
        <v>2120</v>
      </c>
      <c r="I78" s="24"/>
    </row>
    <row r="79" spans="5:9">
      <c r="E79" t="s">
        <v>2121</v>
      </c>
      <c r="F79" t="s">
        <v>2122</v>
      </c>
      <c r="I79" s="24"/>
    </row>
    <row r="80" spans="5:9">
      <c r="E80" t="s">
        <v>2123</v>
      </c>
      <c r="F80" t="s">
        <v>2124</v>
      </c>
      <c r="I80" s="24"/>
    </row>
    <row r="81" spans="5:9">
      <c r="E81" t="s">
        <v>2125</v>
      </c>
      <c r="F81" t="s">
        <v>2126</v>
      </c>
      <c r="I81" s="24"/>
    </row>
    <row r="82" spans="5:9">
      <c r="E82" t="s">
        <v>2127</v>
      </c>
      <c r="F82" t="s">
        <v>2128</v>
      </c>
      <c r="I82" s="24"/>
    </row>
    <row r="83" spans="5:9">
      <c r="E83" t="s">
        <v>2129</v>
      </c>
      <c r="F83" t="s">
        <v>2130</v>
      </c>
      <c r="I83" s="24"/>
    </row>
    <row r="84" spans="5:9">
      <c r="E84" t="s">
        <v>2131</v>
      </c>
      <c r="F84" t="s">
        <v>2132</v>
      </c>
      <c r="I84" s="24"/>
    </row>
    <row r="85" spans="5:9">
      <c r="E85" t="s">
        <v>2133</v>
      </c>
      <c r="I85" s="24"/>
    </row>
    <row r="86" spans="5:9">
      <c r="E86" t="s">
        <v>2134</v>
      </c>
      <c r="I86" s="24"/>
    </row>
    <row r="87" spans="5:9">
      <c r="E87" t="s">
        <v>2135</v>
      </c>
      <c r="I87" s="24"/>
    </row>
    <row r="88" spans="5:9">
      <c r="E88" t="s">
        <v>2136</v>
      </c>
      <c r="I88" s="24"/>
    </row>
    <row r="89" spans="5:9">
      <c r="E89" t="s">
        <v>2137</v>
      </c>
      <c r="I89" s="24"/>
    </row>
    <row r="90" spans="5:9">
      <c r="E90" t="s">
        <v>2138</v>
      </c>
      <c r="I90" s="24"/>
    </row>
    <row r="91" spans="5:9">
      <c r="E91" t="s">
        <v>2139</v>
      </c>
      <c r="I91" s="24"/>
    </row>
    <row r="92" spans="5:9">
      <c r="E92" t="s">
        <v>2140</v>
      </c>
      <c r="I92" s="24"/>
    </row>
    <row r="93" spans="5:9">
      <c r="E93" t="s">
        <v>2141</v>
      </c>
      <c r="I93" s="24"/>
    </row>
    <row r="94" spans="5:9">
      <c r="E94" t="s">
        <v>2142</v>
      </c>
      <c r="I94" s="24"/>
    </row>
    <row r="95" spans="5:9">
      <c r="E95" t="s">
        <v>2143</v>
      </c>
      <c r="I95" s="24"/>
    </row>
    <row r="96" spans="5:9">
      <c r="E96" t="s">
        <v>2144</v>
      </c>
      <c r="I96" s="24"/>
    </row>
    <row r="97" spans="4:9">
      <c r="E97" t="s">
        <v>2145</v>
      </c>
      <c r="I97" s="24"/>
    </row>
    <row r="98" spans="4:9">
      <c r="D98" t="s">
        <v>2146</v>
      </c>
      <c r="E98" t="s">
        <v>2147</v>
      </c>
      <c r="I98" s="24"/>
    </row>
    <row r="99" spans="4:9">
      <c r="E99" t="s">
        <v>2148</v>
      </c>
      <c r="I99" s="24"/>
    </row>
    <row r="100" spans="4:9">
      <c r="E100" t="s">
        <v>2149</v>
      </c>
      <c r="I100" s="24"/>
    </row>
    <row r="101" spans="4:9">
      <c r="E101" t="s">
        <v>2150</v>
      </c>
      <c r="I101" s="24"/>
    </row>
    <row r="102" spans="4:9">
      <c r="E102" t="s">
        <v>2151</v>
      </c>
      <c r="I102" s="24"/>
    </row>
    <row r="103" spans="4:9">
      <c r="E103" t="s">
        <v>2152</v>
      </c>
      <c r="I103" s="24"/>
    </row>
    <row r="104" spans="4:9">
      <c r="E104" t="s">
        <v>2153</v>
      </c>
      <c r="I104" s="24"/>
    </row>
    <row r="105" spans="4:9">
      <c r="E105" t="s">
        <v>2154</v>
      </c>
      <c r="I105" s="24"/>
    </row>
    <row r="106" spans="4:9">
      <c r="E106" t="s">
        <v>2155</v>
      </c>
      <c r="I106" s="24"/>
    </row>
    <row r="107" spans="4:9">
      <c r="E107" t="s">
        <v>2156</v>
      </c>
      <c r="I107" s="24"/>
    </row>
    <row r="108" spans="4:9">
      <c r="E108" t="s">
        <v>2157</v>
      </c>
      <c r="I108" s="24"/>
    </row>
    <row r="109" spans="4:9">
      <c r="E109" t="s">
        <v>2158</v>
      </c>
      <c r="I109" s="24"/>
    </row>
    <row r="110" spans="4:9">
      <c r="E110" t="s">
        <v>2159</v>
      </c>
      <c r="I110" s="24"/>
    </row>
    <row r="111" spans="4:9">
      <c r="E111" t="s">
        <v>2160</v>
      </c>
      <c r="I111" s="24"/>
    </row>
    <row r="112" spans="4:9">
      <c r="E112" t="s">
        <v>2161</v>
      </c>
      <c r="I112" s="24"/>
    </row>
    <row r="113" spans="5:9">
      <c r="E113" t="s">
        <v>2162</v>
      </c>
      <c r="I113" s="24"/>
    </row>
    <row r="114" spans="5:9">
      <c r="E114" t="s">
        <v>2163</v>
      </c>
      <c r="I114" s="24"/>
    </row>
    <row r="115" spans="5:9">
      <c r="E115" t="s">
        <v>2164</v>
      </c>
      <c r="I115" s="24"/>
    </row>
    <row r="116" spans="5:9">
      <c r="E116" t="s">
        <v>2165</v>
      </c>
      <c r="I116" s="24"/>
    </row>
    <row r="117" spans="5:9">
      <c r="E117" t="s">
        <v>2166</v>
      </c>
      <c r="I117" s="24"/>
    </row>
    <row r="118" spans="5:9">
      <c r="E118" t="s">
        <v>2167</v>
      </c>
      <c r="I118" s="24"/>
    </row>
    <row r="119" spans="5:9">
      <c r="E119" t="s">
        <v>2168</v>
      </c>
      <c r="I119" s="24"/>
    </row>
    <row r="120" spans="5:9">
      <c r="E120" t="s">
        <v>2169</v>
      </c>
      <c r="I120" s="24"/>
    </row>
    <row r="121" spans="5:9">
      <c r="E121" t="s">
        <v>2170</v>
      </c>
      <c r="I121" s="24"/>
    </row>
    <row r="122" spans="5:9">
      <c r="E122" t="s">
        <v>2171</v>
      </c>
      <c r="I122" s="24"/>
    </row>
    <row r="123" spans="5:9">
      <c r="E123" t="s">
        <v>2172</v>
      </c>
      <c r="I123" s="24"/>
    </row>
    <row r="124" spans="5:9">
      <c r="E124" t="s">
        <v>2173</v>
      </c>
      <c r="I124" s="24"/>
    </row>
    <row r="125" spans="5:9">
      <c r="E125" t="s">
        <v>2174</v>
      </c>
      <c r="I125" s="24"/>
    </row>
    <row r="126" spans="5:9">
      <c r="E126" t="s">
        <v>2175</v>
      </c>
      <c r="I126" s="24"/>
    </row>
    <row r="127" spans="5:9">
      <c r="E127" t="s">
        <v>2176</v>
      </c>
      <c r="I127" s="24"/>
    </row>
    <row r="128" spans="5:9">
      <c r="E128" t="s">
        <v>2177</v>
      </c>
      <c r="I128" s="24"/>
    </row>
    <row r="129" spans="5:9">
      <c r="E129" t="s">
        <v>2178</v>
      </c>
      <c r="I129" s="24"/>
    </row>
    <row r="130" spans="5:9">
      <c r="E130" t="s">
        <v>2179</v>
      </c>
      <c r="I130" s="24"/>
    </row>
    <row r="131" spans="5:9">
      <c r="E131" t="s">
        <v>2180</v>
      </c>
      <c r="I131" s="24"/>
    </row>
    <row r="132" spans="5:9">
      <c r="E132" t="s">
        <v>2181</v>
      </c>
      <c r="I132" s="24"/>
    </row>
    <row r="133" spans="5:9">
      <c r="E133" t="s">
        <v>2182</v>
      </c>
      <c r="I133" s="24"/>
    </row>
    <row r="134" spans="5:9">
      <c r="E134" t="s">
        <v>2183</v>
      </c>
      <c r="I134" s="24"/>
    </row>
    <row r="135" spans="5:9">
      <c r="E135" t="s">
        <v>2184</v>
      </c>
      <c r="I135" s="24"/>
    </row>
    <row r="136" spans="5:9">
      <c r="E136" t="s">
        <v>2185</v>
      </c>
      <c r="I136" s="24"/>
    </row>
    <row r="137" spans="5:9">
      <c r="E137" t="s">
        <v>2186</v>
      </c>
      <c r="I137" s="24"/>
    </row>
    <row r="138" spans="5:9">
      <c r="E138" t="s">
        <v>2187</v>
      </c>
      <c r="I138" s="24"/>
    </row>
    <row r="139" spans="5:9">
      <c r="E139" t="s">
        <v>2188</v>
      </c>
      <c r="I139" s="24"/>
    </row>
    <row r="140" spans="5:9">
      <c r="E140" t="s">
        <v>2189</v>
      </c>
      <c r="I140" s="24"/>
    </row>
    <row r="141" spans="5:9">
      <c r="E141" t="s">
        <v>2190</v>
      </c>
      <c r="I141" s="24"/>
    </row>
    <row r="142" spans="5:9">
      <c r="E142" t="s">
        <v>2191</v>
      </c>
      <c r="I142" s="24"/>
    </row>
    <row r="143" spans="5:9">
      <c r="E143" t="s">
        <v>2192</v>
      </c>
      <c r="I143" s="24"/>
    </row>
    <row r="144" spans="5:9">
      <c r="E144" t="s">
        <v>2193</v>
      </c>
      <c r="I144" s="24"/>
    </row>
    <row r="145" spans="5:9">
      <c r="E145" t="s">
        <v>2194</v>
      </c>
      <c r="I145" s="24"/>
    </row>
    <row r="146" spans="5:9">
      <c r="E146" t="s">
        <v>2195</v>
      </c>
      <c r="I146" s="24"/>
    </row>
    <row r="147" spans="5:9">
      <c r="E147" t="s">
        <v>2196</v>
      </c>
      <c r="I147" s="24"/>
    </row>
    <row r="148" spans="5:9">
      <c r="E148" t="s">
        <v>2197</v>
      </c>
      <c r="I148" s="24"/>
    </row>
    <row r="149" spans="5:9">
      <c r="E149" t="s">
        <v>2198</v>
      </c>
      <c r="I149" s="24"/>
    </row>
    <row r="150" spans="5:9">
      <c r="E150" t="s">
        <v>2199</v>
      </c>
      <c r="I150" s="24"/>
    </row>
    <row r="151" spans="5:9">
      <c r="E151" t="s">
        <v>2200</v>
      </c>
      <c r="I151" s="24"/>
    </row>
    <row r="152" spans="5:9">
      <c r="E152" t="s">
        <v>2201</v>
      </c>
      <c r="I152" s="24"/>
    </row>
    <row r="153" spans="5:9">
      <c r="E153" t="s">
        <v>2202</v>
      </c>
      <c r="I153" s="24"/>
    </row>
    <row r="154" spans="5:9">
      <c r="E154" t="s">
        <v>2203</v>
      </c>
      <c r="I154" s="24"/>
    </row>
    <row r="155" spans="5:9">
      <c r="E155" t="s">
        <v>2204</v>
      </c>
      <c r="I155" s="24"/>
    </row>
    <row r="156" spans="5:9">
      <c r="E156" t="s">
        <v>2205</v>
      </c>
      <c r="I156" s="24"/>
    </row>
    <row r="157" spans="5:9">
      <c r="E157" t="s">
        <v>2206</v>
      </c>
      <c r="I157" s="24"/>
    </row>
    <row r="158" spans="5:9">
      <c r="E158" t="s">
        <v>2207</v>
      </c>
      <c r="I158" s="24"/>
    </row>
    <row r="159" spans="5:9">
      <c r="E159" t="s">
        <v>2208</v>
      </c>
      <c r="I159" s="24"/>
    </row>
    <row r="160" spans="5:9">
      <c r="E160" t="s">
        <v>2209</v>
      </c>
      <c r="I160" s="24"/>
    </row>
    <row r="161" spans="5:9">
      <c r="E161" t="s">
        <v>2210</v>
      </c>
      <c r="I161" s="24"/>
    </row>
    <row r="162" spans="5:9">
      <c r="E162" t="s">
        <v>2211</v>
      </c>
      <c r="I162" s="24"/>
    </row>
    <row r="163" spans="5:9">
      <c r="E163" t="s">
        <v>2212</v>
      </c>
      <c r="I163" s="24"/>
    </row>
    <row r="164" spans="5:9">
      <c r="E164" t="s">
        <v>2213</v>
      </c>
      <c r="I164" s="24"/>
    </row>
    <row r="165" spans="5:9">
      <c r="E165" t="s">
        <v>2214</v>
      </c>
      <c r="I165" s="24"/>
    </row>
    <row r="166" spans="5:9">
      <c r="E166" t="s">
        <v>2215</v>
      </c>
      <c r="I166" s="24"/>
    </row>
    <row r="167" spans="5:9">
      <c r="E167" t="s">
        <v>2199</v>
      </c>
      <c r="I167" s="24"/>
    </row>
    <row r="168" spans="5:9">
      <c r="E168" t="s">
        <v>2216</v>
      </c>
      <c r="I168" s="24"/>
    </row>
    <row r="169" spans="5:9">
      <c r="E169" t="s">
        <v>2217</v>
      </c>
      <c r="I169" s="24"/>
    </row>
    <row r="170" spans="5:9">
      <c r="E170" t="s">
        <v>2218</v>
      </c>
      <c r="I170" s="24"/>
    </row>
    <row r="171" spans="5:9">
      <c r="E171" t="s">
        <v>2219</v>
      </c>
      <c r="I171" s="24"/>
    </row>
    <row r="172" spans="5:9">
      <c r="E172" t="s">
        <v>2220</v>
      </c>
      <c r="I172" s="24"/>
    </row>
    <row r="173" spans="5:9">
      <c r="E173" t="s">
        <v>2221</v>
      </c>
      <c r="I173" s="24"/>
    </row>
    <row r="174" spans="5:9">
      <c r="E174" t="s">
        <v>2222</v>
      </c>
      <c r="I174" s="24"/>
    </row>
    <row r="175" spans="5:9">
      <c r="E175" t="s">
        <v>2223</v>
      </c>
      <c r="I175" s="24"/>
    </row>
    <row r="176" spans="5:9">
      <c r="E176" t="s">
        <v>2224</v>
      </c>
      <c r="I176" s="24"/>
    </row>
    <row r="177" spans="5:9">
      <c r="E177" t="s">
        <v>2225</v>
      </c>
      <c r="I177" s="24"/>
    </row>
    <row r="178" spans="5:9">
      <c r="E178" t="s">
        <v>2226</v>
      </c>
      <c r="I178" s="24"/>
    </row>
    <row r="179" spans="5:9">
      <c r="E179" t="s">
        <v>2227</v>
      </c>
      <c r="I179" s="24"/>
    </row>
    <row r="180" spans="5:9">
      <c r="E180" t="s">
        <v>2228</v>
      </c>
      <c r="I180" s="24"/>
    </row>
    <row r="181" spans="5:9">
      <c r="E181" t="s">
        <v>2229</v>
      </c>
      <c r="I181" s="24"/>
    </row>
    <row r="182" spans="5:9">
      <c r="E182" t="s">
        <v>2230</v>
      </c>
      <c r="I182" s="24"/>
    </row>
    <row r="183" spans="5:9">
      <c r="E183" t="s">
        <v>2231</v>
      </c>
      <c r="I183" s="24"/>
    </row>
    <row r="184" spans="5:9">
      <c r="E184" t="s">
        <v>2232</v>
      </c>
      <c r="I184" s="24"/>
    </row>
    <row r="185" spans="5:9">
      <c r="E185" t="s">
        <v>2233</v>
      </c>
      <c r="I185" s="24"/>
    </row>
    <row r="186" spans="5:9">
      <c r="E186" t="s">
        <v>2234</v>
      </c>
      <c r="I186" s="24"/>
    </row>
    <row r="187" spans="5:9">
      <c r="E187" t="s">
        <v>2235</v>
      </c>
      <c r="I187" s="24"/>
    </row>
    <row r="188" spans="5:9">
      <c r="E188" t="s">
        <v>2236</v>
      </c>
      <c r="I188" s="24"/>
    </row>
    <row r="189" spans="5:9">
      <c r="E189" t="s">
        <v>2237</v>
      </c>
      <c r="I189" s="24"/>
    </row>
    <row r="190" spans="5:9">
      <c r="E190" t="s">
        <v>2238</v>
      </c>
      <c r="I190" s="24"/>
    </row>
    <row r="191" spans="5:9">
      <c r="E191" t="s">
        <v>2239</v>
      </c>
      <c r="I191" s="24"/>
    </row>
    <row r="192" spans="5:9">
      <c r="E192" t="s">
        <v>2240</v>
      </c>
      <c r="I192" s="24"/>
    </row>
    <row r="193" spans="5:9">
      <c r="E193" t="s">
        <v>2241</v>
      </c>
      <c r="I193" s="24"/>
    </row>
    <row r="194" spans="5:9">
      <c r="E194" t="s">
        <v>2242</v>
      </c>
      <c r="I194" s="24"/>
    </row>
    <row r="195" spans="5:9">
      <c r="E195" t="s">
        <v>2243</v>
      </c>
      <c r="I195" s="24"/>
    </row>
    <row r="196" spans="5:9">
      <c r="E196" t="s">
        <v>2244</v>
      </c>
      <c r="I196" s="24"/>
    </row>
    <row r="197" spans="5:9">
      <c r="E197" t="s">
        <v>2245</v>
      </c>
      <c r="I197" s="24"/>
    </row>
    <row r="198" spans="5:9">
      <c r="E198" s="25" t="s">
        <v>2246</v>
      </c>
      <c r="I198" s="24"/>
    </row>
    <row r="199" spans="5:9">
      <c r="E199" t="s">
        <v>2247</v>
      </c>
      <c r="I199" s="24"/>
    </row>
    <row r="200" spans="5:9">
      <c r="E200" t="s">
        <v>2248</v>
      </c>
      <c r="I200" s="24"/>
    </row>
    <row r="201" spans="5:9">
      <c r="E201" t="s">
        <v>2249</v>
      </c>
      <c r="I201" s="24"/>
    </row>
    <row r="202" spans="5:9">
      <c r="E202" t="s">
        <v>2250</v>
      </c>
      <c r="I202" s="24"/>
    </row>
    <row r="203" spans="5:9">
      <c r="E203" t="s">
        <v>2251</v>
      </c>
      <c r="I203" s="24"/>
    </row>
    <row r="204" spans="5:9">
      <c r="E204" t="s">
        <v>2252</v>
      </c>
      <c r="I204" s="24"/>
    </row>
    <row r="205" spans="5:9">
      <c r="E205" t="s">
        <v>2253</v>
      </c>
      <c r="I205" s="24"/>
    </row>
    <row r="206" spans="5:9">
      <c r="E206" t="s">
        <v>2254</v>
      </c>
      <c r="I206" s="24"/>
    </row>
    <row r="207" spans="5:9">
      <c r="E207" t="s">
        <v>2255</v>
      </c>
      <c r="I207" s="24"/>
    </row>
    <row r="208" spans="5:9">
      <c r="E208" t="s">
        <v>2256</v>
      </c>
      <c r="I208" s="24"/>
    </row>
    <row r="209" spans="5:9">
      <c r="E209" t="s">
        <v>2257</v>
      </c>
      <c r="I209" s="24"/>
    </row>
    <row r="210" spans="5:9">
      <c r="E210" t="s">
        <v>2258</v>
      </c>
      <c r="I210" s="24"/>
    </row>
    <row r="211" spans="5:9">
      <c r="E211" t="s">
        <v>2259</v>
      </c>
      <c r="I211" s="24"/>
    </row>
    <row r="212" spans="5:9">
      <c r="E212" t="s">
        <v>2260</v>
      </c>
      <c r="I212" s="24"/>
    </row>
    <row r="213" spans="5:9">
      <c r="E213" t="s">
        <v>2261</v>
      </c>
      <c r="I213" s="24"/>
    </row>
    <row r="214" spans="5:9">
      <c r="E214" t="s">
        <v>2262</v>
      </c>
      <c r="I214" s="24"/>
    </row>
    <row r="215" spans="5:9">
      <c r="E215" t="s">
        <v>2263</v>
      </c>
      <c r="I215" s="24"/>
    </row>
    <row r="216" spans="5:9">
      <c r="E216" t="s">
        <v>2264</v>
      </c>
      <c r="I216" s="24"/>
    </row>
    <row r="217" spans="5:9">
      <c r="E217" t="s">
        <v>2265</v>
      </c>
      <c r="I217" s="24"/>
    </row>
    <row r="218" spans="5:9">
      <c r="E218" t="s">
        <v>2266</v>
      </c>
      <c r="I218" s="24"/>
    </row>
    <row r="219" spans="5:9">
      <c r="E219" t="s">
        <v>2267</v>
      </c>
      <c r="I219" s="24"/>
    </row>
    <row r="220" spans="5:9">
      <c r="E220" t="s">
        <v>2268</v>
      </c>
      <c r="I220" s="24"/>
    </row>
    <row r="221" spans="5:9">
      <c r="E221" t="s">
        <v>2269</v>
      </c>
      <c r="I221" s="24"/>
    </row>
    <row r="222" spans="5:9">
      <c r="E222" t="s">
        <v>2270</v>
      </c>
      <c r="I222" s="24"/>
    </row>
    <row r="223" spans="5:9">
      <c r="E223" t="s">
        <v>2271</v>
      </c>
      <c r="I223" s="24"/>
    </row>
    <row r="224" spans="5:9">
      <c r="E224" t="s">
        <v>2272</v>
      </c>
      <c r="I224" s="24"/>
    </row>
    <row r="225" spans="5:9">
      <c r="E225" t="s">
        <v>2273</v>
      </c>
      <c r="I225" s="24"/>
    </row>
    <row r="226" spans="5:9">
      <c r="E226" t="s">
        <v>2274</v>
      </c>
      <c r="I226" s="24"/>
    </row>
    <row r="227" spans="5:9">
      <c r="E227" t="s">
        <v>2275</v>
      </c>
      <c r="I227" s="24"/>
    </row>
    <row r="228" spans="5:9">
      <c r="E228" t="s">
        <v>2276</v>
      </c>
      <c r="I228" s="24"/>
    </row>
    <row r="229" spans="5:9">
      <c r="E229" t="s">
        <v>2277</v>
      </c>
      <c r="I229" s="24"/>
    </row>
    <row r="230" spans="5:9">
      <c r="E230" t="s">
        <v>2278</v>
      </c>
      <c r="I230" s="24"/>
    </row>
    <row r="231" spans="5:9">
      <c r="E231" t="s">
        <v>2279</v>
      </c>
      <c r="I231" s="24"/>
    </row>
    <row r="232" spans="5:9">
      <c r="E232" t="s">
        <v>2280</v>
      </c>
      <c r="I232" s="24"/>
    </row>
    <row r="233" spans="5:9">
      <c r="E233" t="s">
        <v>2281</v>
      </c>
      <c r="I233" s="24"/>
    </row>
    <row r="234" spans="5:9">
      <c r="E234" t="s">
        <v>2282</v>
      </c>
      <c r="I234" s="24"/>
    </row>
    <row r="235" spans="5:9">
      <c r="I235" s="24"/>
    </row>
    <row r="236" spans="5:9">
      <c r="I236" s="24"/>
    </row>
    <row r="237" spans="5:9">
      <c r="I237" s="24"/>
    </row>
    <row r="238" spans="5:9">
      <c r="I238" s="24"/>
    </row>
    <row r="239" spans="5:9">
      <c r="I239" s="24"/>
    </row>
    <row r="240" spans="5:9">
      <c r="I240" s="24"/>
    </row>
    <row r="241" spans="9:9">
      <c r="I241" s="24"/>
    </row>
    <row r="242" spans="9:9">
      <c r="I242" s="24"/>
    </row>
    <row r="243" spans="9:9">
      <c r="I243" s="24"/>
    </row>
    <row r="244" spans="9:9">
      <c r="I244" s="24"/>
    </row>
    <row r="245" spans="9:9">
      <c r="I245" s="24"/>
    </row>
    <row r="246" spans="9:9">
      <c r="I246" s="24"/>
    </row>
    <row r="247" spans="9:9">
      <c r="I247" s="24"/>
    </row>
    <row r="248" spans="9:9">
      <c r="I248" s="24"/>
    </row>
    <row r="249" spans="9:9">
      <c r="I249" s="24"/>
    </row>
    <row r="250" spans="9:9">
      <c r="I250" s="24"/>
    </row>
    <row r="251" spans="9:9">
      <c r="I251" s="24"/>
    </row>
    <row r="252" spans="9:9">
      <c r="I252" s="24"/>
    </row>
    <row r="253" spans="9:9">
      <c r="I253" s="24"/>
    </row>
    <row r="254" spans="9:9">
      <c r="I254" s="24"/>
    </row>
    <row r="255" spans="9:9">
      <c r="I255" s="24"/>
    </row>
    <row r="256" spans="9:9">
      <c r="I256" s="24"/>
    </row>
    <row r="257" spans="9:9">
      <c r="I257" s="24"/>
    </row>
    <row r="258" spans="9:9">
      <c r="I258" s="24"/>
    </row>
    <row r="259" spans="9:9">
      <c r="I259" s="24"/>
    </row>
    <row r="260" spans="9:9">
      <c r="I260" s="24"/>
    </row>
    <row r="261" spans="9:9">
      <c r="I261" s="24"/>
    </row>
    <row r="262" spans="9:9">
      <c r="I262" s="24"/>
    </row>
    <row r="263" spans="9:9">
      <c r="I263" s="24"/>
    </row>
    <row r="264" spans="9:9">
      <c r="I264" s="24"/>
    </row>
    <row r="265" spans="9:9">
      <c r="I265" s="24"/>
    </row>
    <row r="266" spans="9:9">
      <c r="I266" s="24"/>
    </row>
    <row r="267" spans="9:9">
      <c r="I267" s="24"/>
    </row>
    <row r="268" spans="9:9">
      <c r="I268" s="24"/>
    </row>
    <row r="269" spans="9:9">
      <c r="I269" s="24"/>
    </row>
    <row r="270" spans="9:9">
      <c r="I270" s="24"/>
    </row>
    <row r="271" spans="9:9">
      <c r="I271" s="24"/>
    </row>
    <row r="272" spans="9:9">
      <c r="I272" s="24"/>
    </row>
    <row r="273" spans="9:9">
      <c r="I273" s="24"/>
    </row>
    <row r="274" spans="9:9">
      <c r="I274" s="24"/>
    </row>
    <row r="275" spans="9:9">
      <c r="I275" s="24"/>
    </row>
    <row r="276" spans="9:9">
      <c r="I276" s="24"/>
    </row>
    <row r="277" spans="9:9">
      <c r="I277" s="24"/>
    </row>
    <row r="278" spans="9:9">
      <c r="I278" s="24"/>
    </row>
    <row r="279" spans="9:9">
      <c r="I279" s="24"/>
    </row>
    <row r="280" spans="9:9">
      <c r="I280" s="24"/>
    </row>
    <row r="281" spans="9:9">
      <c r="I281" s="24"/>
    </row>
    <row r="282" spans="9:9">
      <c r="I282" s="24"/>
    </row>
    <row r="283" spans="9:9">
      <c r="I283" s="24"/>
    </row>
    <row r="284" spans="9:9">
      <c r="I284" s="24"/>
    </row>
    <row r="285" spans="9:9">
      <c r="I285" s="24"/>
    </row>
    <row r="286" spans="9:9">
      <c r="I286" s="24"/>
    </row>
    <row r="287" spans="9:9">
      <c r="I287" s="24"/>
    </row>
    <row r="288" spans="9:9">
      <c r="I288" s="24"/>
    </row>
    <row r="289" spans="9:9">
      <c r="I289" s="24"/>
    </row>
    <row r="290" spans="9:9">
      <c r="I290" s="24"/>
    </row>
    <row r="291" spans="9:9">
      <c r="I291" s="24"/>
    </row>
    <row r="292" spans="9:9">
      <c r="I292" s="24"/>
    </row>
    <row r="293" spans="9:9">
      <c r="I293" s="24"/>
    </row>
    <row r="294" spans="9:9">
      <c r="I294" s="24"/>
    </row>
    <row r="295" spans="9:9">
      <c r="I295" s="24"/>
    </row>
    <row r="296" spans="9:9">
      <c r="I296" s="24"/>
    </row>
    <row r="297" spans="9:9">
      <c r="I297" s="24"/>
    </row>
    <row r="298" spans="9:9">
      <c r="I298" s="24"/>
    </row>
    <row r="299" spans="9:9">
      <c r="I299" s="24"/>
    </row>
    <row r="300" spans="9:9">
      <c r="I300" s="24"/>
    </row>
    <row r="301" spans="9:9">
      <c r="I301" s="24"/>
    </row>
    <row r="302" spans="9:9">
      <c r="I302" s="24"/>
    </row>
    <row r="303" spans="9:9">
      <c r="I303" s="24"/>
    </row>
    <row r="304" spans="9:9">
      <c r="I304" s="24"/>
    </row>
    <row r="305" spans="9:9">
      <c r="I305" s="24"/>
    </row>
    <row r="306" spans="9:9">
      <c r="I306" s="24"/>
    </row>
    <row r="307" spans="9:9">
      <c r="I307" s="24"/>
    </row>
    <row r="308" spans="9:9">
      <c r="I308" s="24"/>
    </row>
    <row r="309" spans="9:9">
      <c r="I309" s="24"/>
    </row>
    <row r="310" spans="9:9">
      <c r="I310" s="24"/>
    </row>
    <row r="311" spans="9:9">
      <c r="I311" s="24"/>
    </row>
    <row r="312" spans="9:9">
      <c r="I312" s="24"/>
    </row>
    <row r="313" spans="9:9">
      <c r="I313" s="24"/>
    </row>
    <row r="314" spans="9:9">
      <c r="I314" s="24"/>
    </row>
    <row r="315" spans="9:9">
      <c r="I315" s="24"/>
    </row>
    <row r="316" spans="9:9">
      <c r="I316" s="24"/>
    </row>
    <row r="317" spans="9:9">
      <c r="I317" s="24"/>
    </row>
    <row r="318" spans="9:9">
      <c r="I318" s="24"/>
    </row>
    <row r="319" spans="9:9">
      <c r="I319" s="24"/>
    </row>
    <row r="320" spans="9:9">
      <c r="I320" s="24"/>
    </row>
    <row r="321" spans="9:9">
      <c r="I321" s="24"/>
    </row>
    <row r="322" spans="9:9">
      <c r="I322" s="24"/>
    </row>
    <row r="323" spans="9:9">
      <c r="I323" s="24"/>
    </row>
    <row r="324" spans="9:9">
      <c r="I324" s="24"/>
    </row>
    <row r="325" spans="9:9">
      <c r="I325" s="24"/>
    </row>
    <row r="326" spans="9:9">
      <c r="I326" s="24"/>
    </row>
    <row r="327" spans="9:9">
      <c r="I327" s="24"/>
    </row>
    <row r="328" spans="9:9">
      <c r="I328" s="24"/>
    </row>
    <row r="329" spans="9:9">
      <c r="I329" s="24"/>
    </row>
    <row r="330" spans="9:9">
      <c r="I330" s="24"/>
    </row>
    <row r="331" spans="9:9">
      <c r="I331" s="24"/>
    </row>
    <row r="332" spans="9:9">
      <c r="I332" s="24"/>
    </row>
    <row r="333" spans="9:9">
      <c r="I333" s="24"/>
    </row>
    <row r="334" spans="9:9">
      <c r="I334" s="24"/>
    </row>
    <row r="335" spans="9:9">
      <c r="I335" s="24"/>
    </row>
    <row r="336" spans="9:9">
      <c r="I336" s="24"/>
    </row>
    <row r="337" spans="9:9">
      <c r="I337" s="24"/>
    </row>
    <row r="338" spans="9:9">
      <c r="I338" s="24"/>
    </row>
    <row r="339" spans="9:9">
      <c r="I339" s="24"/>
    </row>
    <row r="340" spans="9:9">
      <c r="I340" s="24"/>
    </row>
    <row r="341" spans="9:9">
      <c r="I341" s="24"/>
    </row>
    <row r="342" spans="9:9">
      <c r="I342" s="24"/>
    </row>
    <row r="343" spans="9:9">
      <c r="I343" s="24"/>
    </row>
    <row r="344" spans="9:9">
      <c r="I344" s="24"/>
    </row>
    <row r="345" spans="9:9">
      <c r="I345" s="24"/>
    </row>
    <row r="346" spans="9:9">
      <c r="I346" s="24"/>
    </row>
    <row r="347" spans="9:9">
      <c r="I347" s="24"/>
    </row>
    <row r="348" spans="9:9">
      <c r="I348" s="24"/>
    </row>
    <row r="349" spans="9:9">
      <c r="I349" s="24"/>
    </row>
    <row r="350" spans="9:9">
      <c r="I350" s="24"/>
    </row>
    <row r="351" spans="9:9">
      <c r="I351" s="24"/>
    </row>
    <row r="352" spans="9:9">
      <c r="I352" s="24"/>
    </row>
    <row r="353" spans="9:9">
      <c r="I353" s="24"/>
    </row>
    <row r="354" spans="9:9">
      <c r="I354" s="24"/>
    </row>
    <row r="355" spans="9:9">
      <c r="I355" s="24"/>
    </row>
    <row r="356" spans="9:9">
      <c r="I356" s="24"/>
    </row>
    <row r="357" spans="9:9">
      <c r="I357" s="24"/>
    </row>
    <row r="358" spans="9:9">
      <c r="I358" s="24"/>
    </row>
    <row r="359" spans="9:9">
      <c r="I359" s="24"/>
    </row>
    <row r="360" spans="9:9">
      <c r="I360" s="24"/>
    </row>
    <row r="361" spans="9:9">
      <c r="I361" s="24"/>
    </row>
    <row r="362" spans="9:9">
      <c r="I362" s="24"/>
    </row>
    <row r="363" spans="9:9">
      <c r="I363" s="24"/>
    </row>
    <row r="364" spans="9:9">
      <c r="I364" s="24"/>
    </row>
    <row r="365" spans="9:9">
      <c r="I365" s="24"/>
    </row>
    <row r="366" spans="9:9">
      <c r="I366" s="24"/>
    </row>
    <row r="367" spans="9:9">
      <c r="I367" s="24"/>
    </row>
    <row r="368" spans="9:9">
      <c r="I368" s="24"/>
    </row>
    <row r="369" spans="9:9">
      <c r="I369" s="24"/>
    </row>
    <row r="370" spans="9:9">
      <c r="I370" s="24"/>
    </row>
    <row r="371" spans="9:9">
      <c r="I371" s="24"/>
    </row>
    <row r="372" spans="9:9">
      <c r="I372" s="24"/>
    </row>
    <row r="373" spans="9:9">
      <c r="I373" s="24"/>
    </row>
    <row r="374" spans="9:9">
      <c r="I374" s="24"/>
    </row>
    <row r="375" spans="9:9">
      <c r="I375" s="24"/>
    </row>
    <row r="376" spans="9:9">
      <c r="I376" s="24"/>
    </row>
    <row r="377" spans="9:9">
      <c r="I377" s="24"/>
    </row>
    <row r="378" spans="9:9">
      <c r="I378" s="24"/>
    </row>
    <row r="379" spans="9:9">
      <c r="I379" s="24"/>
    </row>
    <row r="380" spans="9:9">
      <c r="I380" s="24"/>
    </row>
    <row r="381" spans="9:9">
      <c r="I381" s="24"/>
    </row>
    <row r="382" spans="9:9">
      <c r="I382" s="24"/>
    </row>
    <row r="383" spans="9:9">
      <c r="I383" s="24"/>
    </row>
    <row r="384" spans="9:9">
      <c r="I384" s="24"/>
    </row>
    <row r="385" spans="9:9">
      <c r="I385" s="24"/>
    </row>
    <row r="386" spans="9:9">
      <c r="I386" s="24"/>
    </row>
    <row r="387" spans="9:9">
      <c r="I387" s="24"/>
    </row>
    <row r="388" spans="9:9">
      <c r="I388" s="24"/>
    </row>
    <row r="389" spans="9:9">
      <c r="I389" s="24"/>
    </row>
    <row r="390" spans="9:9">
      <c r="I390" s="24"/>
    </row>
    <row r="391" spans="9:9">
      <c r="I391" s="24"/>
    </row>
    <row r="392" spans="9:9">
      <c r="I392" s="24"/>
    </row>
    <row r="393" spans="9:9">
      <c r="I393" s="24"/>
    </row>
    <row r="394" spans="9:9">
      <c r="I394" s="24"/>
    </row>
    <row r="395" spans="9:9">
      <c r="I395" s="24"/>
    </row>
    <row r="396" spans="9:9">
      <c r="I396" s="24"/>
    </row>
    <row r="397" spans="9:9">
      <c r="I397" s="24"/>
    </row>
    <row r="398" spans="9:9">
      <c r="I398" s="24"/>
    </row>
    <row r="399" spans="9:9">
      <c r="I399" s="24"/>
    </row>
    <row r="400" spans="9:9">
      <c r="I400" s="24"/>
    </row>
    <row r="401" spans="9:9">
      <c r="I401" s="24"/>
    </row>
    <row r="402" spans="9:9">
      <c r="I402" s="24"/>
    </row>
    <row r="403" spans="9:9">
      <c r="I403" s="24"/>
    </row>
    <row r="404" spans="9:9">
      <c r="I404" s="24"/>
    </row>
    <row r="405" spans="9:9">
      <c r="I405" s="24"/>
    </row>
    <row r="406" spans="9:9">
      <c r="I406" s="24"/>
    </row>
    <row r="407" spans="9:9">
      <c r="I407" s="24"/>
    </row>
    <row r="408" spans="9:9">
      <c r="I408" s="24"/>
    </row>
    <row r="409" spans="9:9">
      <c r="I409" s="24"/>
    </row>
    <row r="410" spans="9:9">
      <c r="I410" s="24"/>
    </row>
    <row r="411" spans="9:9">
      <c r="I411" s="24"/>
    </row>
    <row r="412" spans="9:9">
      <c r="I412" s="24"/>
    </row>
    <row r="413" spans="9:9">
      <c r="I413" s="24"/>
    </row>
    <row r="414" spans="9:9">
      <c r="I414" s="24"/>
    </row>
    <row r="415" spans="9:9">
      <c r="I415" s="24"/>
    </row>
    <row r="416" spans="9:9">
      <c r="I416" s="24"/>
    </row>
    <row r="417" spans="9:9">
      <c r="I417" s="24"/>
    </row>
    <row r="418" spans="9:9">
      <c r="I418" s="24"/>
    </row>
    <row r="419" spans="9:9">
      <c r="I419" s="24"/>
    </row>
    <row r="420" spans="9:9">
      <c r="I420" s="24"/>
    </row>
    <row r="421" spans="9:9">
      <c r="I421" s="24"/>
    </row>
    <row r="422" spans="9:9">
      <c r="I422" s="24"/>
    </row>
    <row r="423" spans="9:9">
      <c r="I423" s="24"/>
    </row>
    <row r="424" spans="9:9">
      <c r="I424" s="24"/>
    </row>
    <row r="425" spans="9:9">
      <c r="I425" s="24"/>
    </row>
    <row r="426" spans="9:9">
      <c r="I426" s="24"/>
    </row>
    <row r="427" spans="9:9">
      <c r="I427" s="24"/>
    </row>
    <row r="428" spans="9:9">
      <c r="I428" s="24"/>
    </row>
    <row r="429" spans="9:9">
      <c r="I429" s="24"/>
    </row>
    <row r="430" spans="9:9">
      <c r="I430" s="24"/>
    </row>
    <row r="431" spans="9:9">
      <c r="I431" s="24"/>
    </row>
    <row r="432" spans="9:9">
      <c r="I432" s="24"/>
    </row>
    <row r="433" spans="9:9">
      <c r="I433" s="24"/>
    </row>
    <row r="434" spans="9:9">
      <c r="I434" s="24"/>
    </row>
    <row r="435" spans="9:9">
      <c r="I435" s="24"/>
    </row>
    <row r="436" spans="9:9">
      <c r="I436" s="24"/>
    </row>
    <row r="437" spans="9:9">
      <c r="I437" s="24"/>
    </row>
    <row r="438" spans="9:9">
      <c r="I438" s="24"/>
    </row>
    <row r="439" spans="9:9">
      <c r="I439" s="24"/>
    </row>
    <row r="440" spans="9:9">
      <c r="I440" s="24"/>
    </row>
    <row r="441" spans="9:9">
      <c r="I441" s="24"/>
    </row>
    <row r="442" spans="9:9">
      <c r="I442" s="24"/>
    </row>
    <row r="443" spans="9:9">
      <c r="I443" s="24"/>
    </row>
    <row r="444" spans="9:9">
      <c r="I444" s="24"/>
    </row>
    <row r="445" spans="9:9">
      <c r="I445" s="24"/>
    </row>
    <row r="446" spans="9:9">
      <c r="I446" s="24"/>
    </row>
    <row r="447" spans="9:9">
      <c r="I447" s="24"/>
    </row>
    <row r="448" spans="9:9">
      <c r="I448" s="24"/>
    </row>
    <row r="449" spans="9:9">
      <c r="I449" s="24"/>
    </row>
    <row r="450" spans="9:9">
      <c r="I450" s="24"/>
    </row>
    <row r="451" spans="9:9">
      <c r="I451" s="24"/>
    </row>
    <row r="452" spans="9:9">
      <c r="I452" s="24"/>
    </row>
    <row r="453" spans="9:9">
      <c r="I453" s="24"/>
    </row>
    <row r="454" spans="9:9">
      <c r="I454" s="24"/>
    </row>
    <row r="455" spans="9:9">
      <c r="I455" s="24"/>
    </row>
    <row r="456" spans="9:9">
      <c r="I456" s="24"/>
    </row>
    <row r="457" spans="9:9">
      <c r="I457" s="24"/>
    </row>
    <row r="458" spans="9:9">
      <c r="I458" s="24"/>
    </row>
    <row r="459" spans="9:9">
      <c r="I459" s="24"/>
    </row>
    <row r="460" spans="9:9">
      <c r="I460" s="24"/>
    </row>
    <row r="461" spans="9:9">
      <c r="I461" s="24"/>
    </row>
    <row r="462" spans="9:9">
      <c r="I462" s="24"/>
    </row>
    <row r="463" spans="9:9">
      <c r="I463" s="24"/>
    </row>
    <row r="464" spans="9:9">
      <c r="I464" s="24"/>
    </row>
    <row r="465" spans="9:9">
      <c r="I465" s="24"/>
    </row>
    <row r="466" spans="9:9">
      <c r="I466" s="24"/>
    </row>
    <row r="467" spans="9:9">
      <c r="I467" s="24"/>
    </row>
    <row r="468" spans="9:9">
      <c r="I468" s="24"/>
    </row>
    <row r="469" spans="9:9">
      <c r="I469" s="24"/>
    </row>
    <row r="470" spans="9:9">
      <c r="I470" s="24"/>
    </row>
    <row r="471" spans="9:9">
      <c r="I471" s="24"/>
    </row>
    <row r="472" spans="9:9">
      <c r="I472" s="24"/>
    </row>
    <row r="473" spans="9:9">
      <c r="I473" s="24"/>
    </row>
    <row r="474" spans="9:9">
      <c r="I474" s="24"/>
    </row>
    <row r="475" spans="9:9">
      <c r="I475" s="24"/>
    </row>
    <row r="476" spans="9:9">
      <c r="I476" s="24"/>
    </row>
    <row r="477" spans="9:9">
      <c r="I477" s="24"/>
    </row>
    <row r="478" spans="9:9">
      <c r="I478" s="24"/>
    </row>
    <row r="479" spans="9:9">
      <c r="I479" s="24"/>
    </row>
    <row r="480" spans="9:9">
      <c r="I480" s="24"/>
    </row>
    <row r="481" spans="9:9">
      <c r="I481" s="24"/>
    </row>
    <row r="482" spans="9:9">
      <c r="I482" s="24"/>
    </row>
    <row r="483" spans="9:9">
      <c r="I483" s="24"/>
    </row>
    <row r="484" spans="9:9">
      <c r="I484" s="24"/>
    </row>
    <row r="485" spans="9:9">
      <c r="I485" s="24"/>
    </row>
    <row r="486" spans="9:9">
      <c r="I486" s="24"/>
    </row>
    <row r="487" spans="9:9">
      <c r="I487" s="24"/>
    </row>
    <row r="488" spans="9:9">
      <c r="I488" s="24"/>
    </row>
    <row r="489" spans="9:9">
      <c r="I489" s="24"/>
    </row>
    <row r="490" spans="9:9">
      <c r="I490" s="24"/>
    </row>
    <row r="491" spans="9:9">
      <c r="I491" s="24"/>
    </row>
    <row r="492" spans="9:9">
      <c r="I492" s="24"/>
    </row>
    <row r="493" spans="9:9">
      <c r="I493" s="24"/>
    </row>
    <row r="494" spans="9:9">
      <c r="I494" s="24"/>
    </row>
    <row r="495" spans="9:9">
      <c r="I495" s="24"/>
    </row>
    <row r="496" spans="9:9">
      <c r="I496" s="24"/>
    </row>
    <row r="497" spans="9:9">
      <c r="I497" s="24"/>
    </row>
    <row r="498" spans="9:9">
      <c r="I498" s="24"/>
    </row>
    <row r="499" spans="9:9">
      <c r="I499" s="24"/>
    </row>
    <row r="500" spans="9:9">
      <c r="I500" s="24"/>
    </row>
    <row r="501" spans="9:9">
      <c r="I501" s="24"/>
    </row>
    <row r="502" spans="9:9">
      <c r="I502" s="24"/>
    </row>
    <row r="503" spans="9:9">
      <c r="I503" s="24"/>
    </row>
    <row r="504" spans="9:9">
      <c r="I504" s="24"/>
    </row>
    <row r="505" spans="9:9">
      <c r="I505" s="24"/>
    </row>
    <row r="506" spans="9:9">
      <c r="I506" s="24"/>
    </row>
    <row r="507" spans="9:9">
      <c r="I507" s="24"/>
    </row>
    <row r="508" spans="9:9">
      <c r="I508" s="24"/>
    </row>
    <row r="509" spans="9:9">
      <c r="I509" s="24"/>
    </row>
    <row r="510" spans="9:9">
      <c r="I510" s="24"/>
    </row>
    <row r="511" spans="9:9">
      <c r="I511" s="24"/>
    </row>
    <row r="512" spans="9:9">
      <c r="I512" s="24"/>
    </row>
    <row r="513" spans="9:9">
      <c r="I513" s="24"/>
    </row>
    <row r="514" spans="9:9">
      <c r="I514" s="24"/>
    </row>
    <row r="515" spans="9:9">
      <c r="I515" s="24"/>
    </row>
    <row r="516" spans="9:9">
      <c r="I516" s="24"/>
    </row>
    <row r="517" spans="9:9">
      <c r="I517" s="24"/>
    </row>
    <row r="518" spans="9:9">
      <c r="I518" s="24"/>
    </row>
    <row r="519" spans="9:9">
      <c r="I519" s="24"/>
    </row>
    <row r="520" spans="9:9">
      <c r="I520" s="24"/>
    </row>
    <row r="521" spans="9:9">
      <c r="I521" s="24"/>
    </row>
    <row r="522" spans="9:9">
      <c r="I522" s="24"/>
    </row>
    <row r="523" spans="9:9">
      <c r="I523" s="24"/>
    </row>
    <row r="524" spans="9:9">
      <c r="I524" s="24"/>
    </row>
    <row r="525" spans="9:9">
      <c r="I525" s="24"/>
    </row>
    <row r="526" spans="9:9">
      <c r="I526" s="24"/>
    </row>
    <row r="527" spans="9:9">
      <c r="I527" s="24"/>
    </row>
    <row r="528" spans="9:9">
      <c r="I528" s="24"/>
    </row>
    <row r="529" spans="9:9">
      <c r="I529" s="24"/>
    </row>
    <row r="530" spans="9:9">
      <c r="I530" s="24"/>
    </row>
    <row r="531" spans="9:9">
      <c r="I531" s="24"/>
    </row>
    <row r="532" spans="9:9">
      <c r="I532" s="24"/>
    </row>
    <row r="533" spans="9:9">
      <c r="I533" s="24"/>
    </row>
    <row r="534" spans="9:9">
      <c r="I534" s="24"/>
    </row>
    <row r="535" spans="9:9">
      <c r="I535" s="24"/>
    </row>
    <row r="536" spans="9:9">
      <c r="I536" s="24"/>
    </row>
    <row r="537" spans="9:9">
      <c r="I537" s="24"/>
    </row>
    <row r="538" spans="9:9">
      <c r="I538" s="24"/>
    </row>
    <row r="539" spans="9:9">
      <c r="I539" s="24"/>
    </row>
    <row r="540" spans="9:9">
      <c r="I540" s="24"/>
    </row>
    <row r="541" spans="9:9">
      <c r="I541" s="24"/>
    </row>
    <row r="542" spans="9:9">
      <c r="I542" s="24"/>
    </row>
    <row r="543" spans="9:9">
      <c r="I543" s="24"/>
    </row>
    <row r="544" spans="9:9">
      <c r="I544" s="24"/>
    </row>
    <row r="545" spans="9:9">
      <c r="I545" s="24"/>
    </row>
    <row r="546" spans="9:9">
      <c r="I546" s="24"/>
    </row>
    <row r="547" spans="9:9">
      <c r="I547" s="24"/>
    </row>
    <row r="548" spans="9:9">
      <c r="I548" s="24"/>
    </row>
    <row r="549" spans="9:9">
      <c r="I549" s="24"/>
    </row>
    <row r="550" spans="9:9">
      <c r="I550" s="24"/>
    </row>
    <row r="551" spans="9:9">
      <c r="I551" s="24"/>
    </row>
    <row r="552" spans="9:9">
      <c r="I552" s="24"/>
    </row>
    <row r="553" spans="9:9">
      <c r="I553" s="24"/>
    </row>
    <row r="554" spans="9:9">
      <c r="I554" s="24"/>
    </row>
    <row r="555" spans="9:9">
      <c r="I555" s="24"/>
    </row>
    <row r="556" spans="9:9">
      <c r="I556" s="24"/>
    </row>
    <row r="557" spans="9:9">
      <c r="I557" s="24"/>
    </row>
    <row r="558" spans="9:9">
      <c r="I558" s="24"/>
    </row>
    <row r="559" spans="9:9">
      <c r="I559" s="24"/>
    </row>
    <row r="560" spans="9:9">
      <c r="I560" s="24"/>
    </row>
    <row r="561" spans="9:9">
      <c r="I561" s="24"/>
    </row>
    <row r="562" spans="9:9">
      <c r="I562" s="24"/>
    </row>
    <row r="563" spans="9:9">
      <c r="I563" s="24"/>
    </row>
    <row r="564" spans="9:9">
      <c r="I564" s="24"/>
    </row>
    <row r="565" spans="9:9">
      <c r="I565" s="24"/>
    </row>
    <row r="566" spans="9:9">
      <c r="I566" s="24"/>
    </row>
    <row r="567" spans="9:9">
      <c r="I567" s="24"/>
    </row>
    <row r="568" spans="9:9">
      <c r="I568" s="24"/>
    </row>
    <row r="569" spans="9:9">
      <c r="I569" s="24"/>
    </row>
    <row r="570" spans="9:9">
      <c r="I570" s="24"/>
    </row>
    <row r="571" spans="9:9">
      <c r="I571" s="24"/>
    </row>
    <row r="572" spans="9:9">
      <c r="I572" s="24"/>
    </row>
    <row r="573" spans="9:9">
      <c r="I573" s="24"/>
    </row>
    <row r="574" spans="9:9">
      <c r="I574" s="24"/>
    </row>
    <row r="575" spans="9:9">
      <c r="I575" s="24"/>
    </row>
    <row r="576" spans="9:9">
      <c r="I576" s="24"/>
    </row>
    <row r="577" spans="9:9">
      <c r="I577" s="24"/>
    </row>
    <row r="578" spans="9:9">
      <c r="I578" s="24"/>
    </row>
    <row r="579" spans="9:9">
      <c r="I579" s="24"/>
    </row>
    <row r="580" spans="9:9">
      <c r="I580" s="24"/>
    </row>
    <row r="581" spans="9:9">
      <c r="I581" s="24"/>
    </row>
    <row r="582" spans="9:9">
      <c r="I582" s="24"/>
    </row>
    <row r="583" spans="9:9">
      <c r="I583" s="24"/>
    </row>
    <row r="584" spans="9:9">
      <c r="I584" s="24"/>
    </row>
    <row r="585" spans="9:9">
      <c r="I585" s="24"/>
    </row>
    <row r="586" spans="9:9">
      <c r="I586" s="24"/>
    </row>
    <row r="587" spans="9:9">
      <c r="I587" s="24"/>
    </row>
    <row r="588" spans="9:9">
      <c r="I588" s="24"/>
    </row>
    <row r="589" spans="9:9">
      <c r="I589" s="24"/>
    </row>
    <row r="590" spans="9:9">
      <c r="I590" s="24"/>
    </row>
    <row r="591" spans="9:9">
      <c r="I591" s="24"/>
    </row>
    <row r="592" spans="9:9">
      <c r="I592" s="24"/>
    </row>
    <row r="593" spans="9:9">
      <c r="I593" s="24"/>
    </row>
    <row r="594" spans="9:9">
      <c r="I594" s="24"/>
    </row>
    <row r="595" spans="9:9">
      <c r="I595" s="24"/>
    </row>
    <row r="596" spans="9:9">
      <c r="I596" s="24"/>
    </row>
    <row r="597" spans="9:9">
      <c r="I597" s="24"/>
    </row>
    <row r="598" spans="9:9">
      <c r="I598" s="24"/>
    </row>
    <row r="599" spans="9:9">
      <c r="I599" s="24"/>
    </row>
    <row r="600" spans="9:9">
      <c r="I600" s="24"/>
    </row>
    <row r="601" spans="9:9">
      <c r="I601" s="24"/>
    </row>
    <row r="602" spans="9:9">
      <c r="I602" s="24"/>
    </row>
    <row r="603" spans="9:9">
      <c r="I603" s="24"/>
    </row>
    <row r="604" spans="9:9">
      <c r="I604" s="24"/>
    </row>
    <row r="605" spans="9:9">
      <c r="I605" s="24"/>
    </row>
    <row r="606" spans="9:9">
      <c r="I606" s="24"/>
    </row>
    <row r="607" spans="9:9">
      <c r="I607" s="24"/>
    </row>
    <row r="608" spans="9:9">
      <c r="I608" s="24"/>
    </row>
    <row r="609" spans="9:9">
      <c r="I609" s="24"/>
    </row>
    <row r="610" spans="9:9">
      <c r="I610" s="24"/>
    </row>
    <row r="611" spans="9:9">
      <c r="I611" s="24"/>
    </row>
    <row r="612" spans="9:9">
      <c r="I612" s="24"/>
    </row>
    <row r="613" spans="9:9">
      <c r="I613" s="24"/>
    </row>
    <row r="614" spans="9:9">
      <c r="I614" s="24"/>
    </row>
    <row r="615" spans="9:9">
      <c r="I615" s="24"/>
    </row>
    <row r="616" spans="9:9">
      <c r="I616" s="24"/>
    </row>
    <row r="617" spans="9:9">
      <c r="I617" s="24"/>
    </row>
    <row r="618" spans="9:9">
      <c r="I618" s="24"/>
    </row>
    <row r="619" spans="9:9">
      <c r="I619" s="24"/>
    </row>
    <row r="620" spans="9:9">
      <c r="I620" s="24"/>
    </row>
    <row r="621" spans="9:9">
      <c r="I621" s="24"/>
    </row>
    <row r="622" spans="9:9">
      <c r="I622" s="24"/>
    </row>
    <row r="623" spans="9:9">
      <c r="I623" s="24"/>
    </row>
    <row r="624" spans="9:9">
      <c r="I624" s="24"/>
    </row>
    <row r="625" spans="9:9">
      <c r="I625" s="24"/>
    </row>
    <row r="626" spans="9:9">
      <c r="I626" s="24"/>
    </row>
    <row r="627" spans="9:9">
      <c r="I627" s="24"/>
    </row>
    <row r="628" spans="9:9">
      <c r="I628" s="24"/>
    </row>
    <row r="629" spans="9:9">
      <c r="I629" s="24"/>
    </row>
    <row r="630" spans="9:9">
      <c r="I630" s="24"/>
    </row>
    <row r="631" spans="9:9">
      <c r="I631" s="24"/>
    </row>
    <row r="632" spans="9:9">
      <c r="I632" s="24"/>
    </row>
    <row r="633" spans="9:9">
      <c r="I633" s="24"/>
    </row>
    <row r="634" spans="9:9">
      <c r="I634" s="24"/>
    </row>
    <row r="635" spans="9:9">
      <c r="I635" s="24"/>
    </row>
    <row r="636" spans="9:9">
      <c r="I636" s="24"/>
    </row>
    <row r="637" spans="9:9">
      <c r="I637" s="24"/>
    </row>
    <row r="638" spans="9:9">
      <c r="I638" s="24"/>
    </row>
    <row r="639" spans="9:9">
      <c r="I639" s="24"/>
    </row>
    <row r="640" spans="9:9">
      <c r="I640" s="24"/>
    </row>
    <row r="641" spans="9:9">
      <c r="I641" s="24"/>
    </row>
    <row r="642" spans="9:9">
      <c r="I642" s="24"/>
    </row>
    <row r="643" spans="9:9">
      <c r="I643" s="24"/>
    </row>
    <row r="644" spans="9:9">
      <c r="I644" s="24"/>
    </row>
    <row r="645" spans="9:9">
      <c r="I645" s="24"/>
    </row>
    <row r="646" spans="9:9">
      <c r="I646" s="24"/>
    </row>
    <row r="647" spans="9:9">
      <c r="I647" s="24"/>
    </row>
    <row r="648" spans="9:9">
      <c r="I648" s="24"/>
    </row>
    <row r="649" spans="9:9">
      <c r="I649" s="24"/>
    </row>
    <row r="650" spans="9:9">
      <c r="I650" s="24"/>
    </row>
    <row r="651" spans="9:9">
      <c r="I651" s="24"/>
    </row>
    <row r="652" spans="9:9">
      <c r="I652" s="24"/>
    </row>
    <row r="653" spans="9:9">
      <c r="I653" s="24"/>
    </row>
    <row r="654" spans="9:9">
      <c r="I654" s="24"/>
    </row>
    <row r="655" spans="9:9">
      <c r="I655" s="24"/>
    </row>
    <row r="656" spans="9:9">
      <c r="I656" s="24"/>
    </row>
    <row r="657" spans="9:9">
      <c r="I657" s="24"/>
    </row>
    <row r="658" spans="9:9">
      <c r="I658" s="24"/>
    </row>
    <row r="659" spans="9:9">
      <c r="I659" s="24"/>
    </row>
    <row r="660" spans="9:9">
      <c r="I660" s="24"/>
    </row>
    <row r="661" spans="9:9">
      <c r="I661" s="24"/>
    </row>
    <row r="662" spans="9:9">
      <c r="I662" s="24"/>
    </row>
    <row r="663" spans="9:9">
      <c r="I663" s="24"/>
    </row>
    <row r="664" spans="9:9">
      <c r="I664" s="24"/>
    </row>
    <row r="665" spans="9:9">
      <c r="I665" s="24"/>
    </row>
    <row r="666" spans="9:9">
      <c r="I666" s="24"/>
    </row>
    <row r="667" spans="9:9">
      <c r="I667" s="24"/>
    </row>
    <row r="668" spans="9:9">
      <c r="I668" s="24"/>
    </row>
    <row r="669" spans="9:9">
      <c r="I669" s="24"/>
    </row>
    <row r="670" spans="9:9">
      <c r="I670" s="24"/>
    </row>
    <row r="671" spans="9:9">
      <c r="I671" s="24"/>
    </row>
    <row r="672" spans="9:9">
      <c r="I672" s="24"/>
    </row>
    <row r="673" spans="9:9">
      <c r="I673" s="24"/>
    </row>
    <row r="674" spans="9:9">
      <c r="I674" s="24"/>
    </row>
    <row r="675" spans="9:9">
      <c r="I675" s="24"/>
    </row>
    <row r="676" spans="9:9">
      <c r="I676" s="24"/>
    </row>
    <row r="677" spans="9:9">
      <c r="I677" s="24"/>
    </row>
    <row r="678" spans="9:9">
      <c r="I678" s="24"/>
    </row>
    <row r="679" spans="9:9">
      <c r="I679" s="24"/>
    </row>
    <row r="680" spans="9:9">
      <c r="I680" s="24"/>
    </row>
    <row r="681" spans="9:9">
      <c r="I681" s="24"/>
    </row>
    <row r="682" spans="9:9">
      <c r="I682" s="24"/>
    </row>
    <row r="683" spans="9:9">
      <c r="I683" s="24"/>
    </row>
    <row r="684" spans="9:9">
      <c r="I684" s="24"/>
    </row>
    <row r="685" spans="9:9">
      <c r="I685" s="24"/>
    </row>
    <row r="686" spans="9:9">
      <c r="I686" s="24"/>
    </row>
    <row r="687" spans="9:9">
      <c r="I687" s="24"/>
    </row>
    <row r="688" spans="9:9">
      <c r="I688" s="24"/>
    </row>
    <row r="689" spans="9:9">
      <c r="I689" s="24"/>
    </row>
    <row r="690" spans="9:9">
      <c r="I690" s="24"/>
    </row>
    <row r="691" spans="9:9">
      <c r="I691" s="24"/>
    </row>
    <row r="692" spans="9:9">
      <c r="I692" s="24"/>
    </row>
    <row r="693" spans="9:9">
      <c r="I693" s="24"/>
    </row>
    <row r="694" spans="9:9">
      <c r="I694" s="24"/>
    </row>
    <row r="695" spans="9:9">
      <c r="I695" s="24"/>
    </row>
    <row r="696" spans="9:9">
      <c r="I696" s="24"/>
    </row>
    <row r="697" spans="9:9">
      <c r="I697" s="24"/>
    </row>
    <row r="698" spans="9:9">
      <c r="I698" s="24"/>
    </row>
    <row r="699" spans="9:9">
      <c r="I699" s="24"/>
    </row>
    <row r="700" spans="9:9">
      <c r="I700" s="24"/>
    </row>
    <row r="701" spans="9:9">
      <c r="I701" s="24"/>
    </row>
    <row r="702" spans="9:9">
      <c r="I702" s="24"/>
    </row>
    <row r="703" spans="9:9">
      <c r="I703" s="24"/>
    </row>
    <row r="704" spans="9:9">
      <c r="I704" s="24"/>
    </row>
    <row r="705" spans="9:9">
      <c r="I705" s="24"/>
    </row>
    <row r="706" spans="9:9">
      <c r="I706" s="24"/>
    </row>
    <row r="707" spans="9:9">
      <c r="I707" s="24"/>
    </row>
    <row r="708" spans="9:9">
      <c r="I708" s="24"/>
    </row>
    <row r="709" spans="9:9">
      <c r="I709" s="24"/>
    </row>
    <row r="710" spans="9:9">
      <c r="I710" s="24"/>
    </row>
    <row r="711" spans="9:9">
      <c r="I711" s="24"/>
    </row>
    <row r="712" spans="9:9">
      <c r="I712" s="24"/>
    </row>
    <row r="713" spans="9:9">
      <c r="I713" s="24"/>
    </row>
    <row r="714" spans="9:9">
      <c r="I714" s="24"/>
    </row>
    <row r="715" spans="9:9">
      <c r="I715" s="24"/>
    </row>
    <row r="716" spans="9:9">
      <c r="I716" s="24"/>
    </row>
    <row r="717" spans="9:9">
      <c r="I717" s="24"/>
    </row>
    <row r="718" spans="9:9">
      <c r="I718" s="24"/>
    </row>
    <row r="719" spans="9:9">
      <c r="I719" s="24"/>
    </row>
    <row r="720" spans="9:9">
      <c r="I720" s="24"/>
    </row>
    <row r="721" spans="9:9">
      <c r="I721" s="24"/>
    </row>
    <row r="722" spans="9:9">
      <c r="I722" s="24"/>
    </row>
    <row r="723" spans="9:9">
      <c r="I723" s="24"/>
    </row>
    <row r="724" spans="9:9">
      <c r="I724" s="24"/>
    </row>
    <row r="725" spans="9:9">
      <c r="I725" s="24"/>
    </row>
    <row r="726" spans="9:9">
      <c r="I726" s="24"/>
    </row>
    <row r="727" spans="9:9">
      <c r="I727" s="24"/>
    </row>
    <row r="728" spans="9:9">
      <c r="I728" s="24"/>
    </row>
    <row r="729" spans="9:9">
      <c r="I729" s="24"/>
    </row>
    <row r="730" spans="9:9">
      <c r="I730" s="24"/>
    </row>
    <row r="731" spans="9:9">
      <c r="I731" s="24"/>
    </row>
    <row r="732" spans="9:9">
      <c r="I732" s="24"/>
    </row>
    <row r="733" spans="9:9">
      <c r="I733" s="24"/>
    </row>
    <row r="734" spans="9:9">
      <c r="I734" s="24"/>
    </row>
    <row r="735" spans="9:9">
      <c r="I735" s="24"/>
    </row>
    <row r="736" spans="9:9">
      <c r="I736" s="24"/>
    </row>
    <row r="737" spans="9:9">
      <c r="I737" s="24"/>
    </row>
    <row r="738" spans="9:9">
      <c r="I738" s="24"/>
    </row>
    <row r="739" spans="9:9">
      <c r="I739" s="24"/>
    </row>
    <row r="740" spans="9:9">
      <c r="I740" s="24"/>
    </row>
    <row r="741" spans="9:9">
      <c r="I741" s="24"/>
    </row>
    <row r="742" spans="9:9">
      <c r="I742" s="24"/>
    </row>
    <row r="743" spans="9:9">
      <c r="I743" s="24"/>
    </row>
    <row r="744" spans="9:9">
      <c r="I744" s="24"/>
    </row>
    <row r="745" spans="9:9">
      <c r="I745" s="24"/>
    </row>
    <row r="746" spans="9:9">
      <c r="I746" s="24"/>
    </row>
    <row r="747" spans="9:9">
      <c r="I747" s="24"/>
    </row>
    <row r="748" spans="9:9">
      <c r="I748" s="24"/>
    </row>
    <row r="749" spans="9:9">
      <c r="I749" s="24"/>
    </row>
    <row r="750" spans="9:9">
      <c r="I750" s="24"/>
    </row>
    <row r="751" spans="9:9">
      <c r="I751" s="24"/>
    </row>
    <row r="752" spans="9:9">
      <c r="I752" s="24"/>
    </row>
    <row r="753" spans="9:9">
      <c r="I753" s="24"/>
    </row>
    <row r="754" spans="9:9">
      <c r="I754" s="24"/>
    </row>
    <row r="755" spans="9:9">
      <c r="I755" s="24"/>
    </row>
    <row r="756" spans="9:9">
      <c r="I756" s="24"/>
    </row>
    <row r="757" spans="9:9">
      <c r="I757" s="24"/>
    </row>
    <row r="758" spans="9:9">
      <c r="I758" s="24"/>
    </row>
    <row r="759" spans="9:9">
      <c r="I759" s="24"/>
    </row>
    <row r="760" spans="9:9">
      <c r="I760" s="24"/>
    </row>
    <row r="761" spans="9:9">
      <c r="I761" s="24"/>
    </row>
    <row r="762" spans="9:9">
      <c r="I762" s="24"/>
    </row>
    <row r="763" spans="9:9">
      <c r="I763" s="24"/>
    </row>
    <row r="764" spans="9:9">
      <c r="I764" s="24"/>
    </row>
    <row r="765" spans="9:9">
      <c r="I765" s="24"/>
    </row>
    <row r="766" spans="9:9">
      <c r="I766" s="24"/>
    </row>
    <row r="767" spans="9:9">
      <c r="I767" s="24"/>
    </row>
    <row r="768" spans="9:9">
      <c r="I768" s="24"/>
    </row>
    <row r="769" spans="9:9">
      <c r="I769" s="24"/>
    </row>
    <row r="770" spans="9:9">
      <c r="I770" s="24"/>
    </row>
    <row r="771" spans="9:9">
      <c r="I771" s="24"/>
    </row>
    <row r="772" spans="9:9">
      <c r="I772" s="24"/>
    </row>
    <row r="773" spans="9:9">
      <c r="I773" s="24"/>
    </row>
    <row r="774" spans="9:9">
      <c r="I774" s="24"/>
    </row>
    <row r="775" spans="9:9">
      <c r="I775" s="24"/>
    </row>
    <row r="776" spans="9:9">
      <c r="I776" s="24"/>
    </row>
    <row r="777" spans="9:9">
      <c r="I777" s="24"/>
    </row>
    <row r="778" spans="9:9">
      <c r="I778" s="24"/>
    </row>
    <row r="779" spans="9:9">
      <c r="I779" s="24"/>
    </row>
    <row r="780" spans="9:9">
      <c r="I780" s="24"/>
    </row>
    <row r="781" spans="9:9">
      <c r="I781" s="24"/>
    </row>
    <row r="782" spans="9:9">
      <c r="I782" s="24"/>
    </row>
    <row r="783" spans="9:9">
      <c r="I783" s="24"/>
    </row>
    <row r="784" spans="9:9">
      <c r="I784" s="24"/>
    </row>
    <row r="785" spans="9:9">
      <c r="I785" s="24"/>
    </row>
    <row r="786" spans="9:9">
      <c r="I786" s="24"/>
    </row>
    <row r="787" spans="9:9">
      <c r="I787" s="24"/>
    </row>
    <row r="788" spans="9:9">
      <c r="I788" s="24"/>
    </row>
    <row r="789" spans="9:9">
      <c r="I789" s="24"/>
    </row>
    <row r="790" spans="9:9">
      <c r="I790" s="24"/>
    </row>
    <row r="791" spans="9:9">
      <c r="I791" s="24"/>
    </row>
    <row r="792" spans="9:9">
      <c r="I792" s="24"/>
    </row>
    <row r="793" spans="9:9">
      <c r="I793" s="24"/>
    </row>
    <row r="794" spans="9:9">
      <c r="I794" s="24"/>
    </row>
    <row r="795" spans="9:9">
      <c r="I795" s="24"/>
    </row>
    <row r="796" spans="9:9">
      <c r="I796" s="24"/>
    </row>
    <row r="797" spans="9:9">
      <c r="I797" s="24"/>
    </row>
    <row r="798" spans="9:9">
      <c r="I798" s="24"/>
    </row>
    <row r="799" spans="9:9">
      <c r="I799" s="24"/>
    </row>
    <row r="800" spans="9:9">
      <c r="I800" s="24"/>
    </row>
    <row r="801" spans="9:9">
      <c r="I801" s="24"/>
    </row>
    <row r="802" spans="9:9">
      <c r="I802" s="24"/>
    </row>
    <row r="803" spans="9:9">
      <c r="I803" s="24"/>
    </row>
    <row r="804" spans="9:9">
      <c r="I804" s="24"/>
    </row>
    <row r="805" spans="9:9">
      <c r="I805" s="24"/>
    </row>
    <row r="806" spans="9:9">
      <c r="I806" s="24"/>
    </row>
    <row r="807" spans="9:9">
      <c r="I807" s="24"/>
    </row>
    <row r="808" spans="9:9">
      <c r="I808" s="24"/>
    </row>
    <row r="809" spans="9:9">
      <c r="I809" s="24"/>
    </row>
    <row r="810" spans="9:9">
      <c r="I810" s="24"/>
    </row>
    <row r="811" spans="9:9">
      <c r="I811" s="24"/>
    </row>
    <row r="812" spans="9:9">
      <c r="I812" s="24"/>
    </row>
    <row r="813" spans="9:9">
      <c r="I813" s="24"/>
    </row>
    <row r="814" spans="9:9">
      <c r="I814" s="24"/>
    </row>
    <row r="815" spans="9:9">
      <c r="I815" s="24"/>
    </row>
    <row r="816" spans="9:9">
      <c r="I816" s="24"/>
    </row>
    <row r="817" spans="9:9">
      <c r="I817" s="24"/>
    </row>
    <row r="818" spans="9:9">
      <c r="I818" s="24"/>
    </row>
    <row r="819" spans="9:9">
      <c r="I819" s="24"/>
    </row>
    <row r="820" spans="9:9">
      <c r="I820" s="24"/>
    </row>
    <row r="821" spans="9:9">
      <c r="I821" s="24"/>
    </row>
    <row r="822" spans="9:9">
      <c r="I822" s="24"/>
    </row>
    <row r="823" spans="9:9">
      <c r="I823" s="24"/>
    </row>
    <row r="824" spans="9:9">
      <c r="I824" s="24"/>
    </row>
    <row r="825" spans="9:9">
      <c r="I825" s="24"/>
    </row>
    <row r="826" spans="9:9">
      <c r="I826" s="24"/>
    </row>
    <row r="827" spans="9:9">
      <c r="I827" s="24"/>
    </row>
    <row r="828" spans="9:9">
      <c r="I828" s="24"/>
    </row>
    <row r="829" spans="9:9">
      <c r="I829" s="24"/>
    </row>
    <row r="830" spans="9:9">
      <c r="I830" s="24"/>
    </row>
    <row r="831" spans="9:9">
      <c r="I831" s="24"/>
    </row>
    <row r="832" spans="9:9">
      <c r="I832" s="24"/>
    </row>
    <row r="833" spans="9:9">
      <c r="I833" s="24"/>
    </row>
    <row r="834" spans="9:9">
      <c r="I834" s="24"/>
    </row>
    <row r="835" spans="9:9">
      <c r="I835" s="24"/>
    </row>
    <row r="836" spans="9:9">
      <c r="I836" s="24"/>
    </row>
    <row r="837" spans="9:9">
      <c r="I837" s="24"/>
    </row>
    <row r="838" spans="9:9">
      <c r="I838" s="24"/>
    </row>
    <row r="839" spans="9:9">
      <c r="I839" s="24"/>
    </row>
    <row r="840" spans="9:9">
      <c r="I840" s="24"/>
    </row>
    <row r="841" spans="9:9">
      <c r="I841" s="24"/>
    </row>
    <row r="842" spans="9:9">
      <c r="I842" s="24"/>
    </row>
    <row r="843" spans="9:9">
      <c r="I843" s="24"/>
    </row>
  </sheetData>
  <hyperlinks>
    <hyperlink ref="E74" r:id="rId1" display="D050.Endorsement/ITC-Infrastructure@CAB" xr:uid="{2541117A-496E-4F04-A77B-C4555A215D57}"/>
    <hyperlink ref="E76" r:id="rId2" display="051.Endorsement/ITC-Maintenance@CAB" xr:uid="{86CA3B4A-60D8-4FEE-A792-BE706A120A7F}"/>
    <hyperlink ref="E77" r:id="rId3" display="052.Endorsement/ITC-Operations@CAB" xr:uid="{1687B82A-D303-4172-BD81-8316A4031AC1}"/>
    <hyperlink ref="E82" r:id="rId4" display="057.Endorsement/ITC-Legal@CAB" xr:uid="{E6C8D430-5F6D-455C-9C59-A5F2EC79F3A9}"/>
    <hyperlink ref="E75" r:id="rId5" display="051.Endorsement/ITC-Maintenance@CAB" xr:uid="{2CBDB0A1-9D1C-4FF1-BB3C-97CAA965190F}"/>
    <hyperlink ref="E78" r:id="rId6" display="D306.Endorsement/ITC-Deployment@CAB" xr:uid="{272A6D38-EE2C-4AC1-ACCF-E92F1D68620C}"/>
    <hyperlink ref="E79" r:id="rId7" display="D307.Endorsement/ITC-Support@CAB" xr:uid="{403E9C76-E33C-4D43-A3D0-C194BDC32A25}"/>
    <hyperlink ref="E80" r:id="rId8" display="D308.Endorsement/ITC-Training@CAB" xr:uid="{91B12F09-BC1C-4933-8558-4CD198644606}"/>
    <hyperlink ref="E81" r:id="rId9" display="056.Endorsement/ITC-Identity@CAB" xr:uid="{2AA2B524-2479-43E9-A4DB-9C8885FB590A}"/>
    <hyperlink ref="E73" r:id="rId10" display="D050.Endorsement/ITC-Infrastructure@CAB" xr:uid="{03AFA364-7970-4B19-AEF9-053BC563EE74}"/>
  </hyperlinks>
  <pageMargins left="0.7" right="0.7" top="0.75" bottom="0.75" header="0.3" footer="0.3"/>
  <pageSetup paperSize="9" orientation="portrait" r:id="rId11"/>
  <tableParts count="8">
    <tablePart r:id="rId12"/>
    <tablePart r:id="rId13"/>
    <tablePart r:id="rId14"/>
    <tablePart r:id="rId15"/>
    <tablePart r:id="rId16"/>
    <tablePart r:id="rId17"/>
    <tablePart r:id="rId18"/>
    <tablePart r:id="rId1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sheetPr codeName="Sheet15">
    <tabColor theme="4"/>
  </sheetPr>
  <dimension ref="A1:O803"/>
  <sheetViews>
    <sheetView topLeftCell="I162" zoomScale="94" zoomScaleNormal="94" workbookViewId="0">
      <selection activeCell="I162" sqref="I162"/>
    </sheetView>
  </sheetViews>
  <sheetFormatPr defaultRowHeight="14.45"/>
  <cols>
    <col min="1" max="1" width="18.5703125" bestFit="1" customWidth="1"/>
    <col min="2" max="2" width="39" bestFit="1" customWidth="1"/>
    <col min="3" max="3" width="36.7109375" style="13" customWidth="1"/>
    <col min="4" max="4" width="26.5703125" style="13" customWidth="1"/>
    <col min="5" max="5" width="40" bestFit="1" customWidth="1"/>
    <col min="6" max="6" width="45.5703125" style="9" bestFit="1" customWidth="1"/>
    <col min="7" max="7" width="18.42578125" style="13" bestFit="1" customWidth="1"/>
    <col min="8" max="8" width="7.85546875" style="13" customWidth="1"/>
    <col min="9" max="9" width="15.28515625" bestFit="1" customWidth="1"/>
    <col min="10" max="10" width="63.140625" style="13" customWidth="1"/>
    <col min="11" max="11" width="19.140625" style="7" bestFit="1" customWidth="1"/>
    <col min="12" max="12" width="81.42578125" style="7" bestFit="1" customWidth="1"/>
    <col min="13" max="13" width="44" customWidth="1"/>
    <col min="14" max="14" width="12" bestFit="1" customWidth="1"/>
  </cols>
  <sheetData>
    <row r="1" spans="1:15">
      <c r="A1" s="4" t="s">
        <v>2283</v>
      </c>
      <c r="B1" s="4" t="s">
        <v>2284</v>
      </c>
      <c r="C1" s="4" t="s">
        <v>2285</v>
      </c>
      <c r="D1" s="4" t="s">
        <v>2286</v>
      </c>
      <c r="E1" s="4" t="s">
        <v>2287</v>
      </c>
      <c r="F1" s="4" t="s">
        <v>2288</v>
      </c>
      <c r="G1" s="4" t="s">
        <v>1918</v>
      </c>
      <c r="H1" s="4" t="s">
        <v>2289</v>
      </c>
      <c r="I1" s="4" t="s">
        <v>2290</v>
      </c>
      <c r="J1" s="4" t="s">
        <v>0</v>
      </c>
      <c r="K1" s="8" t="s">
        <v>2291</v>
      </c>
      <c r="L1" s="12" t="s">
        <v>2292</v>
      </c>
      <c r="M1" s="12" t="s">
        <v>2293</v>
      </c>
      <c r="N1" s="6" t="s">
        <v>13</v>
      </c>
      <c r="O1" s="6" t="s">
        <v>2294</v>
      </c>
    </row>
    <row r="2" spans="1:15">
      <c r="A2" s="16" t="s">
        <v>1931</v>
      </c>
      <c r="B2" s="16" t="s">
        <v>1958</v>
      </c>
      <c r="C2" s="16"/>
      <c r="D2" s="16"/>
      <c r="E2" s="16" t="s">
        <v>1959</v>
      </c>
      <c r="F2" s="16" t="s">
        <v>1975</v>
      </c>
      <c r="G2" s="16" t="s">
        <v>1976</v>
      </c>
      <c r="H2" s="16">
        <v>3</v>
      </c>
      <c r="I2" s="23" t="str" cm="1">
        <f t="array" aca="1" ref="I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01.005.05.09.9.3</v>
      </c>
      <c r="J2" s="16" t="s">
        <v>2295</v>
      </c>
      <c r="K2" s="10" t="str">
        <f>TRIM(SUBSTITUTE( LEFT(DATA_Requirements[[#This Row],[Path]], FIND("/", SUBSTITUTE( DATA_Requirements[[#This Row],[Path]]," ","/"),1)-1), ".",""))</f>
        <v>DELIVERABLES</v>
      </c>
      <c r="L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 spans="1:15">
      <c r="A3" s="22" t="s">
        <v>1931</v>
      </c>
      <c r="B3" s="22"/>
      <c r="C3" s="22"/>
      <c r="D3" s="22"/>
      <c r="E3" s="22"/>
      <c r="F3" s="22"/>
      <c r="G3" s="22"/>
      <c r="H3" s="22">
        <v>0</v>
      </c>
      <c r="I3" s="22" t="str" cm="1">
        <f t="array" aca="1" ref="I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3" s="22" t="s">
        <v>2296</v>
      </c>
      <c r="K3" s="10" t="str">
        <f>TRIM(SUBSTITUTE( LEFT(DATA_Requirements[[#This Row],[Path]], FIND("/", SUBSTITUTE( DATA_Requirements[[#This Row],[Path]]," ","/"),1)-1), ".",""))</f>
        <v>Deliverables</v>
      </c>
      <c r="L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Plan: Design Services: Endorsement</v>
      </c>
      <c r="M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Project's Strategic Alignment (as per the Business Case) MUST be endorsed prior to procurement, development and delivery</v>
      </c>
    </row>
    <row r="4" spans="1:15">
      <c r="A4" s="22" t="s">
        <v>1931</v>
      </c>
      <c r="B4" s="22"/>
      <c r="C4" s="22"/>
      <c r="D4" s="22"/>
      <c r="E4" s="22"/>
      <c r="F4" s="22"/>
      <c r="G4" s="22"/>
      <c r="H4" s="22">
        <v>0</v>
      </c>
      <c r="I4" s="22" t="str" cm="1">
        <f t="array" aca="1" ref="I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4" s="22" t="s">
        <v>2297</v>
      </c>
      <c r="K4" s="10" t="str">
        <f>TRIM(SUBSTITUTE( LEFT(DATA_Requirements[[#This Row],[Path]], FIND("/", SUBSTITUTE( DATA_Requirements[[#This Row],[Path]]," ","/"),1)-1), ".",""))</f>
        <v>Deliverables</v>
      </c>
      <c r="L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Expected Deliverable</v>
      </c>
      <c r="M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Primary Deliverable MUST remain a documented &amp; supported Business Customer Service, supported by an operable, functioning, incrementally improving InfoService system, delivered via an automated delivery Pipeline.</v>
      </c>
    </row>
    <row r="5" spans="1:15">
      <c r="A5" s="22" t="s">
        <v>1931</v>
      </c>
      <c r="B5" s="22"/>
      <c r="C5" s="22"/>
      <c r="D5" s="22"/>
      <c r="E5" s="22"/>
      <c r="F5" s="22"/>
      <c r="G5" s="22"/>
      <c r="H5" s="22">
        <v>0</v>
      </c>
      <c r="I5" s="22" t="str" cm="1">
        <f t="array" aca="1" ref="I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5" s="22" t="s">
        <v>2298</v>
      </c>
      <c r="K5" s="10" t="str">
        <f>TRIM(SUBSTITUTE( LEFT(DATA_Requirements[[#This Row],[Path]], FIND("/", SUBSTITUTE( DATA_Requirements[[#This Row],[Path]]," ","/"),1)-1), ".",""))</f>
        <v>Deliverables</v>
      </c>
      <c r="L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Focus on the Wrong System</v>
      </c>
      <c r="M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 Stakeholders MUST NOT mistake the InfoService as being the Key Deliverable.It is only one of many deliverables.It is not even the key System (The Automated QA &amp; Delivery Pipeline is).</v>
      </c>
    </row>
    <row r="6" spans="1:15">
      <c r="A6" t="s">
        <v>1937</v>
      </c>
      <c r="B6" t="s">
        <v>1938</v>
      </c>
      <c r="C6"/>
      <c r="D6"/>
      <c r="E6" s="22" t="s">
        <v>2122</v>
      </c>
      <c r="F6" s="22" t="s">
        <v>2060</v>
      </c>
      <c r="G6" s="22" t="s">
        <v>1940</v>
      </c>
      <c r="H6">
        <v>0</v>
      </c>
      <c r="I6" t="str" cm="1">
        <f t="array" aca="1" ref="I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02.002.76.46.2.0</v>
      </c>
      <c r="J6" t="s">
        <v>2299</v>
      </c>
      <c r="K6" s="10" t="str">
        <f>TRIM(SUBSTITUTE( LEFT(DATA_Requirements[[#This Row],[Path]], FIND("/", SUBSTITUTE( DATA_Requirements[[#This Row],[Path]]," ","/"),1)-1), ".",""))</f>
        <v>Deployment</v>
      </c>
      <c r="L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with Deployment Services MUST be established to pay for Deploying Services to PROD-DATA environments (ie, requiring the raising of Change Requests) to SLA expectations</v>
      </c>
    </row>
    <row r="7" spans="1:15">
      <c r="A7" t="s">
        <v>1937</v>
      </c>
      <c r="B7" t="s">
        <v>1978</v>
      </c>
      <c r="C7"/>
      <c r="D7"/>
      <c r="E7" t="s">
        <v>1927</v>
      </c>
      <c r="F7" t="s">
        <v>2092</v>
      </c>
      <c r="G7" s="22" t="s">
        <v>1928</v>
      </c>
      <c r="H7">
        <v>0</v>
      </c>
      <c r="I7" t="str" cm="1">
        <f t="array" aca="1" ref="I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7" t="s">
        <v>2300</v>
      </c>
      <c r="K7" s="10" t="str">
        <f>TRIM(SUBSTITUTE( LEFT(DATA_Requirements[[#This Row],[Path]], FIND("/", SUBSTITUTE( DATA_Requirements[[#This Row],[Path]]," ","/"),1)-1), ".",""))</f>
        <v>InfrastructureServices</v>
      </c>
      <c r="L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Subscription</v>
      </c>
      <c r="M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to pay for Hosting of Infrastructure (generally separately to Infrastructure Maintenance SOW)</v>
      </c>
    </row>
    <row r="8" spans="1:15">
      <c r="A8" t="s">
        <v>1937</v>
      </c>
      <c r="B8" t="s">
        <v>1978</v>
      </c>
      <c r="C8"/>
      <c r="D8"/>
      <c r="E8" t="s">
        <v>1927</v>
      </c>
      <c r="F8" t="s">
        <v>2092</v>
      </c>
      <c r="G8" s="22" t="s">
        <v>1928</v>
      </c>
      <c r="H8">
        <v>0</v>
      </c>
      <c r="I8" t="str" cm="1">
        <f t="array" aca="1" ref="I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8" t="s">
        <v>2301</v>
      </c>
      <c r="K8" s="10" t="str">
        <f>TRIM(SUBSTITUTE( LEFT(DATA_Requirements[[#This Row],[Path]], FIND("/", SUBSTITUTE( DATA_Requirements[[#This Row],[Path]]," ","/"),1)-1), ".",""))</f>
        <v>InfrastructureServices</v>
      </c>
      <c r="L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SOW</v>
      </c>
      <c r="M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Infrastructure Services to support service infrastructure to SLA Expectations</v>
      </c>
    </row>
    <row r="9" spans="1:15">
      <c r="A9" t="s">
        <v>1937</v>
      </c>
      <c r="B9" t="s">
        <v>1990</v>
      </c>
      <c r="C9"/>
      <c r="D9"/>
      <c r="F9" s="22" t="s">
        <v>2060</v>
      </c>
      <c r="G9" t="s">
        <v>1928</v>
      </c>
      <c r="H9">
        <v>0</v>
      </c>
      <c r="I9" t="str" cm="1">
        <f t="array" aca="1" ref="I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9" t="s">
        <v>2302</v>
      </c>
      <c r="K9" s="10" t="str">
        <f>TRIM(SUBSTITUTE( LEFT(DATA_Requirements[[#This Row],[Path]], FIND("/", SUBSTITUTE( DATA_Requirements[[#This Row],[Path]]," ","/"),1)-1), ".",""))</f>
        <v>InfoServiceContent:</v>
      </c>
      <c r="L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SOW</v>
      </c>
      <c r="M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Consultant SMEs on Content Media to develop discoverable, organised, evolvable, system content.</v>
      </c>
    </row>
    <row r="10" spans="1:15">
      <c r="A10" t="s">
        <v>1937</v>
      </c>
      <c r="B10" t="s">
        <v>1990</v>
      </c>
      <c r="C10"/>
      <c r="D10"/>
      <c r="F10" s="22" t="s">
        <v>2060</v>
      </c>
      <c r="G10" t="s">
        <v>1928</v>
      </c>
      <c r="H10">
        <v>0</v>
      </c>
      <c r="I10" t="str" cm="1">
        <f t="array" aca="1" ref="I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0" t="s">
        <v>2303</v>
      </c>
      <c r="K10" s="10" t="str">
        <f>TRIM(SUBSTITUTE( LEFT(DATA_Requirements[[#This Row],[Path]], FIND("/", SUBSTITUTE( DATA_Requirements[[#This Row],[Path]]," ","/"),1)-1), ".",""))</f>
        <v>Media</v>
      </c>
      <c r="L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Initial Resource SOW</v>
      </c>
      <c r="M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Resources (not Content) developed.</v>
      </c>
    </row>
    <row r="11" spans="1:15">
      <c r="A11" t="s">
        <v>1937</v>
      </c>
      <c r="B11" t="s">
        <v>1990</v>
      </c>
      <c r="C11"/>
      <c r="D11"/>
      <c r="F11" s="22" t="s">
        <v>2060</v>
      </c>
      <c r="G11" t="s">
        <v>1928</v>
      </c>
      <c r="H11">
        <v>0</v>
      </c>
      <c r="I11" t="str" cm="1">
        <f t="array" aca="1" ref="I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1" t="s">
        <v>2304</v>
      </c>
      <c r="K11" s="10" t="str">
        <f>TRIM(SUBSTITUTE( LEFT(DATA_Requirements[[#This Row],[Path]], FIND("/", SUBSTITUTE( DATA_Requirements[[#This Row],[Path]]," ","/"),1)-1), ".",""))</f>
        <v>Media</v>
      </c>
      <c r="L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SOW MAY be developed with Consultant SMEs on Content Media to develop subsequent</v>
      </c>
      <c r="M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ongoing system Resources.</v>
      </c>
    </row>
    <row r="12" spans="1:15">
      <c r="A12" t="s">
        <v>1937</v>
      </c>
      <c r="B12" t="s">
        <v>1990</v>
      </c>
      <c r="C12"/>
      <c r="D12"/>
      <c r="F12" s="22" t="s">
        <v>2060</v>
      </c>
      <c r="G12" t="s">
        <v>1928</v>
      </c>
      <c r="H12">
        <v>0</v>
      </c>
      <c r="I12" t="str" cm="1">
        <f t="array" aca="1" ref="I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2" t="s">
        <v>2305</v>
      </c>
      <c r="K12" s="10" t="str">
        <f>TRIM(SUBSTITUTE( LEFT(DATA_Requirements[[#This Row],[Path]], FIND("/", SUBSTITUTE( DATA_Requirements[[#This Row],[Path]]," ","/"),1)-1), ".",""))</f>
        <v>InfoServiceContent:</v>
      </c>
      <c r="L1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 Services: SOW</v>
      </c>
      <c r="M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manage, further organise, refresh, cull, system content.</v>
      </c>
    </row>
    <row r="13" spans="1:15">
      <c r="A13" t="s">
        <v>1937</v>
      </c>
      <c r="B13" t="s">
        <v>1993</v>
      </c>
      <c r="C13"/>
      <c r="D13"/>
      <c r="F13" s="22" t="s">
        <v>2060</v>
      </c>
      <c r="G13" t="s">
        <v>1928</v>
      </c>
      <c r="H13">
        <v>0</v>
      </c>
      <c r="I13" t="str" cm="1">
        <f t="array" aca="1" ref="I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3" t="s">
        <v>2306</v>
      </c>
      <c r="K13" s="10" t="str">
        <f>TRIM(SUBSTITUTE( LEFT(DATA_Requirements[[#This Row],[Path]], FIND("/", SUBSTITUTE( DATA_Requirements[[#This Row],[Path]]," ","/"),1)-1), ".",""))</f>
        <v>InfoServiceContent:</v>
      </c>
      <c r="L1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Initial Content SOW</v>
      </c>
      <c r="M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Content developed.</v>
      </c>
    </row>
    <row r="14" spans="1:15">
      <c r="A14" t="s">
        <v>1937</v>
      </c>
      <c r="B14" t="s">
        <v>1993</v>
      </c>
      <c r="C14"/>
      <c r="D14"/>
      <c r="F14" s="22" t="s">
        <v>2060</v>
      </c>
      <c r="G14" t="s">
        <v>1928</v>
      </c>
      <c r="H14">
        <v>0</v>
      </c>
      <c r="I14" t="str" cm="1">
        <f t="array" aca="1" ref="I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4" t="s">
        <v>2307</v>
      </c>
      <c r="K14" s="10" t="str">
        <f>TRIM(SUBSTITUTE( LEFT(DATA_Requirements[[#This Row],[Path]], FIND("/", SUBSTITUTE( DATA_Requirements[[#This Row],[Path]]," ","/"),1)-1), ".",""))</f>
        <v>Media</v>
      </c>
      <c r="L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Ongoing Resources SOW</v>
      </c>
      <c r="M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Resource (not Content) developed</v>
      </c>
    </row>
    <row r="15" spans="1:15">
      <c r="A15" t="s">
        <v>1937</v>
      </c>
      <c r="B15" t="s">
        <v>1993</v>
      </c>
      <c r="C15"/>
      <c r="D15"/>
      <c r="F15" s="22" t="s">
        <v>2060</v>
      </c>
      <c r="G15" t="s">
        <v>1928</v>
      </c>
      <c r="H15">
        <v>0</v>
      </c>
      <c r="I15" t="str" cm="1">
        <f t="array" aca="1" ref="I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5" t="s">
        <v>2308</v>
      </c>
      <c r="K15" s="10" t="str">
        <f>TRIM(SUBSTITUTE( LEFT(DATA_Requirements[[#This Row],[Path]], FIND("/", SUBSTITUTE( DATA_Requirements[[#This Row],[Path]]," ","/"),1)-1), ".",""))</f>
        <v>InfoServiceContent:</v>
      </c>
      <c r="L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Ongoing Content SOW</v>
      </c>
      <c r="M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develop additional discoverable, organised, evolvable, system content.</v>
      </c>
    </row>
    <row r="16" spans="1:15">
      <c r="A16" t="s">
        <v>1937</v>
      </c>
      <c r="B16" t="s">
        <v>1993</v>
      </c>
      <c r="C16"/>
      <c r="D16"/>
      <c r="F16" s="22" t="s">
        <v>2060</v>
      </c>
      <c r="G16" t="s">
        <v>1928</v>
      </c>
      <c r="H16">
        <v>0</v>
      </c>
      <c r="I16" t="str" cm="1">
        <f t="array" aca="1" ref="I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6" t="s">
        <v>2309</v>
      </c>
      <c r="K16" s="10" t="str">
        <f>TRIM(SUBSTITUTE( LEFT(DATA_Requirements[[#This Row],[Path]], FIND("/", SUBSTITUTE( DATA_Requirements[[#This Row],[Path]]," ","/"),1)-1), ".",""))</f>
        <v>InfoServiceContent:</v>
      </c>
      <c r="L1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Ongoing Content SOW</v>
      </c>
      <c r="M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subsequent Content developed in an ongoing manner.</v>
      </c>
    </row>
    <row r="17" spans="1:13">
      <c r="A17" t="s">
        <v>1937</v>
      </c>
      <c r="B17" t="s">
        <v>2011</v>
      </c>
      <c r="C17"/>
      <c r="D17"/>
      <c r="F17"/>
      <c r="G17" s="22" t="s">
        <v>1928</v>
      </c>
      <c r="H17">
        <v>0</v>
      </c>
      <c r="I17" t="str" cm="1">
        <f t="array" aca="1" ref="I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02.022...0.0</v>
      </c>
      <c r="J17" t="s">
        <v>2310</v>
      </c>
      <c r="K17" s="10" t="str">
        <f>TRIM(SUBSTITUTE( LEFT(DATA_Requirements[[#This Row],[Path]], FIND("/", SUBSTITUTE( DATA_Requirements[[#This Row],[Path]]," ","/"),1)-1), ".",""))</f>
        <v>SupportServices:</v>
      </c>
      <c r="L1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SOW</v>
      </c>
      <c r="M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SOW MUST be established to provide System Support.</v>
      </c>
    </row>
    <row r="18" spans="1:13">
      <c r="A18" t="s">
        <v>1937</v>
      </c>
      <c r="B18" t="s">
        <v>2013</v>
      </c>
      <c r="C18"/>
      <c r="D18"/>
      <c r="F18"/>
      <c r="G18" s="22" t="s">
        <v>1928</v>
      </c>
      <c r="H18">
        <v>0</v>
      </c>
      <c r="I18" t="str" cm="1">
        <f t="array" aca="1" ref="I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02.023...0.0</v>
      </c>
      <c r="J18" t="s">
        <v>2311</v>
      </c>
      <c r="K18" s="10" t="str">
        <f>TRIM(SUBSTITUTE( LEFT(DATA_Requirements[[#This Row],[Path]], FIND("/", SUBSTITUTE( DATA_Requirements[[#This Row],[Path]]," ","/"),1)-1), ".",""))</f>
        <v/>
      </c>
      <c r="L1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Training Services to manage training of internal business users</v>
      </c>
    </row>
    <row r="19" spans="1:13">
      <c r="A19" t="s">
        <v>1937</v>
      </c>
      <c r="B19" t="s">
        <v>2021</v>
      </c>
      <c r="C19"/>
      <c r="D19"/>
      <c r="E19" t="s">
        <v>1927</v>
      </c>
      <c r="F19" t="s">
        <v>1988</v>
      </c>
      <c r="G19" t="s">
        <v>1940</v>
      </c>
      <c r="H19">
        <v>0</v>
      </c>
      <c r="I19" t="str" cm="1">
        <f t="array" aca="1" ref="I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02.032.00.13.2.0</v>
      </c>
      <c r="J19" t="s">
        <v>2312</v>
      </c>
      <c r="K19" s="10" t="str">
        <f>TRIM(SUBSTITUTE( LEFT(DATA_Requirements[[#This Row],[Path]], FIND("/", SUBSTITUTE( DATA_Requirements[[#This Row],[Path]]," ","/"),1)-1), ".",""))</f>
        <v/>
      </c>
      <c r="L1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Options Analysis MUST be developed to inform the Business Case.</v>
      </c>
    </row>
    <row r="20" spans="1:13">
      <c r="A20" t="s">
        <v>1937</v>
      </c>
      <c r="B20" t="s">
        <v>2023</v>
      </c>
      <c r="C20"/>
      <c r="D20"/>
      <c r="E20" t="s">
        <v>1927</v>
      </c>
      <c r="F20" t="s">
        <v>1988</v>
      </c>
      <c r="G20" t="s">
        <v>1940</v>
      </c>
      <c r="H20">
        <v>0</v>
      </c>
      <c r="I20" t="str" cm="1">
        <f t="array" aca="1" ref="I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02.033.00.13.2.0</v>
      </c>
      <c r="J20" t="s">
        <v>2313</v>
      </c>
      <c r="K20" s="10" t="str">
        <f>TRIM(SUBSTITUTE( LEFT(DATA_Requirements[[#This Row],[Path]], FIND("/", SUBSTITUTE( DATA_Requirements[[#This Row],[Path]]," ","/"),1)-1), ".",""))</f>
        <v/>
      </c>
      <c r="L2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Stakeholder Map showing RASCI roles over the whole service lifecycle (dev + ops &amp; improvements) MUST be developed to include and inform the Business Case scope &amp; functions.</v>
      </c>
    </row>
    <row r="21" spans="1:13">
      <c r="A21" t="s">
        <v>1937</v>
      </c>
      <c r="B21" t="s">
        <v>2025</v>
      </c>
      <c r="C21"/>
      <c r="D21"/>
      <c r="E21" t="s">
        <v>1927</v>
      </c>
      <c r="F21" t="s">
        <v>1988</v>
      </c>
      <c r="G21" t="s">
        <v>1940</v>
      </c>
      <c r="H21">
        <v>0</v>
      </c>
      <c r="I21" t="str" cm="1">
        <f t="array" aca="1" ref="I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02.034.00.13.2.0</v>
      </c>
      <c r="J21" t="s">
        <v>2314</v>
      </c>
      <c r="K21" s="10" t="str">
        <f>TRIM(SUBSTITUTE( LEFT(DATA_Requirements[[#This Row],[Path]], FIND("/", SUBSTITUTE( DATA_Requirements[[#This Row],[Path]]," ","/"),1)-1), ".",""))</f>
        <v/>
      </c>
      <c r="L2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Logical Domain grouped High Level (HL) Functional Requirements MUST be developed to include in the Business Case.</v>
      </c>
    </row>
    <row r="22" spans="1:13">
      <c r="A22" t="s">
        <v>1937</v>
      </c>
      <c r="B22" s="22" t="s">
        <v>2103</v>
      </c>
      <c r="C22"/>
      <c r="D22"/>
      <c r="F22"/>
      <c r="G22" s="22" t="s">
        <v>1928</v>
      </c>
      <c r="H22">
        <v>0</v>
      </c>
      <c r="I22" t="str" cm="1">
        <f t="array" aca="1" ref="I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2" t="s">
        <v>2315</v>
      </c>
      <c r="K22" s="10" t="str">
        <f>TRIM(SUBSTITUTE( LEFT(DATA_Requirements[[#This Row],[Path]], FIND("/", SUBSTITUTE( DATA_Requirements[[#This Row],[Path]]," ","/"),1)-1), ".",""))</f>
        <v>SupportServices:</v>
      </c>
      <c r="L2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Plan</v>
      </c>
      <c r="M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Service Support Plan (SSP) MUST be collaboratively developed, and accepted.</v>
      </c>
    </row>
    <row r="23" spans="1:13">
      <c r="A23" t="s">
        <v>1937</v>
      </c>
      <c r="B23" s="22" t="s">
        <v>2103</v>
      </c>
      <c r="C23" s="22"/>
      <c r="D23" s="22"/>
      <c r="E23" s="22"/>
      <c r="F23" s="22"/>
      <c r="G23" s="22" t="s">
        <v>1928</v>
      </c>
      <c r="H23" s="22">
        <v>0</v>
      </c>
      <c r="I23" s="22" t="str" cm="1">
        <f t="array" aca="1" ref="I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3" s="22" t="s">
        <v>2316</v>
      </c>
      <c r="K23" s="10" t="str">
        <f>TRIM(SUBSTITUTE( LEFT(DATA_Requirements[[#This Row],[Path]], FIND("/", SUBSTITUTE( DATA_Requirements[[#This Row],[Path]]," ","/"),1)-1), ".",""))</f>
        <v>Training</v>
      </c>
      <c r="L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Services Endorsement at CAB MUST be obtained to go live.</v>
      </c>
    </row>
    <row r="24" spans="1:13">
      <c r="A24" t="s">
        <v>1937</v>
      </c>
      <c r="B24" s="22" t="s">
        <v>2103</v>
      </c>
      <c r="C24" s="22"/>
      <c r="D24" s="22"/>
      <c r="E24" s="22"/>
      <c r="F24" s="22"/>
      <c r="G24" s="22" t="s">
        <v>1928</v>
      </c>
      <c r="H24" s="22">
        <v>0</v>
      </c>
      <c r="I24" s="22" t="str" cm="1">
        <f t="array" aca="1" ref="I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4" s="22" t="s">
        <v>2317</v>
      </c>
      <c r="K24" s="10" t="str">
        <f>TRIM(SUBSTITUTE( LEFT(DATA_Requirements[[#This Row],[Path]], FIND("/", SUBSTITUTE( DATA_Requirements[[#This Row],[Path]]," ","/"),1)-1), ".",""))</f>
        <v>Infrastructure</v>
      </c>
      <c r="L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Services Endorsement at CAB MUST be obtained to go live</v>
      </c>
    </row>
    <row r="25" spans="1:13">
      <c r="A25" t="s">
        <v>1937</v>
      </c>
      <c r="B25" s="22" t="s">
        <v>2103</v>
      </c>
      <c r="C25" s="22"/>
      <c r="D25" s="22"/>
      <c r="E25" s="22"/>
      <c r="F25" s="22"/>
      <c r="G25" s="22"/>
      <c r="H25" s="22">
        <v>0</v>
      </c>
      <c r="I25" s="22" t="str" cm="1">
        <f t="array" aca="1" ref="I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v>
      </c>
      <c r="J25" s="22" t="s">
        <v>2318</v>
      </c>
      <c r="K25" s="10" t="str">
        <f>TRIM(SUBSTITUTE( LEFT(DATA_Requirements[[#This Row],[Path]], FIND("/", SUBSTITUTE( DATA_Requirements[[#This Row],[Path]]," ","/"),1)-1), ".",""))</f>
        <v>Business</v>
      </c>
      <c r="L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Services Endorsement at CAB MUST be obtained to go live.</v>
      </c>
    </row>
    <row r="26" spans="1:13">
      <c r="A26" t="s">
        <v>1937</v>
      </c>
      <c r="B26" s="22" t="s">
        <v>2103</v>
      </c>
      <c r="C26" s="22"/>
      <c r="D26" s="22"/>
      <c r="E26" s="22" t="s">
        <v>2122</v>
      </c>
      <c r="F26" s="22" t="s">
        <v>2090</v>
      </c>
      <c r="G26" s="22" t="s">
        <v>1940</v>
      </c>
      <c r="H26" s="22">
        <v>0</v>
      </c>
      <c r="I26" s="22" t="str" cm="1">
        <f t="array" aca="1" ref="I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02.276.76.60.2.0</v>
      </c>
      <c r="J26" s="22" t="s">
        <v>2319</v>
      </c>
      <c r="K26" s="10" t="str">
        <f>TRIM(SUBSTITUTE( LEFT(DATA_Requirements[[#This Row],[Path]], FIND("/", SUBSTITUTE( DATA_Requirements[[#This Row],[Path]]," ","/"),1)-1), ".",""))</f>
        <v>Deployment</v>
      </c>
      <c r="L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 at CAB</v>
      </c>
      <c r="M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Services Endorsement at CAB MUST be obtained to go live</v>
      </c>
    </row>
    <row r="27" spans="1:13">
      <c r="A27" t="s">
        <v>1937</v>
      </c>
      <c r="B27" t="s">
        <v>2320</v>
      </c>
      <c r="C27"/>
      <c r="D27"/>
      <c r="E27" t="s">
        <v>2092</v>
      </c>
      <c r="F27" t="s">
        <v>1927</v>
      </c>
      <c r="G27" t="s">
        <v>1940</v>
      </c>
      <c r="H27">
        <v>0</v>
      </c>
      <c r="I27" t="str" cm="1">
        <f t="array" aca="1" ref="I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02.314.61.00.2.0</v>
      </c>
      <c r="J27" t="s">
        <v>2321</v>
      </c>
      <c r="K27" s="10" t="str">
        <f>TRIM(SUBSTITUTE( LEFT(DATA_Requirements[[#This Row],[Path]], FIND("/", SUBSTITUTE( DATA_Requirements[[#This Row],[Path]]," ","/"),1)-1), ".",""))</f>
        <v/>
      </c>
      <c r="L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[Sub] Domain Name MUST be defined, subscribed to and registered in a Domain Registry.</v>
      </c>
    </row>
    <row r="28" spans="1:13">
      <c r="A28" t="s">
        <v>1937</v>
      </c>
      <c r="B28" t="s">
        <v>2322</v>
      </c>
      <c r="C28"/>
      <c r="D28"/>
      <c r="E28" t="s">
        <v>2066</v>
      </c>
      <c r="F28" t="s">
        <v>1988</v>
      </c>
      <c r="G28" t="s">
        <v>1940</v>
      </c>
      <c r="H28">
        <v>0</v>
      </c>
      <c r="I28" t="str" cm="1">
        <f t="array" aca="1" ref="I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02.325.48.13.2.0</v>
      </c>
      <c r="J28" t="s">
        <v>2323</v>
      </c>
      <c r="K28" s="10" t="str">
        <f>TRIM(SUBSTITUTE( LEFT(DATA_Requirements[[#This Row],[Path]], FIND("/", SUBSTITUTE( DATA_Requirements[[#This Row],[Path]]," ","/"),1)-1), ".",""))</f>
        <v>Business</v>
      </c>
      <c r="L2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BizCase HL Functional Requirements MUST be grouped by Logical Domains (eg: Users &amp; Groups, Group based Permissions &amp; Roles, Business Automation, Reporting).</v>
      </c>
    </row>
    <row r="29" spans="1:13">
      <c r="A29" t="s">
        <v>1937</v>
      </c>
      <c r="B29" t="s">
        <v>2324</v>
      </c>
      <c r="C29"/>
      <c r="D29"/>
      <c r="E29" t="s">
        <v>2068</v>
      </c>
      <c r="F29" t="s">
        <v>1988</v>
      </c>
      <c r="G29" t="s">
        <v>1940</v>
      </c>
      <c r="H29">
        <v>0</v>
      </c>
      <c r="I29" t="str" cm="1">
        <f t="array" aca="1" ref="I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02.326.49.13.2.0</v>
      </c>
      <c r="J29" t="s">
        <v>2325</v>
      </c>
      <c r="K29" s="10" t="str">
        <f>TRIM(SUBSTITUTE( LEFT(DATA_Requirements[[#This Row],[Path]], FIND("/", SUBSTITUTE( DATA_Requirements[[#This Row],[Path]]," ","/"),1)-1), ".",""))</f>
        <v>Business</v>
      </c>
      <c r="L2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High Level Quality Requirements MUST be developed to append to the Business Case.</v>
      </c>
    </row>
    <row r="30" spans="1:13">
      <c r="A30" t="s">
        <v>1937</v>
      </c>
      <c r="B30" t="s">
        <v>2326</v>
      </c>
      <c r="C30"/>
      <c r="D30"/>
      <c r="F30"/>
      <c r="G30" t="s">
        <v>1928</v>
      </c>
      <c r="H30">
        <v>0</v>
      </c>
      <c r="I30" t="str" cm="1">
        <f t="array" aca="1" ref="I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02.358...0.0</v>
      </c>
      <c r="J30" t="s">
        <v>2327</v>
      </c>
      <c r="K30" s="10" t="str">
        <f>TRIM(SUBSTITUTE( LEFT(DATA_Requirements[[#This Row],[Path]], FIND("/", SUBSTITUTE( DATA_Requirements[[#This Row],[Path]]," ","/"),1)-1), ".",""))</f>
        <v>Deployment</v>
      </c>
      <c r="L3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Deployment Pipeine</v>
      </c>
      <c r="M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 Deployment Plan MUST be developed to guide Deployment Services how to automate the idempotent deployment of Infrastructure, services, configuration and backup restoration (see DR Plan)</v>
      </c>
    </row>
    <row r="31" spans="1:13">
      <c r="A31" t="s">
        <v>1937</v>
      </c>
      <c r="B31" t="s">
        <v>2328</v>
      </c>
      <c r="C31"/>
      <c r="D31"/>
      <c r="E31" t="s">
        <v>1927</v>
      </c>
      <c r="F31" t="s">
        <v>1953</v>
      </c>
      <c r="G31" t="s">
        <v>1940</v>
      </c>
      <c r="H31">
        <v>0</v>
      </c>
      <c r="I31" t="str" cm="1">
        <f t="array" aca="1" ref="I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02.362.00.04.2.0</v>
      </c>
      <c r="J31" t="s">
        <v>2329</v>
      </c>
      <c r="K31" s="10" t="str">
        <f>TRIM(SUBSTITUTE( LEFT(DATA_Requirements[[#This Row],[Path]], FIND("/", SUBSTITUTE( DATA_Requirements[[#This Row],[Path]]," ","/"),1)-1), ".",""))</f>
        <v>InfoService</v>
      </c>
      <c r="L3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InfrastructureServices Endorsement at CAB, a DisasterRecovery Plan MUST be developed to guide MaintenanceServices on how to activate an automated idempotent recreation of Environments, system and configuration redeployments and Backup restoration</v>
      </c>
    </row>
    <row r="32" spans="1:13">
      <c r="A32" t="s">
        <v>1937</v>
      </c>
      <c r="B32" t="s">
        <v>2330</v>
      </c>
      <c r="C32"/>
      <c r="D32"/>
      <c r="E32" t="s">
        <v>2038</v>
      </c>
      <c r="F32" t="s">
        <v>1988</v>
      </c>
      <c r="G32" t="s">
        <v>1940</v>
      </c>
      <c r="H32">
        <v>0</v>
      </c>
      <c r="I32" t="str" cm="1">
        <f t="array" aca="1" ref="I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02.363.35.13.2.0</v>
      </c>
      <c r="J32" t="s">
        <v>2331</v>
      </c>
      <c r="K32" s="10" t="str">
        <f>TRIM(SUBSTITUTE( LEFT(DATA_Requirements[[#This Row],[Path]], FIND("/", SUBSTITUTE( DATA_Requirements[[#This Row],[Path]]," ","/"),1)-1), ".",""))</f>
        <v>Business</v>
      </c>
      <c r="L3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Services:BSG</v>
      </c>
      <c r="M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 Business Support Guide MUST be developed for when Support Services forwards Contact Calls</v>
      </c>
    </row>
    <row r="33" spans="1:13">
      <c r="A33" t="s">
        <v>1937</v>
      </c>
      <c r="B33" t="s">
        <v>2332</v>
      </c>
      <c r="C33"/>
      <c r="D33"/>
      <c r="E33" t="s">
        <v>1927</v>
      </c>
      <c r="F33" t="s">
        <v>2108</v>
      </c>
      <c r="G33" t="s">
        <v>1940</v>
      </c>
      <c r="H33">
        <v>0</v>
      </c>
      <c r="I33" t="str" cm="1">
        <f t="array" aca="1" ref="I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02.366.00.69.2.0</v>
      </c>
      <c r="J33" t="s">
        <v>2333</v>
      </c>
      <c r="K33" s="10" t="str">
        <f>TRIM(SUBSTITUTE( LEFT(DATA_Requirements[[#This Row],[Path]], FIND("/", SUBSTITUTE( DATA_Requirements[[#This Row],[Path]]," ","/"),1)-1), ".",""))</f>
        <v/>
      </c>
      <c r="L3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Services Endorsement at CAB, a training plan MUST be collaboratively developed, and accepted.</v>
      </c>
    </row>
    <row r="34" spans="1:13">
      <c r="A34" t="s">
        <v>1937</v>
      </c>
      <c r="B34" t="s">
        <v>2334</v>
      </c>
      <c r="C34"/>
      <c r="D34"/>
      <c r="E34" t="s">
        <v>2036</v>
      </c>
      <c r="F34" t="s">
        <v>1988</v>
      </c>
      <c r="G34" t="s">
        <v>1940</v>
      </c>
      <c r="H34">
        <v>0</v>
      </c>
      <c r="I34" t="str" cm="1">
        <f t="array" aca="1" ref="I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02.367.34.13.2.0</v>
      </c>
      <c r="J34" t="s">
        <v>2335</v>
      </c>
      <c r="K34" s="10" t="str">
        <f>TRIM(SUBSTITUTE( LEFT(DATA_Requirements[[#This Row],[Path]], FIND("/", SUBSTITUTE( DATA_Requirements[[#This Row],[Path]]," ","/"),1)-1), ".",""))</f>
        <v>BusinessServices:</v>
      </c>
      <c r="L3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Continuity Plan</v>
      </c>
      <c r="M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Business Services Endorsement at CAB, a Continuity Plan MUST be developed to Guide operations if the digital service is unavailable</v>
      </c>
    </row>
    <row r="35" spans="1:13">
      <c r="A35" t="s">
        <v>1937</v>
      </c>
      <c r="B35" t="s">
        <v>2213</v>
      </c>
      <c r="C35"/>
      <c r="D35"/>
      <c r="F35"/>
      <c r="G35" s="22" t="s">
        <v>1928</v>
      </c>
      <c r="H35">
        <v>0</v>
      </c>
      <c r="I35" t="str" cm="1">
        <f t="array" aca="1" ref="I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02.410...0.0</v>
      </c>
      <c r="J35" t="s">
        <v>2336</v>
      </c>
      <c r="K35" s="10" t="str">
        <f>TRIM(SUBSTITUTE( LEFT(DATA_Requirements[[#This Row],[Path]], FIND("/", SUBSTITUTE( DATA_Requirements[[#This Row],[Path]]," ","/"),1)-1), ".",""))</f>
        <v/>
      </c>
      <c r="L3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 Endorsement at CAB, multiple, resetable, Traning Environments or Tenancies, with test data MUST be provided.</v>
      </c>
    </row>
    <row r="36" spans="1:13">
      <c r="A36" t="s">
        <v>1937</v>
      </c>
      <c r="B36" s="22" t="s">
        <v>2197</v>
      </c>
      <c r="C36" s="22"/>
      <c r="D36" s="22"/>
      <c r="E36" s="22"/>
      <c r="F36" s="22"/>
      <c r="G36" t="s">
        <v>1928</v>
      </c>
      <c r="H36" s="22">
        <v>0</v>
      </c>
      <c r="I36" s="22" t="str" cm="1">
        <f t="array" aca="1" ref="I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6" s="22" t="s">
        <v>2337</v>
      </c>
      <c r="K36" s="10" t="str">
        <f>TRIM(SUBSTITUTE( LEFT(DATA_Requirements[[#This Row],[Path]], FIND("/", SUBSTITUTE( DATA_Requirements[[#This Row],[Path]]," ","/"),1)-1), ".",""))</f>
        <v>Media</v>
      </c>
      <c r="L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Content</v>
      </c>
      <c r="M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 spans="1:13">
      <c r="A37" t="s">
        <v>1937</v>
      </c>
      <c r="B37" s="22" t="s">
        <v>2197</v>
      </c>
      <c r="C37"/>
      <c r="D37"/>
      <c r="F37"/>
      <c r="G37" t="s">
        <v>1928</v>
      </c>
      <c r="H37">
        <v>0</v>
      </c>
      <c r="I37" t="str" cm="1">
        <f t="array" aca="1" ref="I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7" t="s">
        <v>2338</v>
      </c>
      <c r="K37" s="10" t="str">
        <f>TRIM(SUBSTITUTE( LEFT(DATA_Requirements[[#This Row],[Path]], FIND("/", SUBSTITUTE( DATA_Requirements[[#This Row],[Path]]," ","/"),1)-1), ".",""))</f>
        <v>Media</v>
      </c>
      <c r="L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SOW</v>
      </c>
      <c r="M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Consultant SMEs on Content Media to develop system Resources.</v>
      </c>
    </row>
    <row r="38" spans="1:13">
      <c r="A38" t="s">
        <v>1937</v>
      </c>
      <c r="B38" s="22" t="s">
        <v>2218</v>
      </c>
      <c r="C38" s="22"/>
      <c r="D38" s="22"/>
      <c r="E38" s="22" t="s">
        <v>2122</v>
      </c>
      <c r="F38" s="22" t="s">
        <v>2060</v>
      </c>
      <c r="G38" s="22" t="s">
        <v>1940</v>
      </c>
      <c r="H38" s="22">
        <v>0</v>
      </c>
      <c r="I38" s="22" t="str" cm="1">
        <f t="array" aca="1" ref="I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02.422.76.46.2.0</v>
      </c>
      <c r="J38" s="22" t="s">
        <v>2339</v>
      </c>
      <c r="K38" s="10" t="str">
        <f>TRIM(SUBSTITUTE( LEFT(DATA_Requirements[[#This Row],[Path]], FIND("/", SUBSTITUTE( DATA_Requirements[[#This Row],[Path]]," ","/"),1)-1), ".",""))</f>
        <v>Deployment</v>
      </c>
      <c r="L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ALM Pipeline</v>
      </c>
      <c r="M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obtaine Deployment Services Endorsement at CAB, an automated Pipeline MUST be developed in collaboration and accepted</v>
      </c>
    </row>
    <row r="39" spans="1:13">
      <c r="A39" t="s">
        <v>1937</v>
      </c>
      <c r="B39" t="s">
        <v>2237</v>
      </c>
      <c r="C39"/>
      <c r="D39"/>
      <c r="E39" s="22" t="s">
        <v>2122</v>
      </c>
      <c r="F39" s="22" t="s">
        <v>2060</v>
      </c>
      <c r="G39" s="22" t="s">
        <v>1940</v>
      </c>
      <c r="H39">
        <v>0</v>
      </c>
      <c r="I39" t="str" cm="1">
        <f t="array" aca="1" ref="I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39" t="s">
        <v>2340</v>
      </c>
      <c r="K39" s="10" t="str">
        <f>TRIM(SUBSTITUTE( LEFT(DATA_Requirements[[#This Row],[Path]], FIND("/", SUBSTITUTE( DATA_Requirements[[#This Row],[Path]]," ","/"),1)-1), ".",""))</f>
        <v>Deployment</v>
      </c>
      <c r="L3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Coded Instructions</v>
      </c>
      <c r="M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SystemClientAsCode MUST be developed As a Service Client component of automated deployments which Deployment Services are expecting</v>
      </c>
    </row>
    <row r="40" spans="1:13">
      <c r="A40" t="s">
        <v>1937</v>
      </c>
      <c r="B40" t="s">
        <v>2237</v>
      </c>
      <c r="C40"/>
      <c r="D40"/>
      <c r="E40" s="22" t="s">
        <v>2122</v>
      </c>
      <c r="F40" s="22" t="s">
        <v>2060</v>
      </c>
      <c r="G40" s="22" t="s">
        <v>1940</v>
      </c>
      <c r="H40">
        <v>0</v>
      </c>
      <c r="I40" t="str" cm="1">
        <f t="array" aca="1" ref="I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40" t="s">
        <v>2341</v>
      </c>
      <c r="K40" s="10" t="str">
        <f>TRIM(SUBSTITUTE( LEFT(DATA_Requirements[[#This Row],[Path]], FIND("/", SUBSTITUTE( DATA_Requirements[[#This Row],[Path]]," ","/"),1)-1), ".",""))</f>
        <v>Deployment</v>
      </c>
      <c r="L4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InfraAsCode</v>
      </c>
      <c r="M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Infrastructure instructions MUST be delivered as idempotent Code (Infrastructure-as-Code).</v>
      </c>
    </row>
    <row r="41" spans="1:13">
      <c r="A41" t="s">
        <v>1937</v>
      </c>
      <c r="B41" t="s">
        <v>2240</v>
      </c>
      <c r="C41"/>
      <c r="D41"/>
      <c r="F41"/>
      <c r="G41" t="s">
        <v>1928</v>
      </c>
      <c r="H41">
        <v>0</v>
      </c>
      <c r="I41" t="str" cm="1">
        <f t="array" aca="1" ref="I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02.444...0.0</v>
      </c>
      <c r="J41" t="s">
        <v>2342</v>
      </c>
      <c r="K41" s="10" t="str">
        <f>TRIM(SUBSTITUTE( LEFT(DATA_Requirements[[#This Row],[Path]], FIND("/", SUBSTITUTE( DATA_Requirements[[#This Row],[Path]]," ","/"),1)-1), ".",""))</f>
        <v>Deployment</v>
      </c>
      <c r="L4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DatabaseSchemaAsCode</v>
      </c>
      <c r="M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DatabaseSchemaAsCode MUST be developed As a Service Client component of automated deployments which Deployment Services are expecting</v>
      </c>
    </row>
    <row r="42" spans="1:13">
      <c r="A42" t="s">
        <v>1937</v>
      </c>
      <c r="B42" t="s">
        <v>2243</v>
      </c>
      <c r="C42"/>
      <c r="D42"/>
      <c r="E42" s="22" t="s">
        <v>2122</v>
      </c>
      <c r="F42" s="22" t="s">
        <v>2060</v>
      </c>
      <c r="G42" s="22" t="s">
        <v>1940</v>
      </c>
      <c r="H42">
        <v>0</v>
      </c>
      <c r="I42" t="str" cm="1">
        <f t="array" aca="1" ref="I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02.451.76.46.2.0</v>
      </c>
      <c r="J42" t="s">
        <v>2343</v>
      </c>
      <c r="K42" s="10" t="str">
        <f>TRIM(SUBSTITUTE( LEFT(DATA_Requirements[[#This Row],[Path]], FIND("/", SUBSTITUTE( DATA_Requirements[[#This Row],[Path]]," ","/"),1)-1), ".",""))</f>
        <v>Deployment</v>
      </c>
      <c r="L4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SystemConfigurationAsCode</v>
      </c>
      <c r="M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System host device configuration instructions MUST be delivered as idempotent Code (Configuration-as-Code)</v>
      </c>
    </row>
    <row r="43" spans="1:13">
      <c r="A43" t="s">
        <v>1937</v>
      </c>
      <c r="B43" t="s">
        <v>2243</v>
      </c>
      <c r="C43"/>
      <c r="D43"/>
      <c r="F43"/>
      <c r="G43" t="s">
        <v>1928</v>
      </c>
      <c r="H43">
        <v>0</v>
      </c>
      <c r="I43" t="str" cm="1">
        <f t="array" aca="1" ref="I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02.451...0.0</v>
      </c>
      <c r="J43" t="s">
        <v>2344</v>
      </c>
      <c r="K43" s="10" t="str">
        <f>TRIM(SUBSTITUTE( LEFT(DATA_Requirements[[#This Row],[Path]], FIND("/", SUBSTITUTE( DATA_Requirements[[#This Row],[Path]]," ","/"),1)-1), ".",""))</f>
        <v>Deployment</v>
      </c>
      <c r="L4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BackupsAsCode</v>
      </c>
      <c r="M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an Automated Deployment Pipeline for idempotently creating Infrastructure, deploying Systems and Configuration, restoring Backups is required</v>
      </c>
    </row>
    <row r="44" spans="1:13">
      <c r="A44" s="16" t="s">
        <v>1937</v>
      </c>
      <c r="B44" s="16"/>
      <c r="C44" s="16"/>
      <c r="D44" s="16"/>
      <c r="E44" s="16"/>
      <c r="F44" s="16"/>
      <c r="G44" s="16"/>
      <c r="H44" s="16"/>
      <c r="I44" s="16" t="str" cm="1">
        <f t="array" aca="1" ref="I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v>
      </c>
      <c r="J44" s="16" t="s">
        <v>2345</v>
      </c>
      <c r="K44" s="10" t="str">
        <f>TRIM(SUBSTITUTE( LEFT(DATA_Requirements[[#This Row],[Path]], FIND("/", SUBSTITUTE( DATA_Requirements[[#This Row],[Path]]," ","/"),1)-1), ".",""))</f>
        <v>A</v>
      </c>
      <c r="L4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45" spans="1:13">
      <c r="A45" s="22" t="s">
        <v>1937</v>
      </c>
      <c r="B45" s="22"/>
      <c r="C45" s="22"/>
      <c r="D45" s="22"/>
      <c r="E45" s="22"/>
      <c r="F45" s="22"/>
      <c r="G45" s="22"/>
      <c r="H45" s="22">
        <v>0</v>
      </c>
      <c r="I45" s="22" t="str" cm="1">
        <f t="array" aca="1" ref="I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5" s="22" t="s">
        <v>2346</v>
      </c>
      <c r="K45" s="10" t="str">
        <f>TRIM(SUBSTITUTE( LEFT(DATA_Requirements[[#This Row],[Path]], FIND("/", SUBSTITUTE( DATA_Requirements[[#This Row],[Path]]," ","/"),1)-1), ".",""))</f>
        <v>SubDeliverables:</v>
      </c>
      <c r="L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of several sub-deliverables MUST be managed to inform the Business Case (eg: Stakholders, Options, Information, Data Classification, Functionality, Qualities, Integrations, etc.)</v>
      </c>
    </row>
    <row r="46" spans="1:13">
      <c r="A46" s="22" t="s">
        <v>1937</v>
      </c>
      <c r="B46" s="22"/>
      <c r="C46" s="22"/>
      <c r="D46" s="22"/>
      <c r="E46" s="22"/>
      <c r="F46" s="22"/>
      <c r="G46" s="22"/>
      <c r="H46" s="22">
        <v>0</v>
      </c>
      <c r="I46" s="22" t="str" cm="1">
        <f t="array" aca="1" ref="I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6" s="22" t="s">
        <v>2347</v>
      </c>
      <c r="K46" s="10" t="str">
        <f>TRIM(SUBSTITUTE( LEFT(DATA_Requirements[[#This Row],[Path]], FIND("/", SUBSTITUTE( DATA_Requirements[[#This Row],[Path]]," ","/"),1)-1), ".",""))</f>
        <v>Organisation</v>
      </c>
      <c r="L4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Information Governance: InfoService: Endorsement</v>
      </c>
      <c r="M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Information Governance Endoresement at CAB MUST be obtained to go live.</v>
      </c>
    </row>
    <row r="47" spans="1:13">
      <c r="A47" t="s">
        <v>1937</v>
      </c>
      <c r="C47"/>
      <c r="D47"/>
      <c r="F47"/>
      <c r="G47" t="s">
        <v>1940</v>
      </c>
      <c r="H47">
        <v>0</v>
      </c>
      <c r="I47" t="str" cm="1">
        <f t="array" aca="1" ref="I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7" t="s">
        <v>2348</v>
      </c>
      <c r="K47" s="10" t="str">
        <f>TRIM(SUBSTITUTE( LEFT(DATA_Requirements[[#This Row],[Path]], FIND("/", SUBSTITUTE( DATA_Requirements[[#This Row],[Path]]," ","/"),1)-1), ".",""))</f>
        <v>Organisation</v>
      </c>
      <c r="L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HL simplified Information Description MUST be developed to inform the Business Plan, showing elements required for each functional Logical Domain, including integration.</v>
      </c>
    </row>
    <row r="48" spans="1:13">
      <c r="A48" t="s">
        <v>1937</v>
      </c>
      <c r="C48"/>
      <c r="D48"/>
      <c r="F48"/>
      <c r="G48" t="s">
        <v>1940</v>
      </c>
      <c r="H48">
        <v>0</v>
      </c>
      <c r="I48" t="str" cm="1">
        <f t="array" aca="1" ref="I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8" t="s">
        <v>2349</v>
      </c>
      <c r="K48" s="10" t="str">
        <f>TRIM(SUBSTITUTE( LEFT(DATA_Requirements[[#This Row],[Path]], FIND("/", SUBSTITUTE( DATA_Requirements[[#This Row],[Path]]," ","/"),1)-1), ".",""))</f>
        <v>Organisation</v>
      </c>
      <c r="L4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Data Classification of the Information managed by the business Service MUST be determined, accepted and recorded in the Business Case.</v>
      </c>
    </row>
    <row r="49" spans="1:13">
      <c r="A49" t="s">
        <v>1937</v>
      </c>
      <c r="C49"/>
      <c r="D49"/>
      <c r="F49"/>
      <c r="G49" t="s">
        <v>1940</v>
      </c>
      <c r="H49">
        <v>0</v>
      </c>
      <c r="I49" t="str" cm="1">
        <f t="array" aca="1" ref="I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9" t="s">
        <v>2350</v>
      </c>
      <c r="K49" s="10" t="str">
        <f>TRIM(SUBSTITUTE( LEFT(DATA_Requirements[[#This Row],[Path]], FIND("/", SUBSTITUTE( DATA_Requirements[[#This Row],[Path]]," ","/"),1)-1), ".",""))</f>
        <v>Organisation</v>
      </c>
      <c r="L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Information Service's Endorsement at CAB, the service's Information Data Classification MUST be approved early (eg: BizCase) as it affects design choices &amp; cost.</v>
      </c>
    </row>
    <row r="50" spans="1:13">
      <c r="A50" t="s">
        <v>1937</v>
      </c>
      <c r="C50"/>
      <c r="D50"/>
      <c r="F50" t="s">
        <v>1967</v>
      </c>
      <c r="G50" t="s">
        <v>1940</v>
      </c>
      <c r="H50">
        <v>0</v>
      </c>
      <c r="I50" t="str" cm="1">
        <f t="array" aca="1" ref="I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02...07.2.0</v>
      </c>
      <c r="J50" t="s">
        <v>2351</v>
      </c>
      <c r="K50" s="10" t="str">
        <f>TRIM(SUBSTITUTE( LEFT(DATA_Requirements[[#This Row],[Path]], FIND("/", SUBSTITUTE( DATA_Requirements[[#This Row],[Path]]," ","/"),1)-1), ".",""))</f>
        <v>Organisation</v>
      </c>
      <c r="L5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PIA</v>
      </c>
      <c r="M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Impact Assessment (PIA) Report MUST be developed and signed off by Privacy Governance officers.</v>
      </c>
    </row>
    <row r="51" spans="1:13">
      <c r="A51" t="s">
        <v>1937</v>
      </c>
      <c r="C51"/>
      <c r="D51"/>
      <c r="E51" t="s">
        <v>2114</v>
      </c>
      <c r="F51" t="s">
        <v>1967</v>
      </c>
      <c r="G51" t="s">
        <v>1940</v>
      </c>
      <c r="H51">
        <v>0</v>
      </c>
      <c r="I51" t="str" cm="1">
        <f t="array" aca="1" ref="I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1" t="s">
        <v>2352</v>
      </c>
      <c r="K51" s="10" t="str">
        <f>TRIM(SUBSTITUTE( LEFT(DATA_Requirements[[#This Row],[Path]], FIND("/", SUBSTITUTE( DATA_Requirements[[#This Row],[Path]]," ","/"),1)-1), ".",""))</f>
        <v>Organisation</v>
      </c>
      <c r="L5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Cookie Statement</v>
      </c>
      <c r="M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A Tracking (Cookie) Statement MUST be either referenced or developed</v>
      </c>
    </row>
    <row r="52" spans="1:13">
      <c r="A52" t="s">
        <v>1937</v>
      </c>
      <c r="C52"/>
      <c r="D52"/>
      <c r="E52" t="s">
        <v>2114</v>
      </c>
      <c r="F52" t="s">
        <v>1967</v>
      </c>
      <c r="G52" t="s">
        <v>1940</v>
      </c>
      <c r="H52">
        <v>0</v>
      </c>
      <c r="I52" t="str" cm="1">
        <f t="array" aca="1" ref="I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2" t="s">
        <v>2353</v>
      </c>
      <c r="K52" s="10" t="str">
        <f>TRIM(SUBSTITUTE( LEFT(DATA_Requirements[[#This Row],[Path]], FIND("/", SUBSTITUTE( DATA_Requirements[[#This Row],[Path]]," ","/"),1)-1), ".",""))</f>
        <v>Organisation</v>
      </c>
      <c r="L5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Opt Out Statement</v>
      </c>
      <c r="M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Opt Out Statement MUST be either referenced or developed As a Service Client Resource</v>
      </c>
    </row>
    <row r="53" spans="1:13">
      <c r="A53" t="s">
        <v>1937</v>
      </c>
      <c r="C53"/>
      <c r="D53"/>
      <c r="E53" t="s">
        <v>2114</v>
      </c>
      <c r="F53" t="s">
        <v>1967</v>
      </c>
      <c r="G53" t="s">
        <v>1940</v>
      </c>
      <c r="H53">
        <v>0</v>
      </c>
      <c r="I53" t="str" cm="1">
        <f t="array" aca="1" ref="I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3" t="s">
        <v>2354</v>
      </c>
      <c r="K53" s="10" t="str">
        <f>TRIM(SUBSTITUTE( LEFT(DATA_Requirements[[#This Row],[Path]], FIND("/", SUBSTITUTE( DATA_Requirements[[#This Row],[Path]]," ","/"),1)-1), ".",""))</f>
        <v>Organisation</v>
      </c>
      <c r="L5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PII Statement</v>
      </c>
      <c r="M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Correction Statement MUST be either referenced or developed As a Service Client Resource</v>
      </c>
    </row>
    <row r="54" spans="1:13">
      <c r="A54" t="s">
        <v>1937</v>
      </c>
      <c r="C54"/>
      <c r="D54"/>
      <c r="E54" t="s">
        <v>2114</v>
      </c>
      <c r="F54" t="s">
        <v>1967</v>
      </c>
      <c r="G54" t="s">
        <v>1940</v>
      </c>
      <c r="H54">
        <v>0</v>
      </c>
      <c r="I54" t="str" cm="1">
        <f t="array" aca="1" ref="I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4" t="s">
        <v>2355</v>
      </c>
      <c r="K54" s="10" t="str">
        <f>TRIM(SUBSTITUTE( LEFT(DATA_Requirements[[#This Row],[Path]], FIND("/", SUBSTITUTE( DATA_Requirements[[#This Row],[Path]]," ","/"),1)-1), ".",""))</f>
        <v>Organisation</v>
      </c>
      <c r="L5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Privacy Statement</v>
      </c>
      <c r="M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Privacy Statement MUST be either referenced or developed As a Service Client Resource</v>
      </c>
    </row>
    <row r="55" spans="1:13">
      <c r="A55" t="s">
        <v>1937</v>
      </c>
      <c r="B55" s="22"/>
      <c r="C55" s="22"/>
      <c r="D55" s="22"/>
      <c r="E55" s="22"/>
      <c r="F55" s="22"/>
      <c r="G55" s="22" t="s">
        <v>1954</v>
      </c>
      <c r="H55" s="22">
        <v>0</v>
      </c>
      <c r="I55" s="22" t="str" cm="1">
        <f t="array" aca="1" ref="I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02....4.0</v>
      </c>
      <c r="J55" s="22" t="s">
        <v>2356</v>
      </c>
      <c r="K55" s="10" t="str">
        <f>TRIM(SUBSTITUTE( LEFT(DATA_Requirements[[#This Row],[Path]], FIND("/", SUBSTITUTE( DATA_Requirements[[#This Row],[Path]]," ","/"),1)-1), ".",""))</f>
        <v>Organisation</v>
      </c>
      <c r="L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Endorsement</v>
      </c>
      <c r="M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 Services Endorsement at CAB MUST be obtained to go live.</v>
      </c>
    </row>
    <row r="56" spans="1:13">
      <c r="A56" t="s">
        <v>1937</v>
      </c>
      <c r="B56" s="22"/>
      <c r="C56" s="22"/>
      <c r="D56" s="22"/>
      <c r="E56" s="22"/>
      <c r="F56" s="22"/>
      <c r="G56" s="22" t="s">
        <v>1928</v>
      </c>
      <c r="H56" s="22">
        <v>0</v>
      </c>
      <c r="I56" s="22" t="str" cm="1">
        <f t="array" aca="1" ref="I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6" s="22" t="s">
        <v>2357</v>
      </c>
      <c r="K56" s="10" t="str">
        <f>TRIM(SUBSTITUTE( LEFT(DATA_Requirements[[#This Row],[Path]], FIND("/", SUBSTITUTE( DATA_Requirements[[#This Row],[Path]]," ","/"),1)-1), ".",""))</f>
        <v>Content:</v>
      </c>
      <c r="L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Endorsement at CAB</v>
      </c>
      <c r="M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Endorsement by Media Development Services at CAB MUST be obtained to go live.</v>
      </c>
    </row>
    <row r="57" spans="1:13">
      <c r="A57" t="s">
        <v>1937</v>
      </c>
      <c r="B57" s="22"/>
      <c r="C57" s="22"/>
      <c r="D57" s="22"/>
      <c r="E57" s="22"/>
      <c r="F57" s="22"/>
      <c r="G57" s="22" t="s">
        <v>1928</v>
      </c>
      <c r="H57" s="22">
        <v>0</v>
      </c>
      <c r="I57" s="22" t="str" cm="1">
        <f t="array" aca="1" ref="I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7" s="22" t="s">
        <v>2358</v>
      </c>
      <c r="K57" s="10" t="str">
        <f>TRIM(SUBSTITUTE( LEFT(DATA_Requirements[[#This Row],[Path]], FIND("/", SUBSTITUTE( DATA_Requirements[[#This Row],[Path]]," ","/"),1)-1), ".",""))</f>
        <v>InfoService</v>
      </c>
      <c r="L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v>
      </c>
      <c r="M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DIG Endorsement at CAB MUST be obtained to go live</v>
      </c>
    </row>
    <row r="58" spans="1:13">
      <c r="A58" t="s">
        <v>1937</v>
      </c>
      <c r="B58" s="22"/>
      <c r="C58" s="22"/>
      <c r="D58" s="22"/>
      <c r="E58" s="22"/>
      <c r="F58" s="22"/>
      <c r="G58" s="22" t="s">
        <v>1928</v>
      </c>
      <c r="H58" s="22">
        <v>0</v>
      </c>
      <c r="I58" s="22" t="str" cm="1">
        <f t="array" aca="1" ref="I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8" s="22" t="s">
        <v>2359</v>
      </c>
      <c r="K58" s="10" t="str">
        <f>TRIM(SUBSTITUTE( LEFT(DATA_Requirements[[#This Row],[Path]], FIND("/", SUBSTITUTE( DATA_Requirements[[#This Row],[Path]]," ","/"),1)-1), ".",""))</f>
        <v>Business</v>
      </c>
      <c r="L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Case's Principles, Options analysis, Information, Functionality and Qualities MUST be presented to and endorsed by ITC's DA prior to presentation to ITC GB.</v>
      </c>
    </row>
    <row r="59" spans="1:13">
      <c r="A59" t="s">
        <v>1937</v>
      </c>
      <c r="C59"/>
      <c r="D59"/>
      <c r="F59"/>
      <c r="G59" s="22" t="s">
        <v>1928</v>
      </c>
      <c r="H59">
        <v>0</v>
      </c>
      <c r="I59" t="str" cm="1">
        <f t="array" aca="1" ref="I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9" t="s">
        <v>2360</v>
      </c>
      <c r="K59" s="10" t="str">
        <f>TRIM(SUBSTITUTE( LEFT(DATA_Requirements[[#This Row],[Path]], FIND("/", SUBSTITUTE( DATA_Requirements[[#This Row],[Path]]," ","/"),1)-1), ".",""))</f>
        <v>InfoService</v>
      </c>
      <c r="L5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 Data Warehouse Models</v>
      </c>
      <c r="M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Data Warehouse Models</v>
      </c>
    </row>
    <row r="60" spans="1:13">
      <c r="A60" t="s">
        <v>1937</v>
      </c>
      <c r="C60"/>
      <c r="D60"/>
      <c r="F60"/>
      <c r="G60" s="22" t="s">
        <v>1928</v>
      </c>
      <c r="H60">
        <v>0</v>
      </c>
      <c r="I60" t="str" cm="1">
        <f t="array" aca="1" ref="I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0" t="s">
        <v>2361</v>
      </c>
      <c r="K60" s="10" t="str">
        <f>TRIM(SUBSTITUTE( LEFT(DATA_Requirements[[#This Row],[Path]], FIND("/", SUBSTITUTE( DATA_Requirements[[#This Row],[Path]]," ","/"),1)-1), ".",""))</f>
        <v>InfoService</v>
      </c>
      <c r="L6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(DIGI) Endorsement of API Models</v>
      </c>
      <c r="M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 DIGI Endorsement at CAB, Data Services MUST review, inform and approve the InfoService's API API Design &amp; Documentation</v>
      </c>
    </row>
    <row r="61" spans="1:13">
      <c r="A61" t="s">
        <v>1937</v>
      </c>
      <c r="B61" s="22"/>
      <c r="C61" s="22"/>
      <c r="D61" s="22"/>
      <c r="E61" s="22"/>
      <c r="F61" s="22"/>
      <c r="G61" s="22" t="s">
        <v>1928</v>
      </c>
      <c r="H61" s="22">
        <v>0</v>
      </c>
      <c r="I61" s="22" t="str" cm="1">
        <f t="array" aca="1" ref="I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1" s="22" t="s">
        <v>2362</v>
      </c>
      <c r="K61" s="10" t="str">
        <f>TRIM(SUBSTITUTE( LEFT(DATA_Requirements[[#This Row],[Path]], FIND("/", SUBSTITUTE( DATA_Requirements[[#This Row],[Path]]," ","/"),1)-1), ".",""))</f>
        <v>Business</v>
      </c>
      <c r="L6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MUST be presented to and endorsed by ITC's GB.</v>
      </c>
    </row>
    <row r="62" spans="1:13">
      <c r="A62" t="s">
        <v>1937</v>
      </c>
      <c r="B62" s="22"/>
      <c r="C62" s="22"/>
      <c r="D62" s="22"/>
      <c r="E62" s="22"/>
      <c r="F62" s="22"/>
      <c r="G62" s="22" t="s">
        <v>1928</v>
      </c>
      <c r="H62" s="22">
        <v>0</v>
      </c>
      <c r="I62" s="22" t="str" cm="1">
        <f t="array" aca="1" ref="I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2" s="22" t="s">
        <v>2363</v>
      </c>
      <c r="K62" s="10" t="str">
        <f>TRIM(SUBSTITUTE( LEFT(DATA_Requirements[[#This Row],[Path]], FIND("/", SUBSTITUTE( DATA_Requirements[[#This Row],[Path]]," ","/"),1)-1), ".",""))</f>
        <v>InfoService</v>
      </c>
      <c r="L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Endorsement of the architecture at CAB MUST be obtained to go live</v>
      </c>
    </row>
    <row r="63" spans="1:13">
      <c r="A63" t="s">
        <v>1937</v>
      </c>
      <c r="C63"/>
      <c r="D63"/>
      <c r="F63"/>
      <c r="G63" s="22" t="s">
        <v>1928</v>
      </c>
      <c r="H63">
        <v>0</v>
      </c>
      <c r="I63" t="str" cm="1">
        <f t="array" aca="1" ref="I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3" t="s">
        <v>2364</v>
      </c>
      <c r="K63" s="10" t="str">
        <f>TRIM(SUBSTITUTE( LEFT(DATA_Requirements[[#This Row],[Path]], FIND("/", SUBSTITUTE( DATA_Requirements[[#This Row],[Path]]," ","/"),1)-1), ".",""))</f>
        <v>InfoService</v>
      </c>
      <c r="L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v>
      </c>
      <c r="M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defined obligations (eg: adherence to Design Principles, Standards &amp; Frameworks, Integration &amp; Services) MUST be adhered to.</v>
      </c>
    </row>
    <row r="64" spans="1:13">
      <c r="A64" t="s">
        <v>1937</v>
      </c>
      <c r="B64" s="22"/>
      <c r="C64" s="22"/>
      <c r="D64" s="22"/>
      <c r="E64" s="22"/>
      <c r="F64" s="22"/>
      <c r="G64" s="22" t="s">
        <v>1928</v>
      </c>
      <c r="H64" s="22">
        <v>0</v>
      </c>
      <c r="I64" s="22" t="str" cm="1">
        <f t="array" aca="1" ref="I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4" s="22" t="s">
        <v>2365</v>
      </c>
      <c r="K64" s="10" t="str">
        <f>TRIM(SUBSTITUTE( LEFT(DATA_Requirements[[#This Row],[Path]], FIND("/", SUBSTITUTE( DATA_Requirements[[#This Row],[Path]]," ","/"),1)-1), ".",""))</f>
        <v>C&amp;A</v>
      </c>
      <c r="L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C&amp;A Services Endorsement at CAB MUST be obtained to go live.</v>
      </c>
    </row>
    <row r="65" spans="1:13">
      <c r="A65" t="s">
        <v>1937</v>
      </c>
      <c r="C65"/>
      <c r="D65"/>
      <c r="F65"/>
      <c r="G65" s="22" t="s">
        <v>1928</v>
      </c>
      <c r="H65">
        <v>0</v>
      </c>
      <c r="I65" t="str" cm="1">
        <f t="array" aca="1" ref="I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5" t="s">
        <v>2366</v>
      </c>
      <c r="K65" s="10" t="str">
        <f>TRIM(SUBSTITUTE( LEFT(DATA_Requirements[[#This Row],[Path]], FIND("/", SUBSTITUTE( DATA_Requirements[[#This Row],[Path]]," ","/"),1)-1), ".",""))</f>
        <v>C&amp;A</v>
      </c>
      <c r="L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C&amp;A Services to commission the documentation of risk, controls, and accepted processes</v>
      </c>
    </row>
    <row r="66" spans="1:13">
      <c r="A66" t="s">
        <v>1937</v>
      </c>
      <c r="C66"/>
      <c r="D66"/>
      <c r="F66"/>
      <c r="G66" s="22" t="s">
        <v>1928</v>
      </c>
      <c r="H66">
        <v>0</v>
      </c>
      <c r="I66" t="str" cm="1">
        <f t="array" aca="1" ref="I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6" t="s">
        <v>2367</v>
      </c>
      <c r="K66" s="10" t="str">
        <f>TRIM(SUBSTITUTE( LEFT(DATA_Requirements[[#This Row],[Path]], FIND("/", SUBSTITUTE( DATA_Requirements[[#This Row],[Path]]," ","/"),1)-1), ".",""))</f>
        <v>C&amp;A</v>
      </c>
      <c r="L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TRA</v>
      </c>
      <c r="M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Technical Risk Assessment (TRA) SHOULD be developed for any system as part of the C&amp;A Process</v>
      </c>
    </row>
    <row r="67" spans="1:13">
      <c r="A67" t="s">
        <v>1937</v>
      </c>
      <c r="C67"/>
      <c r="D67"/>
      <c r="F67"/>
      <c r="G67" s="22" t="s">
        <v>1928</v>
      </c>
      <c r="H67">
        <v>0</v>
      </c>
      <c r="I67" t="str" cm="1">
        <f t="array" aca="1" ref="I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7" t="s">
        <v>2368</v>
      </c>
      <c r="K67" s="10" t="str">
        <f>TRIM(SUBSTITUTE( LEFT(DATA_Requirements[[#This Row],[Path]], FIND("/", SUBSTITUTE( DATA_Requirements[[#This Row],[Path]]," ","/"),1)-1), ".",""))</f>
        <v>C&amp;A</v>
      </c>
      <c r="L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CRP</v>
      </c>
      <c r="M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CRP MUST be developed for any system as part of the C&amp;A Process</v>
      </c>
    </row>
    <row r="68" spans="1:13">
      <c r="A68" t="s">
        <v>1937</v>
      </c>
      <c r="C68"/>
      <c r="D68"/>
      <c r="F68"/>
      <c r="G68" s="22" t="s">
        <v>1928</v>
      </c>
      <c r="H68">
        <v>0</v>
      </c>
      <c r="I68" t="str" cm="1">
        <f t="array" aca="1" ref="I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8" t="s">
        <v>2369</v>
      </c>
      <c r="K68" s="10" t="str">
        <f>TRIM(SUBSTITUTE( LEFT(DATA_Requirements[[#This Row],[Path]], FIND("/", SUBSTITUTE( DATA_Requirements[[#This Row],[Path]]," ","/"),1)-1), ".",""))</f>
        <v>C&amp;A</v>
      </c>
      <c r="L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CRR</v>
      </c>
      <c r="M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CRR MUST be developed for any system as part of the C&amp;A Process</v>
      </c>
    </row>
    <row r="69" spans="1:13">
      <c r="A69" t="s">
        <v>1937</v>
      </c>
      <c r="C69"/>
      <c r="D69"/>
      <c r="F69"/>
      <c r="G69" s="22" t="s">
        <v>1928</v>
      </c>
      <c r="H69">
        <v>0</v>
      </c>
      <c r="I69" t="str" cm="1">
        <f t="array" aca="1" ref="I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9" t="s">
        <v>2370</v>
      </c>
      <c r="K69" s="10" t="str">
        <f>TRIM(SUBSTITUTE( LEFT(DATA_Requirements[[#This Row],[Path]], FIND("/", SUBSTITUTE( DATA_Requirements[[#This Row],[Path]]," ","/"),1)-1), ".",""))</f>
        <v>C&amp;A</v>
      </c>
      <c r="L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SRA</v>
      </c>
      <c r="M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SRA MUST be developed for any system as part of the C&amp;A Process</v>
      </c>
    </row>
    <row r="70" spans="1:13">
      <c r="A70" t="s">
        <v>1937</v>
      </c>
      <c r="C70"/>
      <c r="D70"/>
      <c r="F70"/>
      <c r="G70" s="22" t="s">
        <v>1928</v>
      </c>
      <c r="H70">
        <v>0</v>
      </c>
      <c r="I70" t="str" cm="1">
        <f t="array" aca="1" ref="I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0" t="s">
        <v>2371</v>
      </c>
      <c r="K70" s="10" t="str">
        <f>TRIM(SUBSTITUTE( LEFT(DATA_Requirements[[#This Row],[Path]], FIND("/", SUBSTITUTE( DATA_Requirements[[#This Row],[Path]]," ","/"),1)-1), ".",""))</f>
        <v>C&amp;A</v>
      </c>
      <c r="L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SOW MUST be developed to commission an independent review of the system's technical risks and provide appropriate recommendations</v>
      </c>
    </row>
    <row r="71" spans="1:13">
      <c r="A71" t="s">
        <v>1937</v>
      </c>
      <c r="B71" s="22"/>
      <c r="C71" s="22"/>
      <c r="D71" s="22"/>
      <c r="E71" s="22"/>
      <c r="F71" s="22"/>
      <c r="G71" s="22" t="s">
        <v>1928</v>
      </c>
      <c r="H71" s="22">
        <v>0</v>
      </c>
      <c r="I71" s="22" t="str" cm="1">
        <f t="array" aca="1" ref="I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1" s="22" t="s">
        <v>2372</v>
      </c>
      <c r="K71" s="10" t="str">
        <f>TRIM(SUBSTITUTE( LEFT(DATA_Requirements[[#This Row],[Path]], FIND("/", SUBSTITUTE( DATA_Requirements[[#This Row],[Path]]," ","/"),1)-1), ".",""))</f>
        <v>InfoService</v>
      </c>
      <c r="L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CAB: Endorsement</v>
      </c>
      <c r="M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obtain Endorsement at CAB from its members (Design, Deployment, Infrastructure, Maintenance, Ops, Support, Business, etc.)</v>
      </c>
    </row>
    <row r="72" spans="1:13">
      <c r="A72" t="s">
        <v>1937</v>
      </c>
      <c r="C72"/>
      <c r="D72"/>
      <c r="F72"/>
      <c r="G72" s="22" t="s">
        <v>1928</v>
      </c>
      <c r="H72">
        <v>0</v>
      </c>
      <c r="I72" t="str" cm="1">
        <f t="array" aca="1" ref="I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2" t="s">
        <v>2373</v>
      </c>
      <c r="K72" s="10" t="str">
        <f>TRIM(SUBSTITUTE( LEFT(DATA_Requirements[[#This Row],[Path]], FIND("/", SUBSTITUTE( DATA_Requirements[[#This Row],[Path]]," ","/"),1)-1), ".",""))</f>
        <v>InfoService</v>
      </c>
      <c r="L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ATO</v>
      </c>
      <c r="M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endorsed at CAB to obtain an ATO from the CDO -- a prerequisite for deployment Change Requests to PROD-DATA being accepted</v>
      </c>
    </row>
    <row r="73" spans="1:13">
      <c r="A73" t="s">
        <v>1937</v>
      </c>
      <c r="B73" s="22"/>
      <c r="C73" s="22"/>
      <c r="D73" s="22"/>
      <c r="E73" s="22"/>
      <c r="F73" s="22"/>
      <c r="G73" s="22" t="s">
        <v>1928</v>
      </c>
      <c r="H73" s="22">
        <v>0</v>
      </c>
      <c r="I73" s="22" t="str" cm="1">
        <f t="array" aca="1" ref="I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3" s="22" t="s">
        <v>2374</v>
      </c>
      <c r="K73" s="10" t="str">
        <f>TRIM(SUBSTITUTE( LEFT(DATA_Requirements[[#This Row],[Path]], FIND("/", SUBSTITUTE( DATA_Requirements[[#This Row],[Path]]," ","/"),1)-1), ".",""))</f>
        <v>InfoService</v>
      </c>
      <c r="L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Services: Endorsement</v>
      </c>
      <c r="M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Services Endorsement at CAB MUST be obtained to go live</v>
      </c>
    </row>
    <row r="74" spans="1:13">
      <c r="A74" t="s">
        <v>1937</v>
      </c>
      <c r="C74"/>
      <c r="D74"/>
      <c r="F74"/>
      <c r="G74" s="22" t="s">
        <v>1928</v>
      </c>
      <c r="H74">
        <v>0</v>
      </c>
      <c r="I74" t="str" cm="1">
        <f t="array" aca="1" ref="I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4" t="s">
        <v>2375</v>
      </c>
      <c r="K74" s="10" t="str">
        <f>TRIM(SUBSTITUTE( LEFT(DATA_Requirements[[#This Row],[Path]], FIND("/", SUBSTITUTE( DATA_Requirements[[#This Row],[Path]]," ","/"),1)-1), ".",""))</f>
        <v>InfoService</v>
      </c>
      <c r="L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Initial SOW</v>
      </c>
      <c r="M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initial QA analysis Services.</v>
      </c>
    </row>
    <row r="75" spans="1:13">
      <c r="A75" t="s">
        <v>1937</v>
      </c>
      <c r="C75"/>
      <c r="D75"/>
      <c r="F75"/>
      <c r="G75" s="22" t="s">
        <v>1928</v>
      </c>
      <c r="H75">
        <v>0</v>
      </c>
      <c r="I75" t="str" cm="1">
        <f t="array" aca="1" ref="I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5" t="s">
        <v>2376</v>
      </c>
      <c r="K75" s="10" t="str">
        <f>TRIM(SUBSTITUTE( LEFT(DATA_Requirements[[#This Row],[Path]], FIND("/", SUBSTITUTE( DATA_Requirements[[#This Row],[Path]]," ","/"),1)-1), ".",""))</f>
        <v>InfoService</v>
      </c>
      <c r="L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Ongoing SOW</v>
      </c>
      <c r="M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ongoing QA analysis Services.</v>
      </c>
    </row>
    <row r="76" spans="1:13">
      <c r="A76" t="s">
        <v>1937</v>
      </c>
      <c r="C76"/>
      <c r="D76"/>
      <c r="F76"/>
      <c r="G76" s="22" t="s">
        <v>1928</v>
      </c>
      <c r="H76">
        <v>0</v>
      </c>
      <c r="I76" t="str" cm="1">
        <f t="array" aca="1" ref="I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6" t="s">
        <v>2377</v>
      </c>
      <c r="K76" s="10" t="str">
        <f>TRIM(SUBSTITUTE( LEFT(DATA_Requirements[[#This Row],[Path]], FIND("/", SUBSTITUTE( DATA_Requirements[[#This Row],[Path]]," ","/"),1)-1), ".",""))</f>
        <v>InfoService</v>
      </c>
      <c r="L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SOWs</v>
      </c>
      <c r="M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SOWs MUST specify the service required is Test Analysis and Definition, for others to develop into Delivery Pipeline Code ("QA as Code").</v>
      </c>
    </row>
    <row r="77" spans="1:13">
      <c r="A77" t="s">
        <v>1937</v>
      </c>
      <c r="B77" s="22"/>
      <c r="C77" s="22"/>
      <c r="D77" s="22"/>
      <c r="E77" s="22"/>
      <c r="F77" s="22"/>
      <c r="G77" s="22" t="s">
        <v>1928</v>
      </c>
      <c r="H77" s="22">
        <v>0</v>
      </c>
      <c r="I77" s="22" t="str" cm="1">
        <f t="array" aca="1" ref="I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7" s="22" t="s">
        <v>2378</v>
      </c>
      <c r="K77" s="10" t="str">
        <f>TRIM(SUBSTITUTE( LEFT(DATA_Requirements[[#This Row],[Path]], FIND("/", SUBSTITUTE( DATA_Requirements[[#This Row],[Path]]," ","/"),1)-1), ".",""))</f>
        <v>ALM</v>
      </c>
      <c r="L7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78" spans="1:13">
      <c r="A78" t="s">
        <v>1937</v>
      </c>
      <c r="B78" s="22"/>
      <c r="C78" s="22"/>
      <c r="D78" s="22"/>
      <c r="E78" s="22"/>
      <c r="F78" s="22"/>
      <c r="G78" s="22" t="s">
        <v>1928</v>
      </c>
      <c r="H78" s="22">
        <v>0</v>
      </c>
      <c r="I78" s="22" t="str" cm="1">
        <f t="array" aca="1" ref="I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8" s="22" t="s">
        <v>2379</v>
      </c>
      <c r="K78" s="10" t="str">
        <f>TRIM(SUBSTITUTE( LEFT(DATA_Requirements[[#This Row],[Path]], FIND("/", SUBSTITUTE( DATA_Requirements[[#This Row],[Path]]," ","/"),1)-1), ".",""))</f>
        <v>SupportServices:</v>
      </c>
      <c r="L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Services Endorsement at CAB MUST be obtained to go live.</v>
      </c>
    </row>
    <row r="79" spans="1:13">
      <c r="A79" t="s">
        <v>1937</v>
      </c>
      <c r="B79" s="22"/>
      <c r="C79" s="22"/>
      <c r="D79" s="22"/>
      <c r="E79" s="22"/>
      <c r="F79" s="22"/>
      <c r="G79" s="22"/>
      <c r="H79" s="22">
        <v>0</v>
      </c>
      <c r="I79" s="22" t="str" cm="1">
        <f t="array" aca="1" ref="I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79" s="22" t="s">
        <v>2380</v>
      </c>
      <c r="K79" s="10" t="str">
        <f>TRIM(SUBSTITUTE( LEFT(DATA_Requirements[[#This Row],[Path]], FIND("/", SUBSTITUTE( DATA_Requirements[[#This Row],[Path]]," ","/"),1)-1), ".",""))</f>
        <v>Business</v>
      </c>
      <c r="L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 Endorsement</v>
      </c>
      <c r="M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Services Endorsement at CAB MUST be obtained to go live.</v>
      </c>
    </row>
    <row r="80" spans="1:13">
      <c r="A80" s="22" t="s">
        <v>1937</v>
      </c>
      <c r="B80" s="22"/>
      <c r="C80" s="22"/>
      <c r="D80" s="22"/>
      <c r="E80" s="22"/>
      <c r="F80" s="22"/>
      <c r="G80" t="s">
        <v>1928</v>
      </c>
      <c r="H80" s="22">
        <v>0</v>
      </c>
      <c r="I80" s="22" t="str" cm="1">
        <f t="array" aca="1" ref="I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0" s="22" t="s">
        <v>2381</v>
      </c>
      <c r="K80" s="10" t="str">
        <f>TRIM(SUBSTITUTE( LEFT(DATA_Requirements[[#This Row],[Path]], FIND("/", SUBSTITUTE( DATA_Requirements[[#This Row],[Path]]," ","/"),1)-1), ".",""))</f>
        <v>LEGACY</v>
      </c>
      <c r="L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1" spans="1:13">
      <c r="A81" s="22" t="s">
        <v>1937</v>
      </c>
      <c r="B81" s="22"/>
      <c r="C81" s="22"/>
      <c r="D81" s="22"/>
      <c r="E81" s="22"/>
      <c r="F81" s="22"/>
      <c r="G81" t="s">
        <v>1928</v>
      </c>
      <c r="H81" s="22">
        <v>0</v>
      </c>
      <c r="I81" s="22" t="str" cm="1">
        <f t="array" aca="1" ref="I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1" s="22" t="s">
        <v>2382</v>
      </c>
      <c r="K81" s="10" t="str">
        <f>TRIM(SUBSTITUTE( LEFT(DATA_Requirements[[#This Row],[Path]], FIND("/", SUBSTITUTE( DATA_Requirements[[#This Row],[Path]]," ","/"),1)-1), ".",""))</f>
        <v>Client-UX</v>
      </c>
      <c r="L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2" spans="1:13">
      <c r="A82" s="22" t="s">
        <v>1937</v>
      </c>
      <c r="B82" s="22"/>
      <c r="C82" s="22"/>
      <c r="D82" s="22"/>
      <c r="E82" s="22"/>
      <c r="F82" s="22"/>
      <c r="G82" t="s">
        <v>1928</v>
      </c>
      <c r="H82" s="22">
        <v>0</v>
      </c>
      <c r="I82" s="22" t="str" cm="1">
        <f t="array" aca="1" ref="I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2" s="22" t="s">
        <v>2383</v>
      </c>
      <c r="K82" s="10" t="str">
        <f>TRIM(SUBSTITUTE( LEFT(DATA_Requirements[[#This Row],[Path]], FIND("/", SUBSTITUTE( DATA_Requirements[[#This Row],[Path]]," ","/"),1)-1), ".",""))</f>
        <v>Server</v>
      </c>
      <c r="L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3" spans="1:13">
      <c r="A83" s="16" t="s">
        <v>1944</v>
      </c>
      <c r="B83" s="16"/>
      <c r="C83" s="16"/>
      <c r="D83" s="16"/>
      <c r="E83" s="16"/>
      <c r="F83" s="16"/>
      <c r="G83" t="s">
        <v>1928</v>
      </c>
      <c r="H83" s="16">
        <v>0</v>
      </c>
      <c r="I83" s="16" t="str" cm="1">
        <f t="array" aca="1" ref="I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3" s="16" t="s">
        <v>2384</v>
      </c>
      <c r="K83" s="10" t="str">
        <f>TRIM(SUBSTITUTE( LEFT(DATA_Requirements[[#This Row],[Path]], FIND("/", SUBSTITUTE( DATA_Requirements[[#This Row],[Path]]," ","/"),1)-1), ".",""))</f>
        <v>GOVERNANCE</v>
      </c>
      <c r="L83"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4" spans="1:13">
      <c r="A84" s="22" t="s">
        <v>1944</v>
      </c>
      <c r="B84" s="20"/>
      <c r="C84" s="20"/>
      <c r="D84" s="20"/>
      <c r="E84" s="20"/>
      <c r="F84" s="20"/>
      <c r="G84" t="s">
        <v>1928</v>
      </c>
      <c r="H84" s="20">
        <v>0</v>
      </c>
      <c r="I84" s="20" t="str" cm="1">
        <f t="array" aca="1" ref="I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4" s="20" t="s">
        <v>2385</v>
      </c>
      <c r="K84" s="10" t="str">
        <f>TRIM(SUBSTITUTE( LEFT(DATA_Requirements[[#This Row],[Path]], FIND("/", SUBSTITUTE( DATA_Requirements[[#This Row],[Path]]," ","/"),1)-1), ".",""))</f>
        <v>GOVERNANCE</v>
      </c>
      <c r="L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5" spans="1:13">
      <c r="A85" s="22" t="s">
        <v>1944</v>
      </c>
      <c r="B85" s="19"/>
      <c r="C85" s="19"/>
      <c r="D85" s="19"/>
      <c r="E85" s="19"/>
      <c r="F85" s="19"/>
      <c r="G85" t="s">
        <v>1928</v>
      </c>
      <c r="H85" s="19">
        <v>0</v>
      </c>
      <c r="I85" s="19" t="str" cm="1">
        <f t="array" aca="1" ref="I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5" s="19" t="s">
        <v>2386</v>
      </c>
      <c r="K85" s="10" t="str">
        <f>TRIM(SUBSTITUTE( LEFT(DATA_Requirements[[#This Row],[Path]], FIND("/", SUBSTITUTE( DATA_Requirements[[#This Row],[Path]]," ","/"),1)-1), ".",""))</f>
        <v>GOVERNANCE</v>
      </c>
      <c r="L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v>
      </c>
      <c r="M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6" spans="1:13">
      <c r="A86" s="22" t="s">
        <v>1944</v>
      </c>
      <c r="B86" s="20"/>
      <c r="C86" s="20"/>
      <c r="D86" s="20"/>
      <c r="E86" s="20"/>
      <c r="F86" s="20"/>
      <c r="G86" t="s">
        <v>1928</v>
      </c>
      <c r="H86" s="20">
        <v>0</v>
      </c>
      <c r="I86" s="20" t="str" cm="1">
        <f t="array" aca="1" ref="I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6" s="20" t="s">
        <v>2387</v>
      </c>
      <c r="K86" s="10" t="str">
        <f>TRIM(SUBSTITUTE( LEFT(DATA_Requirements[[#This Row],[Path]], FIND("/", SUBSTITUTE( DATA_Requirements[[#This Row],[Path]]," ","/"),1)-1), ".",""))</f>
        <v>GOVERNANCE</v>
      </c>
      <c r="L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7" spans="1:13">
      <c r="A87" s="22" t="s">
        <v>1944</v>
      </c>
      <c r="B87" s="19"/>
      <c r="C87" s="19"/>
      <c r="D87" s="19"/>
      <c r="E87" s="19"/>
      <c r="F87" s="19"/>
      <c r="G87" t="s">
        <v>1928</v>
      </c>
      <c r="H87" s="19">
        <v>0</v>
      </c>
      <c r="I87" s="19" t="str" cm="1">
        <f t="array" aca="1" ref="I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7" s="19" t="s">
        <v>2388</v>
      </c>
      <c r="K87" s="10" t="str">
        <f>TRIM(SUBSTITUTE( LEFT(DATA_Requirements[[#This Row],[Path]], FIND("/", SUBSTITUTE( DATA_Requirements[[#This Row],[Path]]," ","/"),1)-1), ".",""))</f>
        <v>GOVERNANCE</v>
      </c>
      <c r="L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8" spans="1:13">
      <c r="A88" s="22" t="s">
        <v>1944</v>
      </c>
      <c r="B88" s="19"/>
      <c r="C88" s="19"/>
      <c r="D88" s="19"/>
      <c r="E88" s="19"/>
      <c r="F88" s="19"/>
      <c r="G88" t="s">
        <v>1928</v>
      </c>
      <c r="H88" s="19">
        <v>0</v>
      </c>
      <c r="I88" s="19" t="str" cm="1">
        <f t="array" aca="1" ref="I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8" s="19" t="s">
        <v>2389</v>
      </c>
      <c r="K88" s="10" t="str">
        <f>TRIM(SUBSTITUTE( LEFT(DATA_Requirements[[#This Row],[Path]], FIND("/", SUBSTITUTE( DATA_Requirements[[#This Row],[Path]]," ","/"),1)-1), ".",""))</f>
        <v>GOVERNANCE</v>
      </c>
      <c r="L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ARCHITECTURE ALIGNMENT</v>
      </c>
      <c r="M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9" spans="1:13">
      <c r="A89" s="22" t="s">
        <v>1944</v>
      </c>
      <c r="B89" s="21"/>
      <c r="C89" s="21"/>
      <c r="D89" s="21"/>
      <c r="E89" s="21"/>
      <c r="F89" s="21"/>
      <c r="G89" t="s">
        <v>1928</v>
      </c>
      <c r="H89" s="21">
        <v>0</v>
      </c>
      <c r="I89" s="21" t="str" cm="1">
        <f t="array" aca="1" ref="I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9" s="21" t="s">
        <v>2390</v>
      </c>
      <c r="K89" s="10" t="str">
        <f>TRIM(SUBSTITUTE( LEFT(DATA_Requirements[[#This Row],[Path]], FIND("/", SUBSTITUTE( DATA_Requirements[[#This Row],[Path]]," ","/"),1)-1), ".",""))</f>
        <v>Deliverables</v>
      </c>
      <c r="L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 Services Endorsement</v>
      </c>
      <c r="M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0" spans="1:13">
      <c r="A90" t="s">
        <v>1944</v>
      </c>
      <c r="C90"/>
      <c r="D90"/>
      <c r="F90"/>
      <c r="G90" t="s">
        <v>1928</v>
      </c>
      <c r="H90">
        <v>0</v>
      </c>
      <c r="I90" t="str" cm="1">
        <f t="array" aca="1" ref="I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0" t="s">
        <v>2391</v>
      </c>
      <c r="K90" s="10" t="str">
        <f>TRIM(SUBSTITUTE( LEFT(DATA_Requirements[[#This Row],[Path]], FIND("/", SUBSTITUTE( DATA_Requirements[[#This Row],[Path]]," ","/"),1)-1), ".",""))</f>
        <v>Deliverables</v>
      </c>
      <c r="L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 of Decommissioning</v>
      </c>
      <c r="M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Decommissioning Plan MUST be developed to guide MaintenanceServices how to prepare the service's APIs and Permissions for exporting of data to the next (yet still unknown) replacement service</v>
      </c>
    </row>
    <row r="91" spans="1:13">
      <c r="A91" t="s">
        <v>1944</v>
      </c>
      <c r="C91"/>
      <c r="D91"/>
      <c r="F91"/>
      <c r="G91" t="s">
        <v>1928</v>
      </c>
      <c r="H91">
        <v>0</v>
      </c>
      <c r="I91" t="str" cm="1">
        <f t="array" aca="1" ref="I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1" t="s">
        <v>2392</v>
      </c>
      <c r="K91" s="10" t="str">
        <f>TRIM(SUBSTITUTE( LEFT(DATA_Requirements[[#This Row],[Path]], FIND("/", SUBSTITUTE( DATA_Requirements[[#This Row],[Path]]," ","/"),1)-1), ".",""))</f>
        <v>Deliverables</v>
      </c>
      <c r="L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v>
      </c>
      <c r="M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Maintenance Services to support system logic to SLA expectations</v>
      </c>
    </row>
    <row r="92" spans="1:13">
      <c r="A92" s="16" t="s">
        <v>1951</v>
      </c>
      <c r="B92" s="16"/>
      <c r="C92" s="16"/>
      <c r="D92" s="16"/>
      <c r="E92" s="16"/>
      <c r="F92" s="16"/>
      <c r="G92" t="s">
        <v>1928</v>
      </c>
      <c r="H92" s="16">
        <v>0</v>
      </c>
      <c r="I92" s="16" t="str" cm="1">
        <f t="array" aca="1" ref="I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2" s="16" t="s">
        <v>2393</v>
      </c>
      <c r="K92" s="10" t="str">
        <f>TRIM(SUBSTITUTE( LEFT(DATA_Requirements[[#This Row],[Path]], FIND("/", SUBSTITUTE( DATA_Requirements[[#This Row],[Path]]," ","/"),1)-1), ".",""))</f>
        <v>DIRECTION</v>
      </c>
      <c r="L9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3" spans="1:13">
      <c r="A93" s="21" t="s">
        <v>1951</v>
      </c>
      <c r="B93" s="21"/>
      <c r="C93" s="21"/>
      <c r="D93" s="21"/>
      <c r="E93" s="21"/>
      <c r="F93" s="21"/>
      <c r="G93" t="s">
        <v>1928</v>
      </c>
      <c r="H93" s="21">
        <v>0</v>
      </c>
      <c r="I93" s="21" t="str" cm="1">
        <f t="array" aca="1" ref="I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3" s="21" t="s">
        <v>2394</v>
      </c>
      <c r="K93" s="10" t="str">
        <f>TRIM(SUBSTITUTE( LEFT(DATA_Requirements[[#This Row],[Path]], FIND("/", SUBSTITUTE( DATA_Requirements[[#This Row],[Path]]," ","/"),1)-1), ".",""))</f>
        <v>DIRECTION</v>
      </c>
      <c r="L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PHASES</v>
      </c>
      <c r="M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4" spans="1:13">
      <c r="A94" t="s">
        <v>1951</v>
      </c>
      <c r="C94"/>
      <c r="D94"/>
      <c r="F94"/>
      <c r="G94" t="s">
        <v>1928</v>
      </c>
      <c r="H94">
        <v>0</v>
      </c>
      <c r="I94" t="str" cm="1">
        <f t="array" aca="1" ref="I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4" t="s">
        <v>2395</v>
      </c>
      <c r="K94" s="10" t="str">
        <f>TRIM(SUBSTITUTE( LEFT(DATA_Requirements[[#This Row],[Path]], FIND("/", SUBSTITUTE( DATA_Requirements[[#This Row],[Path]]," ","/"),1)-1), ".",""))</f>
        <v>Direction</v>
      </c>
      <c r="L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Objectives:</v>
      </c>
      <c r="M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Objectives: Direction Stakeholders desire ALL Stakeholders' Processes for delivering Quality based Deliverables MUST be considered for Automation</v>
      </c>
    </row>
    <row r="95" spans="1:13">
      <c r="A95" t="s">
        <v>1951</v>
      </c>
      <c r="C95"/>
      <c r="D95"/>
      <c r="F95"/>
      <c r="G95" t="s">
        <v>1928</v>
      </c>
      <c r="H95">
        <v>0</v>
      </c>
      <c r="I95" t="str" cm="1">
        <f t="array" aca="1" ref="I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5" t="s">
        <v>2396</v>
      </c>
      <c r="K95" s="10" t="str">
        <f>TRIM(SUBSTITUTE( LEFT(DATA_Requirements[[#This Row],[Path]], FIND("/", SUBSTITUTE( DATA_Requirements[[#This Row],[Path]]," ","/"),1)-1), ".",""))</f>
        <v>Direction</v>
      </c>
      <c r="L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Specialist Functionality and Quality Requirements</v>
      </c>
    </row>
    <row r="96" spans="1:13">
      <c r="A96" t="s">
        <v>1951</v>
      </c>
      <c r="C96"/>
      <c r="D96"/>
      <c r="F96"/>
      <c r="G96" t="s">
        <v>1928</v>
      </c>
      <c r="H96">
        <v>0</v>
      </c>
      <c r="I96" t="str" cm="1">
        <f t="array" aca="1" ref="I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6" t="s">
        <v>2397</v>
      </c>
      <c r="K96" s="10" t="str">
        <f>TRIM(SUBSTITUTE( LEFT(DATA_Requirements[[#This Row],[Path]], FIND("/", SUBSTITUTE( DATA_Requirements[[#This Row],[Path]]," ","/"),1)-1), ".",""))</f>
        <v>Direction</v>
      </c>
      <c r="L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Delivery</v>
      </c>
      <c r="M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Specialist Functionality and Quality Requirements</v>
      </c>
    </row>
    <row r="97" spans="1:15">
      <c r="A97" t="s">
        <v>1951</v>
      </c>
      <c r="C97"/>
      <c r="D97"/>
      <c r="F97"/>
      <c r="G97" t="s">
        <v>1928</v>
      </c>
      <c r="H97">
        <v>0</v>
      </c>
      <c r="I97" t="str" cm="1">
        <f t="array" aca="1" ref="I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7" t="s">
        <v>2398</v>
      </c>
      <c r="K97" s="10" t="str">
        <f>TRIM(SUBSTITUTE( LEFT(DATA_Requirements[[#This Row],[Path]], FIND("/", SUBSTITUTE( DATA_Requirements[[#This Row],[Path]]," ","/"),1)-1), ".",""))</f>
        <v>Direction</v>
      </c>
      <c r="L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Specialist Functionality and Quality Requirements</v>
      </c>
    </row>
    <row r="98" spans="1:15" s="46" customFormat="1">
      <c r="A98" s="46" t="s">
        <v>1951</v>
      </c>
      <c r="G98" s="46" t="s">
        <v>1928</v>
      </c>
      <c r="H98" s="46">
        <v>0</v>
      </c>
      <c r="I98" s="46" t="str" cm="1">
        <f t="array" aca="1" ref="I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8" s="46" t="s">
        <v>2399</v>
      </c>
      <c r="K98" s="47" t="str">
        <f>TRIM(SUBSTITUTE( LEFT(DATA_Requirements[[#This Row],[Path]], FIND("/", SUBSTITUTE( DATA_Requirements[[#This Row],[Path]]," ","/"),1)-1), ".",""))</f>
        <v>Direction</v>
      </c>
      <c r="L98"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8"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8" s="49"/>
      <c r="O98" s="49"/>
    </row>
    <row r="99" spans="1:15" s="46" customFormat="1">
      <c r="A99" s="46" t="s">
        <v>1951</v>
      </c>
      <c r="G99" s="46" t="s">
        <v>1928</v>
      </c>
      <c r="H99" s="46">
        <v>0</v>
      </c>
      <c r="I99" s="46" t="str" cm="1">
        <f t="array" aca="1" ref="I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9" s="46" t="s">
        <v>2399</v>
      </c>
      <c r="K99" s="47" t="str">
        <f>TRIM(SUBSTITUTE( LEFT(DATA_Requirements[[#This Row],[Path]], FIND("/", SUBSTITUTE( DATA_Requirements[[#This Row],[Path]]," ","/"),1)-1), ".",""))</f>
        <v>Direction</v>
      </c>
      <c r="L99"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9"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9" s="49"/>
      <c r="O99" s="49"/>
    </row>
    <row r="100" spans="1:15" s="46" customFormat="1">
      <c r="A100" s="46" t="s">
        <v>1951</v>
      </c>
      <c r="G100" s="46" t="s">
        <v>1928</v>
      </c>
      <c r="H100" s="46">
        <v>0</v>
      </c>
      <c r="I100" s="46" t="str" cm="1">
        <f t="array" aca="1" ref="I1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0" s="46" t="s">
        <v>2400</v>
      </c>
      <c r="K100" s="47" t="str">
        <f>TRIM(SUBSTITUTE( LEFT(DATA_Requirements[[#This Row],[Path]], FIND("/", SUBSTITUTE( DATA_Requirements[[#This Row],[Path]]," ","/"),1)-1), ".",""))</f>
        <v>Direction</v>
      </c>
      <c r="L100"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Op+A325erations</v>
      </c>
      <c r="M100"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Op+A325erations Specialist Functionality and Quality Requirements</v>
      </c>
      <c r="N100" s="49"/>
      <c r="O100" s="49"/>
    </row>
    <row r="101" spans="1:15" s="46" customFormat="1">
      <c r="A101" s="46" t="s">
        <v>1951</v>
      </c>
      <c r="G101" s="46" t="s">
        <v>1928</v>
      </c>
      <c r="H101" s="46">
        <v>0</v>
      </c>
      <c r="I101" s="46" t="str" cm="1">
        <f t="array" aca="1" ref="I1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1" s="46" t="s">
        <v>2401</v>
      </c>
      <c r="K101" s="47" t="str">
        <f>TRIM(SUBSTITUTE( LEFT(DATA_Requirements[[#This Row],[Path]], FIND("/", SUBSTITUTE( DATA_Requirements[[#This Row],[Path]]," ","/"),1)-1), ".",""))</f>
        <v>Direction</v>
      </c>
      <c r="L101"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01"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Specialist Functionality and Quality Requirements</v>
      </c>
      <c r="N101" s="49"/>
      <c r="O101" s="49"/>
    </row>
    <row r="102" spans="1:15" s="46" customFormat="1">
      <c r="A102" s="46" t="s">
        <v>1951</v>
      </c>
      <c r="G102" s="46" t="s">
        <v>1928</v>
      </c>
      <c r="H102" s="46">
        <v>0</v>
      </c>
      <c r="I102" s="46" t="str" cm="1">
        <f t="array" aca="1" ref="I1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2" s="46" t="s">
        <v>2402</v>
      </c>
      <c r="K102" s="47" t="str">
        <f>TRIM(SUBSTITUTE( LEFT(DATA_Requirements[[#This Row],[Path]], FIND("/", SUBSTITUTE( DATA_Requirements[[#This Row],[Path]]," ","/"),1)-1), ".",""))</f>
        <v>Direction</v>
      </c>
      <c r="L102"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02"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Specialist Functionality and Quality Requirements</v>
      </c>
      <c r="N102" s="49"/>
      <c r="O102" s="49"/>
    </row>
    <row r="103" spans="1:15" s="46" customFormat="1">
      <c r="A103" s="46" t="s">
        <v>1951</v>
      </c>
      <c r="G103" s="46" t="s">
        <v>1928</v>
      </c>
      <c r="H103" s="46">
        <v>0</v>
      </c>
      <c r="I103" s="46" t="str" cm="1">
        <f t="array" aca="1" ref="I1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3" s="46" t="s">
        <v>2403</v>
      </c>
      <c r="K103" s="47" t="str">
        <f>TRIM(SUBSTITUTE( LEFT(DATA_Requirements[[#This Row],[Path]], FIND("/", SUBSTITUTE( DATA_Requirements[[#This Row],[Path]]," ","/"),1)-1), ".",""))</f>
        <v>Direction</v>
      </c>
      <c r="L103"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v>
      </c>
      <c r="M103"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Specialist Functionality and Quality Requirements</v>
      </c>
      <c r="N103" s="49"/>
      <c r="O103" s="49"/>
    </row>
    <row r="104" spans="1:15" s="46" customFormat="1">
      <c r="A104" s="46" t="s">
        <v>1951</v>
      </c>
      <c r="G104" s="46" t="s">
        <v>1928</v>
      </c>
      <c r="H104" s="46">
        <v>0</v>
      </c>
      <c r="I104" s="46" t="str" cm="1">
        <f t="array" aca="1" ref="I1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4" s="46" t="s">
        <v>2404</v>
      </c>
      <c r="K104" s="47" t="str">
        <f>TRIM(SUBSTITUTE( LEFT(DATA_Requirements[[#This Row],[Path]], FIND("/", SUBSTITUTE( DATA_Requirements[[#This Row],[Path]]," ","/"),1)-1), ".",""))</f>
        <v>Direction</v>
      </c>
      <c r="L104"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Deliverables|Stakeholder</v>
      </c>
      <c r="M104"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Deliverables|Stakeholder Analysts MUST Define the Desires of all Stakeholders (not just Business Stakeholders)</v>
      </c>
      <c r="N104" s="49"/>
      <c r="O104" s="49"/>
    </row>
    <row r="105" spans="1:15" s="46" customFormat="1">
      <c r="A105" s="46" t="s">
        <v>1951</v>
      </c>
      <c r="G105" s="46" t="s">
        <v>1928</v>
      </c>
      <c r="H105" s="46">
        <v>0</v>
      </c>
      <c r="I105" s="46" t="str" cm="1">
        <f t="array" aca="1" ref="I1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5" s="46" t="s">
        <v>2405</v>
      </c>
      <c r="K105" s="47" t="str">
        <f>TRIM(SUBSTITUTE( LEFT(DATA_Requirements[[#This Row],[Path]], FIND("/", SUBSTITUTE( DATA_Requirements[[#This Row],[Path]]," ","/"),1)-1), ".",""))</f>
        <v>Direction</v>
      </c>
      <c r="L105"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v>
      </c>
      <c r="M105"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 Requirements Document</v>
      </c>
      <c r="N105" s="49"/>
      <c r="O105" s="49"/>
    </row>
    <row r="106" spans="1:15" s="46" customFormat="1">
      <c r="A106" s="46" t="s">
        <v>1951</v>
      </c>
      <c r="G106" s="46" t="s">
        <v>1928</v>
      </c>
      <c r="H106" s="46">
        <v>0</v>
      </c>
      <c r="I106" s="46" t="str" cm="1">
        <f t="array" aca="1" ref="I1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6" s="46" t="s">
        <v>2406</v>
      </c>
      <c r="K106" s="47" t="str">
        <f>TRIM(SUBSTITUTE( LEFT(DATA_Requirements[[#This Row],[Path]], FIND("/", SUBSTITUTE( DATA_Requirements[[#This Row],[Path]]," ","/"),1)-1), ".",""))</f>
        <v>Direction</v>
      </c>
      <c r="L106"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106"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 Requirements Document</v>
      </c>
      <c r="N106" s="49"/>
      <c r="O106" s="49"/>
    </row>
    <row r="107" spans="1:15" s="46" customFormat="1">
      <c r="A107" s="46" t="s">
        <v>1951</v>
      </c>
      <c r="G107" s="46" t="s">
        <v>1928</v>
      </c>
      <c r="H107" s="46">
        <v>0</v>
      </c>
      <c r="I107" s="46" t="str" cm="1">
        <f t="array" aca="1" ref="I1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7" s="46" t="s">
        <v>2407</v>
      </c>
      <c r="K107" s="47" t="str">
        <f>TRIM(SUBSTITUTE( LEFT(DATA_Requirements[[#This Row],[Path]], FIND("/", SUBSTITUTE( DATA_Requirements[[#This Row],[Path]]," ","/"),1)-1), ".",""))</f>
        <v>Direction</v>
      </c>
      <c r="L107"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Solution</v>
      </c>
      <c r="M107"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Solution Architecture Description</v>
      </c>
      <c r="N107" s="49"/>
      <c r="O107" s="49"/>
    </row>
    <row r="108" spans="1:15" s="46" customFormat="1">
      <c r="A108" s="46" t="s">
        <v>1951</v>
      </c>
      <c r="G108" s="46" t="s">
        <v>1928</v>
      </c>
      <c r="H108" s="46">
        <v>0</v>
      </c>
      <c r="I108" s="46" t="str" cm="1">
        <f t="array" aca="1" ref="I1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8" s="46" t="s">
        <v>2408</v>
      </c>
      <c r="K108" s="47" t="str">
        <f>TRIM(SUBSTITUTE( LEFT(DATA_Requirements[[#This Row],[Path]], FIND("/", SUBSTITUTE( DATA_Requirements[[#This Row],[Path]]," ","/"),1)-1), ".",""))</f>
        <v>Direction</v>
      </c>
      <c r="L108"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v>
      </c>
      <c r="M108"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and Map Backlog to Sprints</v>
      </c>
      <c r="N108" s="49"/>
      <c r="O108" s="49"/>
    </row>
    <row r="109" spans="1:15" s="46" customFormat="1">
      <c r="A109" s="46" t="s">
        <v>1951</v>
      </c>
      <c r="G109" s="46" t="s">
        <v>1928</v>
      </c>
      <c r="H109" s="46">
        <v>0</v>
      </c>
      <c r="I109" s="46" t="str" cm="1">
        <f t="array" aca="1" ref="I1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9" s="46" t="s">
        <v>2409</v>
      </c>
      <c r="K109" s="47" t="str">
        <f>TRIM(SUBSTITUTE( LEFT(DATA_Requirements[[#This Row],[Path]], FIND("/", SUBSTITUTE( DATA_Requirements[[#This Row],[Path]]," ","/"),1)-1), ".",""))</f>
        <v>Direction</v>
      </c>
      <c r="L109"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Product</v>
      </c>
      <c r="M109"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Product BackLog Feature List (Converted from Functional List)</v>
      </c>
      <c r="N109" s="49"/>
      <c r="O109" s="49"/>
    </row>
    <row r="110" spans="1:15" s="46" customFormat="1">
      <c r="A110" s="46" t="s">
        <v>1951</v>
      </c>
      <c r="G110" s="46" t="s">
        <v>1928</v>
      </c>
      <c r="H110" s="46">
        <v>0</v>
      </c>
      <c r="I110" s="46" t="str" cm="1">
        <f t="array" aca="1" ref="I1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0" s="46" t="s">
        <v>2410</v>
      </c>
      <c r="K110" s="47" t="str">
        <f>TRIM(SUBSTITUTE( LEFT(DATA_Requirements[[#This Row],[Path]], FIND("/", SUBSTITUTE( DATA_Requirements[[#This Row],[Path]]," ","/"),1)-1), ".",""))</f>
        <v>Direction</v>
      </c>
      <c r="L110"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110"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Completeness</v>
      </c>
      <c r="N110" s="49"/>
      <c r="O110" s="49"/>
    </row>
    <row r="111" spans="1:15" s="46" customFormat="1">
      <c r="A111" s="46" t="s">
        <v>1951</v>
      </c>
      <c r="G111" s="46" t="s">
        <v>1928</v>
      </c>
      <c r="H111" s="46">
        <v>0</v>
      </c>
      <c r="I111" s="46" t="str" cm="1">
        <f t="array" aca="1" ref="I1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1" s="46" t="s">
        <v>2411</v>
      </c>
      <c r="K111" s="47" t="str">
        <f>TRIM(SUBSTITUTE( LEFT(DATA_Requirements[[#This Row],[Path]], FIND("/", SUBSTITUTE( DATA_Requirements[[#This Row],[Path]]," ","/"),1)-1), ".",""))</f>
        <v>Direction</v>
      </c>
      <c r="L111"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Estimation</v>
      </c>
      <c r="M111"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Estimation</v>
      </c>
      <c r="N111" s="49"/>
      <c r="O111" s="49"/>
    </row>
    <row r="112" spans="1:15" s="46" customFormat="1">
      <c r="A112" s="46" t="s">
        <v>1951</v>
      </c>
      <c r="G112" s="46" t="s">
        <v>1928</v>
      </c>
      <c r="H112" s="46">
        <v>0</v>
      </c>
      <c r="I112" s="46" t="str" cm="1">
        <f t="array" aca="1" ref="I1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2" s="46" t="s">
        <v>2412</v>
      </c>
      <c r="K112" s="47" t="str">
        <f>TRIM(SUBSTITUTE( LEFT(DATA_Requirements[[#This Row],[Path]], FIND("/", SUBSTITUTE( DATA_Requirements[[#This Row],[Path]]," ","/"),1)-1), ".",""))</f>
        <v>Direction</v>
      </c>
      <c r="L112"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Sequencing</v>
      </c>
      <c r="M112"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Sequencing</v>
      </c>
      <c r="N112" s="49"/>
      <c r="O112" s="49"/>
    </row>
    <row r="113" spans="1:15" s="46" customFormat="1">
      <c r="A113" s="46" t="s">
        <v>1951</v>
      </c>
      <c r="G113" s="46" t="s">
        <v>1928</v>
      </c>
      <c r="H113" s="46">
        <v>0</v>
      </c>
      <c r="I113" s="46" t="str" cm="1">
        <f t="array" aca="1" ref="I1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3" s="46" t="s">
        <v>2413</v>
      </c>
      <c r="K113" s="47" t="str">
        <f>TRIM(SUBSTITUTE( LEFT(DATA_Requirements[[#This Row],[Path]], FIND("/", SUBSTITUTE( DATA_Requirements[[#This Row],[Path]]," ","/"),1)-1), ".",""))</f>
        <v>Direction</v>
      </c>
      <c r="L113"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v>
      </c>
      <c r="M113"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Deployment</v>
      </c>
      <c r="N113" s="49"/>
      <c r="O113" s="49"/>
    </row>
    <row r="114" spans="1:15" s="46" customFormat="1">
      <c r="A114" s="46" t="s">
        <v>1951</v>
      </c>
      <c r="G114" s="46" t="s">
        <v>1928</v>
      </c>
      <c r="H114" s="46">
        <v>0</v>
      </c>
      <c r="I114" s="46" t="str" cm="1">
        <f t="array" aca="1" ref="I1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4" s="46" t="s">
        <v>2414</v>
      </c>
      <c r="K114" s="47" t="str">
        <f>TRIM(SUBSTITUTE( LEFT(DATA_Requirements[[#This Row],[Path]], FIND("/", SUBSTITUTE( DATA_Requirements[[#This Row],[Path]]," ","/"),1)-1), ".",""))</f>
        <v>Direction</v>
      </c>
      <c r="L114"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ChangeControl</v>
      </c>
      <c r="M114"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ChangeControl</v>
      </c>
      <c r="N114" s="49"/>
      <c r="O114" s="49"/>
    </row>
    <row r="115" spans="1:15" s="46" customFormat="1">
      <c r="A115" s="46" t="s">
        <v>1951</v>
      </c>
      <c r="G115" s="46" t="s">
        <v>1928</v>
      </c>
      <c r="H115" s="46">
        <v>0</v>
      </c>
      <c r="I115" s="46" t="str" cm="1">
        <f t="array" aca="1" ref="I1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5" s="46" t="s">
        <v>2415</v>
      </c>
      <c r="K115" s="47" t="str">
        <f>TRIM(SUBSTITUTE( LEFT(DATA_Requirements[[#This Row],[Path]], FIND("/", SUBSTITUTE( DATA_Requirements[[#This Row],[Path]]," ","/"),1)-1), ".",""))</f>
        <v>Direction</v>
      </c>
      <c r="L115"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Driving</v>
      </c>
      <c r="M115"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Driving</v>
      </c>
      <c r="N115" s="49"/>
      <c r="O115" s="49"/>
    </row>
    <row r="116" spans="1:15" s="46" customFormat="1">
      <c r="A116" s="46" t="s">
        <v>1951</v>
      </c>
      <c r="G116" s="46" t="s">
        <v>1928</v>
      </c>
      <c r="H116" s="46">
        <v>0</v>
      </c>
      <c r="I116" s="46" t="str" cm="1">
        <f t="array" aca="1" ref="I1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6" s="46" t="s">
        <v>2416</v>
      </c>
      <c r="K116" s="47" t="str">
        <f>TRIM(SUBSTITUTE( LEFT(DATA_Requirements[[#This Row],[Path]], FIND("/", SUBSTITUTE( DATA_Requirements[[#This Row],[Path]]," ","/"),1)-1), ".",""))</f>
        <v>Direction</v>
      </c>
      <c r="L116"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Maintaining</v>
      </c>
      <c r="M116"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Maintaining</v>
      </c>
      <c r="N116" s="49"/>
      <c r="O116" s="49"/>
    </row>
    <row r="117" spans="1:15" s="46" customFormat="1">
      <c r="A117" s="46" t="s">
        <v>1951</v>
      </c>
      <c r="G117" s="46" t="s">
        <v>1928</v>
      </c>
      <c r="H117" s="46">
        <v>0</v>
      </c>
      <c r="I117" s="46" t="str" cm="1">
        <f t="array" aca="1" ref="I1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7" s="46" t="s">
        <v>2417</v>
      </c>
      <c r="K117" s="47" t="str">
        <f>TRIM(SUBSTITUTE( LEFT(DATA_Requirements[[#This Row],[Path]], FIND("/", SUBSTITUTE( DATA_Requirements[[#This Row],[Path]]," ","/"),1)-1), ".",""))</f>
        <v>Direction</v>
      </c>
      <c r="L117"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17"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c r="N117" s="49"/>
      <c r="O117" s="49"/>
    </row>
    <row r="118" spans="1:15" s="46" customFormat="1">
      <c r="A118" s="46" t="s">
        <v>1951</v>
      </c>
      <c r="G118" s="46" t="s">
        <v>1928</v>
      </c>
      <c r="H118" s="46">
        <v>0</v>
      </c>
      <c r="I118" s="46" t="str" cm="1">
        <f t="array" aca="1" ref="I1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8" s="46" t="s">
        <v>2418</v>
      </c>
      <c r="K118" s="47" t="str">
        <f>TRIM(SUBSTITUTE( LEFT(DATA_Requirements[[#This Row],[Path]], FIND("/", SUBSTITUTE( DATA_Requirements[[#This Row],[Path]]," ","/"),1)-1), ".",""))</f>
        <v>Direction</v>
      </c>
      <c r="L118"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18"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v>
      </c>
      <c r="N118" s="49"/>
      <c r="O118" s="49"/>
    </row>
    <row r="119" spans="1:15" s="46" customFormat="1">
      <c r="A119" s="46" t="s">
        <v>1951</v>
      </c>
      <c r="G119" s="46" t="s">
        <v>1928</v>
      </c>
      <c r="H119" s="46">
        <v>0</v>
      </c>
      <c r="I119" s="46" t="str" cm="1">
        <f t="array" aca="1" ref="I1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9" s="46" t="s">
        <v>2419</v>
      </c>
      <c r="K119" s="47" t="str">
        <f>TRIM(SUBSTITUTE( LEFT(DATA_Requirements[[#This Row],[Path]], FIND("/", SUBSTITUTE( DATA_Requirements[[#This Row],[Path]]," ","/"),1)-1), ".",""))</f>
        <v>Direction</v>
      </c>
      <c r="L119"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Generic</v>
      </c>
      <c r="M119"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Generic</v>
      </c>
      <c r="N119" s="49"/>
      <c r="O119" s="49"/>
    </row>
    <row r="120" spans="1:15" s="46" customFormat="1">
      <c r="A120" s="46" t="s">
        <v>1951</v>
      </c>
      <c r="G120" s="46" t="s">
        <v>1928</v>
      </c>
      <c r="H120" s="46">
        <v>0</v>
      </c>
      <c r="I120" s="46" t="str" cm="1">
        <f t="array" aca="1" ref="I1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0" s="46" t="s">
        <v>2420</v>
      </c>
      <c r="K120" s="47" t="str">
        <f>TRIM(SUBSTITUTE( LEFT(DATA_Requirements[[#This Row],[Path]], FIND("/", SUBSTITUTE( DATA_Requirements[[#This Row],[Path]]," ","/"),1)-1), ".",""))</f>
        <v>Direction</v>
      </c>
      <c r="L120"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Start with Devs</v>
      </c>
      <c r="M120"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Resources SHOULD NOT be hired before Objectives.Hire them last, after Objectives, Definition, and QA are sorted out.</v>
      </c>
      <c r="N120" s="49"/>
      <c r="O120" s="49"/>
    </row>
    <row r="121" spans="1:15" s="46" customFormat="1">
      <c r="A121" s="46" t="s">
        <v>1951</v>
      </c>
      <c r="G121" s="46" t="s">
        <v>1928</v>
      </c>
      <c r="H121" s="46">
        <v>0</v>
      </c>
      <c r="I121" s="46" t="str" cm="1">
        <f t="array" aca="1" ref="I1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1" s="46" t="s">
        <v>2421</v>
      </c>
      <c r="K121" s="47" t="str">
        <f>TRIM(SUBSTITUTE( LEFT(DATA_Requirements[[#This Row],[Path]], FIND("/", SUBSTITUTE( DATA_Requirements[[#This Row],[Path]]," ","/"),1)-1), ".",""))</f>
        <v>Direction</v>
      </c>
      <c r="L121"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Only one Deliverable</v>
      </c>
      <c r="M121"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NOT fall into the trap of thinking that the InfoService is the key &amp; only Deliverable.There are MANY.</v>
      </c>
      <c r="N121" s="49"/>
      <c r="O121" s="49"/>
    </row>
    <row r="122" spans="1:15" s="46" customFormat="1">
      <c r="A122" s="46" t="s">
        <v>1951</v>
      </c>
      <c r="G122" s="46" t="s">
        <v>1928</v>
      </c>
      <c r="H122" s="46">
        <v>0</v>
      </c>
      <c r="I122" s="46" t="str" cm="1">
        <f t="array" aca="1" ref="I1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2" s="46" t="s">
        <v>2422</v>
      </c>
      <c r="K122" s="47" t="str">
        <f>TRIM(SUBSTITUTE( LEFT(DATA_Requirements[[#This Row],[Path]], FIND("/", SUBSTITUTE( DATA_Requirements[[#This Row],[Path]]," ","/"),1)-1), ".",""))</f>
        <v>Direction</v>
      </c>
      <c r="L122"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Delivery Planning Only</v>
      </c>
      <c r="M122"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Delivery Planning MUST be based on Full Service Lifespan rather than only short term Delivery considerations</v>
      </c>
      <c r="N122" s="49"/>
      <c r="O122" s="49"/>
    </row>
    <row r="123" spans="1:15" s="46" customFormat="1">
      <c r="A123" s="46" t="s">
        <v>1951</v>
      </c>
      <c r="G123" s="46" t="s">
        <v>1928</v>
      </c>
      <c r="H123" s="46">
        <v>0</v>
      </c>
      <c r="I123" s="46" t="str" cm="1">
        <f t="array" aca="1" ref="I1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3" s="46" t="s">
        <v>2423</v>
      </c>
      <c r="K123" s="47" t="str">
        <f>TRIM(SUBSTITUTE( LEFT(DATA_Requirements[[#This Row],[Path]], FIND("/", SUBSTITUTE( DATA_Requirements[[#This Row],[Path]]," ","/"),1)-1), ".",""))</f>
        <v>Direction</v>
      </c>
      <c r="L123"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ATO Required</v>
      </c>
      <c r="M123"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Permission to Publish to PROD-DATA environments requires the issuance of an Authority to Operate (ATO)</v>
      </c>
      <c r="N123" s="49"/>
      <c r="O123" s="49"/>
    </row>
    <row r="124" spans="1:15" s="46" customFormat="1">
      <c r="A124" s="46" t="s">
        <v>1951</v>
      </c>
      <c r="G124" s="46" t="s">
        <v>1928</v>
      </c>
      <c r="H124" s="46">
        <v>0</v>
      </c>
      <c r="I124" s="46" t="str" cm="1">
        <f t="array" aca="1" ref="I1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4" s="46" t="s">
        <v>2424</v>
      </c>
      <c r="K124" s="47" t="str">
        <f>TRIM(SUBSTITUTE( LEFT(DATA_Requirements[[#This Row],[Path]], FIND("/", SUBSTITUTE( DATA_Requirements[[#This Row],[Path]]," ","/"),1)-1), ".",""))</f>
        <v>Direction</v>
      </c>
      <c r="L124"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Progress Reporting</v>
      </c>
      <c r="M124"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regularly report to Project Governance Stakeholders Qualities, Functionality &amp; Workitem progress, Velocity, Rework %, Trending ETA</v>
      </c>
      <c r="N124" s="49"/>
      <c r="O124" s="49"/>
    </row>
    <row r="125" spans="1:15" s="46" customFormat="1">
      <c r="A125" s="46" t="s">
        <v>1951</v>
      </c>
      <c r="G125" s="46" t="s">
        <v>1928</v>
      </c>
      <c r="H125" s="46">
        <v>0</v>
      </c>
      <c r="I125" s="46" t="str" cm="1">
        <f t="array" aca="1" ref="I1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5" s="46" t="s">
        <v>2425</v>
      </c>
      <c r="K125" s="47" t="str">
        <f>TRIM(SUBSTITUTE( LEFT(DATA_Requirements[[#This Row],[Path]], FIND("/", SUBSTITUTE( DATA_Requirements[[#This Row],[Path]]," ","/"),1)-1), ".",""))</f>
        <v>Direction</v>
      </c>
      <c r="L125"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Probity</v>
      </c>
      <c r="M125"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SHOULD commission independent 3rd parties to report on project's probity obligations.</v>
      </c>
      <c r="N125" s="49"/>
      <c r="O125" s="49"/>
    </row>
    <row r="126" spans="1:15" s="46" customFormat="1">
      <c r="A126" s="46" t="s">
        <v>1951</v>
      </c>
      <c r="G126" s="46" t="s">
        <v>1928</v>
      </c>
      <c r="H126" s="46">
        <v>0</v>
      </c>
      <c r="I126" s="46" t="str" cm="1">
        <f t="array" aca="1" ref="I1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6" s="46" t="s">
        <v>2426</v>
      </c>
      <c r="K126" s="47" t="str">
        <f>TRIM(SUBSTITUTE( LEFT(DATA_Requirements[[#This Row],[Path]], FIND("/", SUBSTITUTE( DATA_Requirements[[#This Row],[Path]]," ","/"),1)-1), ".",""))</f>
        <v>Direction</v>
      </c>
      <c r="L126"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Restrained Capex</v>
      </c>
      <c r="M126"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plan to use no more than 33% of budget on initial Capex investment on service development &amp; delivery</v>
      </c>
      <c r="N126" s="49"/>
      <c r="O126" s="49"/>
    </row>
    <row r="127" spans="1:15" s="46" customFormat="1">
      <c r="A127" s="46" t="s">
        <v>1951</v>
      </c>
      <c r="G127" s="46" t="s">
        <v>1928</v>
      </c>
      <c r="H127" s="46">
        <v>0</v>
      </c>
      <c r="I127" s="46" t="str" cm="1">
        <f t="array" aca="1" ref="I1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7" s="46" t="s">
        <v>2427</v>
      </c>
      <c r="K127" s="47" t="str">
        <f>TRIM(SUBSTITUTE( LEFT(DATA_Requirements[[#This Row],[Path]], FIND("/", SUBSTITUTE( DATA_Requirements[[#This Row],[Path]]," ","/"),1)-1), ".",""))</f>
        <v>Direction</v>
      </c>
      <c r="L127"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Sufficient Opex</v>
      </c>
      <c r="M127"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put aside no less than 66% of Budget on ongoing Opex for ongoing Operations and continual Improvement</v>
      </c>
      <c r="N127" s="49"/>
      <c r="O127" s="49"/>
    </row>
    <row r="128" spans="1:15" s="46" customFormat="1">
      <c r="A128" s="46" t="s">
        <v>1951</v>
      </c>
      <c r="G128" s="46" t="s">
        <v>1928</v>
      </c>
      <c r="H128" s="46">
        <v>0</v>
      </c>
      <c r="I128" s="46" t="str" cm="1">
        <f t="array" aca="1" ref="I1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8" s="46" t="s">
        <v>2428</v>
      </c>
      <c r="K128" s="47" t="str">
        <f>TRIM(SUBSTITUTE( LEFT(DATA_Requirements[[#This Row],[Path]], FIND("/", SUBSTITUTE( DATA_Requirements[[#This Row],[Path]]," ","/"),1)-1), ".",""))</f>
        <v>Direction</v>
      </c>
      <c r="L128"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GoLive</v>
      </c>
      <c r="M128"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first release of a rudimentary but secure system to end users MUST occur within 60 days of project start</v>
      </c>
      <c r="N128" s="49"/>
      <c r="O128" s="49"/>
    </row>
    <row r="129" spans="1:15" s="46" customFormat="1">
      <c r="A129" s="46" t="s">
        <v>1951</v>
      </c>
      <c r="G129" s="46" t="s">
        <v>1928</v>
      </c>
      <c r="H129" s="46">
        <v>0</v>
      </c>
      <c r="I129" s="50" t="str" cm="1">
        <f t="array" aca="1" ref="I1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9" s="50" t="s">
        <v>2429</v>
      </c>
      <c r="K129" s="47" t="str">
        <f>TRIM(SUBSTITUTE( LEFT(DATA_Requirements[[#This Row],[Path]], FIND("/", SUBSTITUTE( DATA_Requirements[[#This Row],[Path]]," ","/"),1)-1), ".",""))</f>
        <v>Direction</v>
      </c>
      <c r="L129"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Blackout Periods</v>
      </c>
      <c r="M129"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into account any Organisation Christmas &amp; New Year Gray &amp; Black Out Periods</v>
      </c>
      <c r="N129" s="49"/>
      <c r="O129" s="49"/>
    </row>
    <row r="130" spans="1:15" s="46" customFormat="1">
      <c r="A130" s="46" t="s">
        <v>1951</v>
      </c>
      <c r="G130" s="46" t="s">
        <v>1928</v>
      </c>
      <c r="H130" s="46">
        <v>0</v>
      </c>
      <c r="I130" s="46" t="str" cm="1">
        <f t="array" aca="1" ref="I1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0" s="46" t="s">
        <v>2430</v>
      </c>
      <c r="K130" s="47" t="str">
        <f>TRIM(SUBSTITUTE( LEFT(DATA_Requirements[[#This Row],[Path]], FIND("/", SUBSTITUTE( DATA_Requirements[[#This Row],[Path]]," ","/"),1)-1), ".",""))</f>
        <v>Direction</v>
      </c>
      <c r="L130"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Scholastic Schedules</v>
      </c>
      <c r="M130"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account of scholastic holidays which traditionally affects Resource availability</v>
      </c>
      <c r="N130" s="49"/>
      <c r="O130" s="49"/>
    </row>
    <row r="131" spans="1:15" s="46" customFormat="1">
      <c r="A131" s="46" t="s">
        <v>1951</v>
      </c>
      <c r="G131" s="46" t="s">
        <v>1928</v>
      </c>
      <c r="H131" s="46">
        <v>0</v>
      </c>
      <c r="I131" s="46" t="str" cm="1">
        <f t="array" aca="1" ref="I1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1" s="46" t="s">
        <v>2431</v>
      </c>
      <c r="K131" s="47" t="str">
        <f>TRIM(SUBSTITUTE( LEFT(DATA_Requirements[[#This Row],[Path]], FIND("/", SUBSTITUTE( DATA_Requirements[[#This Row],[Path]]," ","/"),1)-1), ".",""))</f>
        <v>Direction</v>
      </c>
      <c r="L131"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Release Cadence</v>
      </c>
      <c r="M131"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cadence of new releases to end users MUST be no longer than 2 weeks (forcing automation and best practices)</v>
      </c>
      <c r="N131" s="49"/>
      <c r="O131" s="49"/>
    </row>
    <row r="132" spans="1:15" s="46" customFormat="1">
      <c r="A132" s="46" t="s">
        <v>1951</v>
      </c>
      <c r="G132" s="46" t="s">
        <v>1928</v>
      </c>
      <c r="H132" s="46">
        <v>0</v>
      </c>
      <c r="I132" s="46" t="str" cm="1">
        <f t="array" aca="1" ref="I1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2" s="46" t="s">
        <v>2432</v>
      </c>
      <c r="K132" s="47" t="str">
        <f>TRIM(SUBSTITUTE( LEFT(DATA_Requirements[[#This Row],[Path]], FIND("/", SUBSTITUTE( DATA_Requirements[[#This Row],[Path]]," ","/"),1)-1), ".",""))</f>
        <v>0420:00501</v>
      </c>
      <c r="L132"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Permit</v>
      </c>
      <c r="M132"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Permit Developers to start on UserStories before Test Analysts have defined Tests</v>
      </c>
      <c r="N132" s="49"/>
      <c r="O132" s="49"/>
    </row>
    <row r="133" spans="1:15" s="46" customFormat="1">
      <c r="A133" s="46" t="s">
        <v>1951</v>
      </c>
      <c r="G133" s="46" t="s">
        <v>1928</v>
      </c>
      <c r="H133" s="46">
        <v>0</v>
      </c>
      <c r="I133" s="46" t="str" cm="1">
        <f t="array" aca="1" ref="I1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3" s="46" t="s">
        <v>2433</v>
      </c>
      <c r="K133" s="47" t="str">
        <f>TRIM(SUBSTITUTE( LEFT(DATA_Requirements[[#This Row],[Path]], FIND("/", SUBSTITUTE( DATA_Requirements[[#This Row],[Path]]," ","/"),1)-1), ".",""))</f>
        <v>0420:00502</v>
      </c>
      <c r="L133"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v>
      </c>
      <c r="M133"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 Development &amp; Test Definition in parallel</v>
      </c>
      <c r="N133" s="49"/>
      <c r="O133" s="49"/>
    </row>
    <row r="134" spans="1:15" s="46" customFormat="1">
      <c r="A134" s="46" t="s">
        <v>1951</v>
      </c>
      <c r="G134" s="46" t="s">
        <v>1928</v>
      </c>
      <c r="H134" s="46">
        <v>0</v>
      </c>
      <c r="I134" s="46" t="str" cm="1">
        <f t="array" aca="1" ref="I1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4" s="46" t="s">
        <v>2434</v>
      </c>
      <c r="K134" s="47" t="str">
        <f>TRIM(SUBSTITUTE( LEFT(DATA_Requirements[[#This Row],[Path]], FIND("/", SUBSTITUTE( DATA_Requirements[[#This Row],[Path]]," ","/"),1)-1), ".",""))</f>
        <v>0420:00803</v>
      </c>
      <c r="L134"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Progress</v>
      </c>
      <c r="M134"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Progress</v>
      </c>
      <c r="N134" s="49"/>
      <c r="O134" s="49"/>
    </row>
    <row r="135" spans="1:15" s="46" customFormat="1">
      <c r="A135" s="46" t="s">
        <v>1951</v>
      </c>
      <c r="G135" s="46" t="s">
        <v>1928</v>
      </c>
      <c r="H135" s="46">
        <v>0</v>
      </c>
      <c r="I135" s="46" t="str" cm="1">
        <f t="array" aca="1" ref="I1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5" s="46" t="s">
        <v>2435</v>
      </c>
      <c r="K135" s="47" t="str">
        <f>TRIM(SUBSTITUTE( LEFT(DATA_Requirements[[#This Row],[Path]], FIND("/", SUBSTITUTE( DATA_Requirements[[#This Row],[Path]]," ","/"),1)-1), ".",""))</f>
        <v>0420:00803</v>
      </c>
      <c r="L135"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135"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v>
      </c>
      <c r="N135" s="49"/>
      <c r="O135" s="49"/>
    </row>
    <row r="136" spans="1:15" s="46" customFormat="1">
      <c r="A136" s="46" t="s">
        <v>1951</v>
      </c>
      <c r="G136" s="46" t="s">
        <v>1928</v>
      </c>
      <c r="H136" s="46">
        <v>0</v>
      </c>
      <c r="I136" s="46" t="str" cm="1">
        <f t="array" aca="1" ref="I1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6" s="46" t="s">
        <v>2436</v>
      </c>
      <c r="K136" s="47" t="str">
        <f>TRIM(SUBSTITUTE( LEFT(DATA_Requirements[[#This Row],[Path]], FIND("/", SUBSTITUTE( DATA_Requirements[[#This Row],[Path]]," ","/"),1)-1), ".",""))</f>
        <v>0420:00803</v>
      </c>
      <c r="L136"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Risk</v>
      </c>
      <c r="M136"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Risk Register</v>
      </c>
      <c r="N136" s="49"/>
      <c r="O136" s="49"/>
    </row>
    <row r="137" spans="1:15" s="46" customFormat="1">
      <c r="A137" s="46" t="s">
        <v>1951</v>
      </c>
      <c r="G137" s="46" t="s">
        <v>1928</v>
      </c>
      <c r="H137" s="46">
        <v>0</v>
      </c>
      <c r="I137" s="46" t="str" cm="1">
        <f t="array" aca="1" ref="I1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7" s="46" t="s">
        <v>2437</v>
      </c>
      <c r="K137" s="47" t="str">
        <f>TRIM(SUBSTITUTE( LEFT(DATA_Requirements[[#This Row],[Path]], FIND("/", SUBSTITUTE( DATA_Requirements[[#This Row],[Path]]," ","/"),1)-1), ".",""))</f>
        <v>0420:00804</v>
      </c>
      <c r="L137"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Code</v>
      </c>
      <c r="M137"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c r="N137" s="49"/>
      <c r="O137" s="49"/>
    </row>
    <row r="138" spans="1:15" s="46" customFormat="1">
      <c r="A138" s="46" t="s">
        <v>1951</v>
      </c>
      <c r="G138" s="46" t="s">
        <v>1928</v>
      </c>
      <c r="H138" s="46">
        <v>0</v>
      </c>
      <c r="I138" s="46" t="str" cm="1">
        <f t="array" aca="1" ref="I1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8" s="46" t="s">
        <v>2438</v>
      </c>
      <c r="K138" s="47" t="str">
        <f>TRIM(SUBSTITUTE( LEFT(DATA_Requirements[[#This Row],[Path]], FIND("/", SUBSTITUTE( DATA_Requirements[[#This Row],[Path]]," ","/"),1)-1), ".",""))</f>
        <v>0420:00805</v>
      </c>
      <c r="L138"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v>
      </c>
      <c r="M138"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v>
      </c>
      <c r="N138" s="49"/>
      <c r="O138" s="49"/>
    </row>
    <row r="139" spans="1:15" s="46" customFormat="1">
      <c r="A139" s="46" t="s">
        <v>1951</v>
      </c>
      <c r="G139" s="46" t="s">
        <v>1928</v>
      </c>
      <c r="H139" s="46">
        <v>0</v>
      </c>
      <c r="I139" s="46" t="str" cm="1">
        <f t="array" aca="1" ref="I1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9" s="46" t="s">
        <v>2439</v>
      </c>
      <c r="K139" s="47" t="str">
        <f>TRIM(SUBSTITUTE( LEFT(DATA_Requirements[[#This Row],[Path]], FIND("/", SUBSTITUTE( DATA_Requirements[[#This Row],[Path]]," ","/"),1)-1), ".",""))</f>
        <v>0420:00806</v>
      </c>
      <c r="L139" s="46"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139" s="4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A337</v>
      </c>
      <c r="N139" s="49"/>
      <c r="O139" s="49"/>
    </row>
    <row r="140" spans="1:15">
      <c r="A140" t="s">
        <v>1961</v>
      </c>
      <c r="B140" t="s">
        <v>2440</v>
      </c>
      <c r="C140"/>
      <c r="D140"/>
      <c r="G140" t="s">
        <v>1928</v>
      </c>
      <c r="H140">
        <v>0</v>
      </c>
      <c r="I140" t="str" cm="1">
        <f t="array" aca="1" ref="I1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06.426...0.0</v>
      </c>
      <c r="J140"/>
      <c r="K140" s="10" t="e">
        <f>TRIM(SUBSTITUTE( LEFT(DATA_Requirements[[#This Row],[Path]], FIND("/", SUBSTITUTE( DATA_Requirements[[#This Row],[Path]]," ","/"),1)-1), ".",""))</f>
        <v>#VALUE!</v>
      </c>
      <c r="L14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1" spans="1:15">
      <c r="A141" t="s">
        <v>1961</v>
      </c>
      <c r="B141" t="s">
        <v>2246</v>
      </c>
      <c r="C141"/>
      <c r="D141"/>
      <c r="G141" t="s">
        <v>1928</v>
      </c>
      <c r="H141">
        <v>0</v>
      </c>
      <c r="I141" t="str" cm="1">
        <f t="array" aca="1" ref="I1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1"/>
      <c r="K141" s="10" t="e">
        <f>TRIM(SUBSTITUTE( LEFT(DATA_Requirements[[#This Row],[Path]], FIND("/", SUBSTITUTE( DATA_Requirements[[#This Row],[Path]]," ","/"),1)-1), ".",""))</f>
        <v>#VALUE!</v>
      </c>
      <c r="L14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2" spans="1:15">
      <c r="A142" t="s">
        <v>1961</v>
      </c>
      <c r="B142" t="s">
        <v>2246</v>
      </c>
      <c r="C142"/>
      <c r="D142"/>
      <c r="G142" t="s">
        <v>1928</v>
      </c>
      <c r="H142">
        <v>0</v>
      </c>
      <c r="I142" t="str" cm="1">
        <f t="array" aca="1" ref="I1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2"/>
      <c r="K142" s="10" t="e">
        <f>TRIM(SUBSTITUTE( LEFT(DATA_Requirements[[#This Row],[Path]], FIND("/", SUBSTITUTE( DATA_Requirements[[#This Row],[Path]]," ","/"),1)-1), ".",""))</f>
        <v>#VALUE!</v>
      </c>
      <c r="L14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3" spans="1:15">
      <c r="A143" t="s">
        <v>1961</v>
      </c>
      <c r="B143" t="s">
        <v>2246</v>
      </c>
      <c r="C143"/>
      <c r="D143"/>
      <c r="G143" t="s">
        <v>1928</v>
      </c>
      <c r="H143">
        <v>0</v>
      </c>
      <c r="I143" t="str" cm="1">
        <f t="array" aca="1" ref="I1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3"/>
      <c r="K143" s="10" t="e">
        <f>TRIM(SUBSTITUTE( LEFT(DATA_Requirements[[#This Row],[Path]], FIND("/", SUBSTITUTE( DATA_Requirements[[#This Row],[Path]]," ","/"),1)-1), ".",""))</f>
        <v>#VALUE!</v>
      </c>
      <c r="L14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4" spans="1:15">
      <c r="A144" t="s">
        <v>1961</v>
      </c>
      <c r="B144" t="s">
        <v>2246</v>
      </c>
      <c r="C144"/>
      <c r="D144"/>
      <c r="G144" t="s">
        <v>1928</v>
      </c>
      <c r="H144">
        <v>0</v>
      </c>
      <c r="I144" t="str" cm="1">
        <f t="array" aca="1" ref="I1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4"/>
      <c r="K144" s="10" t="e">
        <f>TRIM(SUBSTITUTE( LEFT(DATA_Requirements[[#This Row],[Path]], FIND("/", SUBSTITUTE( DATA_Requirements[[#This Row],[Path]]," ","/"),1)-1), ".",""))</f>
        <v>#VALUE!</v>
      </c>
      <c r="L14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5" spans="1:13">
      <c r="A145" t="s">
        <v>1961</v>
      </c>
      <c r="B145" t="s">
        <v>2246</v>
      </c>
      <c r="C145"/>
      <c r="D145"/>
      <c r="G145" t="s">
        <v>1928</v>
      </c>
      <c r="H145">
        <v>0</v>
      </c>
      <c r="I145" t="str" cm="1">
        <f t="array" aca="1" ref="I1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5"/>
      <c r="K145" s="10" t="e">
        <f>TRIM(SUBSTITUTE( LEFT(DATA_Requirements[[#This Row],[Path]], FIND("/", SUBSTITUTE( DATA_Requirements[[#This Row],[Path]]," ","/"),1)-1), ".",""))</f>
        <v>#VALUE!</v>
      </c>
      <c r="L1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6" spans="1:13">
      <c r="A146" t="s">
        <v>1961</v>
      </c>
      <c r="B146" t="s">
        <v>2246</v>
      </c>
      <c r="C146"/>
      <c r="D146"/>
      <c r="G146" t="s">
        <v>1928</v>
      </c>
      <c r="H146">
        <v>0</v>
      </c>
      <c r="I146" t="str" cm="1">
        <f t="array" aca="1" ref="I1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6"/>
      <c r="K146" s="10" t="e">
        <f>TRIM(SUBSTITUTE( LEFT(DATA_Requirements[[#This Row],[Path]], FIND("/", SUBSTITUTE( DATA_Requirements[[#This Row],[Path]]," ","/"),1)-1), ".",""))</f>
        <v>#VALUE!</v>
      </c>
      <c r="L146"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7" spans="1:13">
      <c r="A147" t="s">
        <v>1961</v>
      </c>
      <c r="B147" t="s">
        <v>2246</v>
      </c>
      <c r="C147"/>
      <c r="D147"/>
      <c r="G147" t="s">
        <v>1928</v>
      </c>
      <c r="H147">
        <v>0</v>
      </c>
      <c r="I147" t="str" cm="1">
        <f t="array" aca="1" ref="I1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7"/>
      <c r="K147" s="10" t="e">
        <f>TRIM(SUBSTITUTE( LEFT(DATA_Requirements[[#This Row],[Path]], FIND("/", SUBSTITUTE( DATA_Requirements[[#This Row],[Path]]," ","/"),1)-1), ".",""))</f>
        <v>#VALUE!</v>
      </c>
      <c r="L1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8" spans="1:13">
      <c r="A148" t="s">
        <v>1961</v>
      </c>
      <c r="B148" t="s">
        <v>2246</v>
      </c>
      <c r="C148"/>
      <c r="D148"/>
      <c r="G148" t="s">
        <v>1928</v>
      </c>
      <c r="H148">
        <v>0</v>
      </c>
      <c r="I148" t="str" cm="1">
        <f t="array" aca="1" ref="I1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8"/>
      <c r="K148" s="10" t="e">
        <f>TRIM(SUBSTITUTE( LEFT(DATA_Requirements[[#This Row],[Path]], FIND("/", SUBSTITUTE( DATA_Requirements[[#This Row],[Path]]," ","/"),1)-1), ".",""))</f>
        <v>#VALUE!</v>
      </c>
      <c r="L148"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9" spans="1:13">
      <c r="A149" t="s">
        <v>1961</v>
      </c>
      <c r="B149" t="s">
        <v>2246</v>
      </c>
      <c r="C149"/>
      <c r="D149"/>
      <c r="G149" t="s">
        <v>1928</v>
      </c>
      <c r="H149">
        <v>0</v>
      </c>
      <c r="I149" t="str" cm="1">
        <f t="array" aca="1" ref="I1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9"/>
      <c r="K149" s="10" t="e">
        <f>TRIM(SUBSTITUTE( LEFT(DATA_Requirements[[#This Row],[Path]], FIND("/", SUBSTITUTE( DATA_Requirements[[#This Row],[Path]]," ","/"),1)-1), ".",""))</f>
        <v>#VALUE!</v>
      </c>
      <c r="L1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0" spans="1:13">
      <c r="A150" t="s">
        <v>1961</v>
      </c>
      <c r="B150" t="s">
        <v>2246</v>
      </c>
      <c r="C150"/>
      <c r="D150"/>
      <c r="G150" t="s">
        <v>1928</v>
      </c>
      <c r="H150">
        <v>0</v>
      </c>
      <c r="I150" t="str" cm="1">
        <f t="array" aca="1" ref="I1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0"/>
      <c r="K150" s="10" t="e">
        <f>TRIM(SUBSTITUTE( LEFT(DATA_Requirements[[#This Row],[Path]], FIND("/", SUBSTITUTE( DATA_Requirements[[#This Row],[Path]]," ","/"),1)-1), ".",""))</f>
        <v>#VALUE!</v>
      </c>
      <c r="L15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1" spans="1:13">
      <c r="A151" t="s">
        <v>1961</v>
      </c>
      <c r="B151" t="s">
        <v>2246</v>
      </c>
      <c r="C151"/>
      <c r="D151"/>
      <c r="G151" t="s">
        <v>1928</v>
      </c>
      <c r="H151">
        <v>0</v>
      </c>
      <c r="I151" t="str" cm="1">
        <f t="array" aca="1" ref="I1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1"/>
      <c r="K151" s="10" t="e">
        <f>TRIM(SUBSTITUTE( LEFT(DATA_Requirements[[#This Row],[Path]], FIND("/", SUBSTITUTE( DATA_Requirements[[#This Row],[Path]]," ","/"),1)-1), ".",""))</f>
        <v>#VALUE!</v>
      </c>
      <c r="L15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2" spans="1:13">
      <c r="A152" t="s">
        <v>1961</v>
      </c>
      <c r="B152" t="s">
        <v>2246</v>
      </c>
      <c r="C152"/>
      <c r="D152"/>
      <c r="G152" t="s">
        <v>1928</v>
      </c>
      <c r="H152">
        <v>0</v>
      </c>
      <c r="I152" t="str" cm="1">
        <f t="array" aca="1" ref="I1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2"/>
      <c r="K152" s="10" t="e">
        <f>TRIM(SUBSTITUTE( LEFT(DATA_Requirements[[#This Row],[Path]], FIND("/", SUBSTITUTE( DATA_Requirements[[#This Row],[Path]]," ","/"),1)-1), ".",""))</f>
        <v>#VALUE!</v>
      </c>
      <c r="L15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3" spans="1:13">
      <c r="A153" t="s">
        <v>1961</v>
      </c>
      <c r="B153" t="s">
        <v>2246</v>
      </c>
      <c r="C153"/>
      <c r="D153"/>
      <c r="G153" t="s">
        <v>1928</v>
      </c>
      <c r="H153">
        <v>0</v>
      </c>
      <c r="I153" t="str" cm="1">
        <f t="array" aca="1" ref="I1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3"/>
      <c r="K153" s="10" t="e">
        <f>TRIM(SUBSTITUTE( LEFT(DATA_Requirements[[#This Row],[Path]], FIND("/", SUBSTITUTE( DATA_Requirements[[#This Row],[Path]]," ","/"),1)-1), ".",""))</f>
        <v>#VALUE!</v>
      </c>
      <c r="L15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4" spans="1:13">
      <c r="A154" t="s">
        <v>1961</v>
      </c>
      <c r="B154" t="s">
        <v>2246</v>
      </c>
      <c r="C154"/>
      <c r="D154"/>
      <c r="G154" t="s">
        <v>1928</v>
      </c>
      <c r="H154">
        <v>0</v>
      </c>
      <c r="I154" t="str" cm="1">
        <f t="array" aca="1" ref="I1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4"/>
      <c r="K154" s="10" t="e">
        <f>TRIM(SUBSTITUTE( LEFT(DATA_Requirements[[#This Row],[Path]], FIND("/", SUBSTITUTE( DATA_Requirements[[#This Row],[Path]]," ","/"),1)-1), ".",""))</f>
        <v>#VALUE!</v>
      </c>
      <c r="L1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5" spans="1:13">
      <c r="A155" t="s">
        <v>1961</v>
      </c>
      <c r="B155" t="s">
        <v>2246</v>
      </c>
      <c r="C155"/>
      <c r="D155"/>
      <c r="G155" t="s">
        <v>1928</v>
      </c>
      <c r="H155">
        <v>0</v>
      </c>
      <c r="I155" t="str" cm="1">
        <f t="array" aca="1" ref="I1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5"/>
      <c r="K155" s="10" t="e">
        <f>TRIM(SUBSTITUTE( LEFT(DATA_Requirements[[#This Row],[Path]], FIND("/", SUBSTITUTE( DATA_Requirements[[#This Row],[Path]]," ","/"),1)-1), ".",""))</f>
        <v>#VALUE!</v>
      </c>
      <c r="L15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6" spans="1:13">
      <c r="A156" t="s">
        <v>1961</v>
      </c>
      <c r="B156" t="s">
        <v>2246</v>
      </c>
      <c r="C156"/>
      <c r="D156"/>
      <c r="G156" t="s">
        <v>1928</v>
      </c>
      <c r="H156">
        <v>0</v>
      </c>
      <c r="I156" t="str" cm="1">
        <f t="array" aca="1" ref="I1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6"/>
      <c r="K156" s="10" t="e">
        <f>TRIM(SUBSTITUTE( LEFT(DATA_Requirements[[#This Row],[Path]], FIND("/", SUBSTITUTE( DATA_Requirements[[#This Row],[Path]]," ","/"),1)-1), ".",""))</f>
        <v>#VALUE!</v>
      </c>
      <c r="L1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7" spans="1:13">
      <c r="A157" t="s">
        <v>1961</v>
      </c>
      <c r="B157" t="s">
        <v>2246</v>
      </c>
      <c r="C157"/>
      <c r="D157"/>
      <c r="G157" t="s">
        <v>1928</v>
      </c>
      <c r="H157">
        <v>0</v>
      </c>
      <c r="I157" t="str" cm="1">
        <f t="array" aca="1" ref="I1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7"/>
      <c r="K157" s="10" t="e">
        <f>TRIM(SUBSTITUTE( LEFT(DATA_Requirements[[#This Row],[Path]], FIND("/", SUBSTITUTE( DATA_Requirements[[#This Row],[Path]]," ","/"),1)-1), ".",""))</f>
        <v>#VALUE!</v>
      </c>
      <c r="L157"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8" spans="1:13">
      <c r="A158" t="s">
        <v>1961</v>
      </c>
      <c r="B158" t="s">
        <v>2246</v>
      </c>
      <c r="C158"/>
      <c r="D158"/>
      <c r="G158" t="s">
        <v>1928</v>
      </c>
      <c r="H158">
        <v>0</v>
      </c>
      <c r="I158" t="str" cm="1">
        <f t="array" aca="1" ref="I1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8"/>
      <c r="K158" s="10" t="e">
        <f>TRIM(SUBSTITUTE( LEFT(DATA_Requirements[[#This Row],[Path]], FIND("/", SUBSTITUTE( DATA_Requirements[[#This Row],[Path]]," ","/"),1)-1), ".",""))</f>
        <v>#VALUE!</v>
      </c>
      <c r="L1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9" spans="1:13">
      <c r="A159" t="s">
        <v>1961</v>
      </c>
      <c r="B159" t="s">
        <v>2246</v>
      </c>
      <c r="C159"/>
      <c r="D159"/>
      <c r="G159" t="s">
        <v>1928</v>
      </c>
      <c r="H159">
        <v>0</v>
      </c>
      <c r="I159" t="str" cm="1">
        <f t="array" aca="1" ref="I1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9"/>
      <c r="K159" s="10" t="e">
        <f>TRIM(SUBSTITUTE( LEFT(DATA_Requirements[[#This Row],[Path]], FIND("/", SUBSTITUTE( DATA_Requirements[[#This Row],[Path]]," ","/"),1)-1), ".",""))</f>
        <v>#VALUE!</v>
      </c>
      <c r="L15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0" spans="1:13">
      <c r="A160" t="s">
        <v>1961</v>
      </c>
      <c r="B160" t="s">
        <v>2270</v>
      </c>
      <c r="C160"/>
      <c r="D160"/>
      <c r="G160" t="s">
        <v>1928</v>
      </c>
      <c r="H160">
        <v>0</v>
      </c>
      <c r="I160" t="str" cm="1">
        <f t="array" aca="1" ref="I1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0"/>
      <c r="K160" s="10" t="e">
        <f>TRIM(SUBSTITUTE( LEFT(DATA_Requirements[[#This Row],[Path]], FIND("/", SUBSTITUTE( DATA_Requirements[[#This Row],[Path]]," ","/"),1)-1), ".",""))</f>
        <v>#VALUE!</v>
      </c>
      <c r="L16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1" spans="1:13">
      <c r="A161" t="s">
        <v>1961</v>
      </c>
      <c r="B161" t="s">
        <v>2270</v>
      </c>
      <c r="C161"/>
      <c r="D161"/>
      <c r="G161" t="s">
        <v>1928</v>
      </c>
      <c r="H161">
        <v>0</v>
      </c>
      <c r="I161" t="str" cm="1">
        <f t="array" aca="1" ref="I1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1"/>
      <c r="K161" s="10" t="e">
        <f>TRIM(SUBSTITUTE( LEFT(DATA_Requirements[[#This Row],[Path]], FIND("/", SUBSTITUTE( DATA_Requirements[[#This Row],[Path]]," ","/"),1)-1), ".",""))</f>
        <v>#VALUE!</v>
      </c>
      <c r="L16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2" spans="1:13">
      <c r="A162" s="16" t="s">
        <v>1961</v>
      </c>
      <c r="B162" s="16"/>
      <c r="C162"/>
      <c r="D162"/>
      <c r="G162" t="s">
        <v>1928</v>
      </c>
      <c r="H162">
        <v>0</v>
      </c>
      <c r="I162" s="16" t="str" cm="1">
        <f t="array" aca="1" ref="I1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2" s="16"/>
      <c r="K162" s="10" t="e">
        <f>TRIM(SUBSTITUTE( LEFT(DATA_Requirements[[#This Row],[Path]], FIND("/", SUBSTITUTE( DATA_Requirements[[#This Row],[Path]]," ","/"),1)-1), ".",""))</f>
        <v>#VALUE!</v>
      </c>
      <c r="L16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3" spans="1:13">
      <c r="A163" s="22" t="s">
        <v>1961</v>
      </c>
      <c r="B163" s="22"/>
      <c r="C163"/>
      <c r="D163"/>
      <c r="G163" t="s">
        <v>1928</v>
      </c>
      <c r="H163">
        <v>0</v>
      </c>
      <c r="I163" s="22" t="str" cm="1">
        <f t="array" aca="1" ref="I1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3" s="22"/>
      <c r="K163" s="10" t="e">
        <f>TRIM(SUBSTITUTE( LEFT(DATA_Requirements[[#This Row],[Path]], FIND("/", SUBSTITUTE( DATA_Requirements[[#This Row],[Path]]," ","/"),1)-1), ".",""))</f>
        <v>#VALUE!</v>
      </c>
      <c r="L16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4" spans="1:13">
      <c r="A164" s="22" t="s">
        <v>1961</v>
      </c>
      <c r="B164" s="22"/>
      <c r="C164"/>
      <c r="D164"/>
      <c r="G164" t="s">
        <v>1928</v>
      </c>
      <c r="H164">
        <v>0</v>
      </c>
      <c r="I164" s="22" t="str" cm="1">
        <f t="array" aca="1" ref="I1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4" s="22"/>
      <c r="K164" s="10" t="e">
        <f>TRIM(SUBSTITUTE( LEFT(DATA_Requirements[[#This Row],[Path]], FIND("/", SUBSTITUTE( DATA_Requirements[[#This Row],[Path]]," ","/"),1)-1), ".",""))</f>
        <v>#VALUE!</v>
      </c>
      <c r="L16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5" spans="1:13">
      <c r="C165"/>
      <c r="D165"/>
      <c r="G165" t="s">
        <v>1928</v>
      </c>
      <c r="H165">
        <v>0</v>
      </c>
      <c r="I165" t="str" cm="1">
        <f t="array" aca="1" ref="I1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5" s="10" t="e">
        <f>TRIM(SUBSTITUTE( LEFT(DATA_Requirements[[#This Row],[Path]], FIND("/", SUBSTITUTE( DATA_Requirements[[#This Row],[Path]]," ","/"),1)-1), ".",""))</f>
        <v>#VALUE!</v>
      </c>
      <c r="L16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6" spans="1:13">
      <c r="C166"/>
      <c r="D166"/>
      <c r="G166" t="s">
        <v>1928</v>
      </c>
      <c r="H166">
        <v>0</v>
      </c>
      <c r="I166" t="str" cm="1">
        <f t="array" aca="1" ref="I1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6" s="10" t="e">
        <f>TRIM(SUBSTITUTE( LEFT(DATA_Requirements[[#This Row],[Path]], FIND("/", SUBSTITUTE( DATA_Requirements[[#This Row],[Path]]," ","/"),1)-1), ".",""))</f>
        <v>#VALUE!</v>
      </c>
      <c r="L16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7" spans="1:13">
      <c r="C167"/>
      <c r="D167"/>
      <c r="G167" t="s">
        <v>1928</v>
      </c>
      <c r="H167">
        <v>0</v>
      </c>
      <c r="I167" t="str" cm="1">
        <f t="array" aca="1" ref="I1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7" s="10" t="e">
        <f>TRIM(SUBSTITUTE( LEFT(DATA_Requirements[[#This Row],[Path]], FIND("/", SUBSTITUTE( DATA_Requirements[[#This Row],[Path]]," ","/"),1)-1), ".",""))</f>
        <v>#VALUE!</v>
      </c>
      <c r="L16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8" spans="1:13">
      <c r="C168"/>
      <c r="D168"/>
      <c r="G168" t="s">
        <v>1928</v>
      </c>
      <c r="H168">
        <v>0</v>
      </c>
      <c r="I168" t="str" cm="1">
        <f t="array" aca="1" ref="I1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8" s="10" t="e">
        <f>TRIM(SUBSTITUTE( LEFT(DATA_Requirements[[#This Row],[Path]], FIND("/", SUBSTITUTE( DATA_Requirements[[#This Row],[Path]]," ","/"),1)-1), ".",""))</f>
        <v>#VALUE!</v>
      </c>
      <c r="L16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9" spans="1:13">
      <c r="C169"/>
      <c r="D169"/>
      <c r="G169" t="s">
        <v>1928</v>
      </c>
      <c r="H169">
        <v>0</v>
      </c>
      <c r="I169" t="str" cm="1">
        <f t="array" aca="1" ref="I1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9" s="10" t="e">
        <f>TRIM(SUBSTITUTE( LEFT(DATA_Requirements[[#This Row],[Path]], FIND("/", SUBSTITUTE( DATA_Requirements[[#This Row],[Path]]," ","/"),1)-1), ".",""))</f>
        <v>#VALUE!</v>
      </c>
      <c r="L16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0" spans="1:13">
      <c r="C170"/>
      <c r="D170"/>
      <c r="G170" t="s">
        <v>1928</v>
      </c>
      <c r="H170">
        <v>0</v>
      </c>
      <c r="I170" t="str" cm="1">
        <f t="array" aca="1" ref="I1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0" s="10" t="e">
        <f>TRIM(SUBSTITUTE( LEFT(DATA_Requirements[[#This Row],[Path]], FIND("/", SUBSTITUTE( DATA_Requirements[[#This Row],[Path]]," ","/"),1)-1), ".",""))</f>
        <v>#VALUE!</v>
      </c>
      <c r="L1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1" spans="1:13">
      <c r="C171"/>
      <c r="D171"/>
      <c r="G171" t="s">
        <v>1928</v>
      </c>
      <c r="H171">
        <v>0</v>
      </c>
      <c r="I171" t="str" cm="1">
        <f t="array" aca="1" ref="I1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1" s="10" t="e">
        <f>TRIM(SUBSTITUTE( LEFT(DATA_Requirements[[#This Row],[Path]], FIND("/", SUBSTITUTE( DATA_Requirements[[#This Row],[Path]]," ","/"),1)-1), ".",""))</f>
        <v>#VALUE!</v>
      </c>
      <c r="L17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2" spans="1:13">
      <c r="C172"/>
      <c r="D172"/>
      <c r="G172" t="s">
        <v>1928</v>
      </c>
      <c r="H172">
        <v>0</v>
      </c>
      <c r="I172" t="str" cm="1">
        <f t="array" aca="1" ref="I1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2" s="10" t="e">
        <f>TRIM(SUBSTITUTE( LEFT(DATA_Requirements[[#This Row],[Path]], FIND("/", SUBSTITUTE( DATA_Requirements[[#This Row],[Path]]," ","/"),1)-1), ".",""))</f>
        <v>#VALUE!</v>
      </c>
      <c r="L17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3" spans="1:13">
      <c r="C173"/>
      <c r="D173"/>
      <c r="G173" t="s">
        <v>1928</v>
      </c>
      <c r="H173">
        <v>0</v>
      </c>
      <c r="I173" t="str" cm="1">
        <f t="array" aca="1" ref="I1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3" s="10" t="e">
        <f>TRIM(SUBSTITUTE( LEFT(DATA_Requirements[[#This Row],[Path]], FIND("/", SUBSTITUTE( DATA_Requirements[[#This Row],[Path]]," ","/"),1)-1), ".",""))</f>
        <v>#VALUE!</v>
      </c>
      <c r="L17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4" spans="1:13">
      <c r="B174" s="16" t="s">
        <v>2441</v>
      </c>
      <c r="C174"/>
      <c r="D174"/>
      <c r="G174" t="s">
        <v>1928</v>
      </c>
      <c r="H174">
        <v>0</v>
      </c>
      <c r="I174" s="16" t="str" cm="1">
        <f t="array" aca="1" ref="I1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.329...0.0</v>
      </c>
      <c r="K174" s="10" t="e">
        <f>TRIM(SUBSTITUTE( LEFT(DATA_Requirements[[#This Row],[Path]], FIND("/", SUBSTITUTE( DATA_Requirements[[#This Row],[Path]]," ","/"),1)-1), ".",""))</f>
        <v>#VALUE!</v>
      </c>
      <c r="L17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5" spans="1:13">
      <c r="A175" s="22" t="s">
        <v>1969</v>
      </c>
      <c r="B175" s="22" t="s">
        <v>2029</v>
      </c>
      <c r="C175"/>
      <c r="D175"/>
      <c r="E175" s="22"/>
      <c r="F175" s="22"/>
      <c r="G175" t="s">
        <v>1928</v>
      </c>
      <c r="H175">
        <v>0</v>
      </c>
      <c r="I175" s="22" t="str" cm="1">
        <f t="array" aca="1" ref="I1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08.036...0.0</v>
      </c>
      <c r="J175" s="22" t="s">
        <v>2442</v>
      </c>
      <c r="K175" s="10" t="str">
        <f>TRIM(SUBSTITUTE( LEFT(DATA_Requirements[[#This Row],[Path]], FIND("/", SUBSTITUTE( DATA_Requirements[[#This Row],[Path]]," ","/"),1)-1), ".",""))</f>
        <v>Definition</v>
      </c>
      <c r="L1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 Stakeholders</v>
      </c>
      <c r="M1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contribute a Value that is multiples of the Opex and Capex Cost</v>
      </c>
    </row>
    <row r="176" spans="1:13">
      <c r="A176" s="16" t="s">
        <v>1969</v>
      </c>
      <c r="B176" s="16" t="s">
        <v>2443</v>
      </c>
      <c r="C176"/>
      <c r="D176"/>
      <c r="E176" s="16" t="s">
        <v>1933</v>
      </c>
      <c r="F176" s="16"/>
      <c r="G176" t="s">
        <v>1928</v>
      </c>
      <c r="H176">
        <v>0</v>
      </c>
      <c r="I176" s="16" t="str" cm="1">
        <f t="array" aca="1" ref="I1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08.040.01..0.0</v>
      </c>
      <c r="J176" s="16" t="s">
        <v>2444</v>
      </c>
      <c r="K176" s="10" t="str">
        <f>TRIM(SUBSTITUTE( LEFT(DATA_Requirements[[#This Row],[Path]], FIND("/", SUBSTITUTE( DATA_Requirements[[#This Row],[Path]]," ","/"),1)-1), ".",""))</f>
        <v>Definition</v>
      </c>
      <c r="L1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SMART requirements by Foundational Value</v>
      </c>
      <c r="M1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177" spans="1:13">
      <c r="A177" t="s">
        <v>1969</v>
      </c>
      <c r="B177" t="s">
        <v>2197</v>
      </c>
      <c r="C177"/>
      <c r="D177"/>
      <c r="E177" t="s">
        <v>2114</v>
      </c>
      <c r="F177" s="22" t="s">
        <v>1959</v>
      </c>
      <c r="G177" t="s">
        <v>1928</v>
      </c>
      <c r="H177">
        <v>0</v>
      </c>
      <c r="I177" t="str" cm="1">
        <f t="array" aca="1" ref="I1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08.411.72.05.0.0</v>
      </c>
      <c r="J177" t="s">
        <v>2445</v>
      </c>
      <c r="K177" s="10" t="str">
        <f>TRIM(SUBSTITUTE( LEFT(DATA_Requirements[[#This Row],[Path]], FIND("/", SUBSTITUTE( DATA_Requirements[[#This Row],[Path]]," ","/"),1)-1), ".",""))</f>
        <v>Definition</v>
      </c>
      <c r="L1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GOAL</v>
      </c>
      <c r="M1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 GOAL Framework</v>
      </c>
    </row>
    <row r="178" spans="1:13">
      <c r="A178" t="s">
        <v>1969</v>
      </c>
      <c r="B178" t="s">
        <v>2197</v>
      </c>
      <c r="C178"/>
      <c r="D178"/>
      <c r="E178" t="s">
        <v>2114</v>
      </c>
      <c r="F178" t="s">
        <v>1953</v>
      </c>
      <c r="G178" t="s">
        <v>1928</v>
      </c>
      <c r="H178">
        <v>0</v>
      </c>
      <c r="I178" t="str" cm="1">
        <f t="array" aca="1" ref="I1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08.411.72.04.0.0</v>
      </c>
      <c r="J178" t="s">
        <v>2446</v>
      </c>
      <c r="K178" s="10" t="str">
        <f>TRIM(SUBSTITUTE( LEFT(DATA_Requirements[[#This Row],[Path]], FIND("/", SUBSTITUTE( DATA_Requirements[[#This Row],[Path]]," ","/"),1)-1), ".",""))</f>
        <v>Desires</v>
      </c>
      <c r="L1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NZ GOAL</v>
      </c>
      <c r="M1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adhere to NZ GOAL objectives, and commissioned content be made Creative Commons.</v>
      </c>
    </row>
    <row r="179" spans="1:13">
      <c r="A179" t="s">
        <v>1969</v>
      </c>
      <c r="B179" t="s">
        <v>2197</v>
      </c>
      <c r="C179"/>
      <c r="D179"/>
      <c r="E179" t="s">
        <v>2126</v>
      </c>
      <c r="F179" s="21" t="s">
        <v>1953</v>
      </c>
      <c r="G179" t="s">
        <v>1928</v>
      </c>
      <c r="H179">
        <v>0</v>
      </c>
      <c r="I179" s="21" t="str" cm="1">
        <f t="array" aca="1" ref="I1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08.411.78.04.0.0</v>
      </c>
      <c r="J179" s="21" t="s">
        <v>2447</v>
      </c>
      <c r="K179" s="10" t="str">
        <f>TRIM(SUBSTITUTE( LEFT(DATA_Requirements[[#This Row],[Path]], FIND("/", SUBSTITUTE( DATA_Requirements[[#This Row],[Path]]," ","/"),1)-1), ".",""))</f>
        <v>Definition</v>
      </c>
      <c r="L1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v>
      </c>
      <c r="M1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governance stakeholders</v>
      </c>
    </row>
    <row r="180" spans="1:13">
      <c r="A180" s="22" t="s">
        <v>1969</v>
      </c>
      <c r="B180" t="s">
        <v>2246</v>
      </c>
      <c r="C180"/>
      <c r="D180"/>
      <c r="E180" t="s">
        <v>2060</v>
      </c>
      <c r="F180" s="22" t="s">
        <v>1959</v>
      </c>
      <c r="G180" t="s">
        <v>1928</v>
      </c>
      <c r="H180">
        <v>0</v>
      </c>
      <c r="I180" s="22" t="str" cm="1">
        <f t="array" aca="1" ref="I1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0" s="22" t="s">
        <v>2448</v>
      </c>
      <c r="K180" s="10" t="str">
        <f>TRIM(SUBSTITUTE( LEFT(DATA_Requirements[[#This Row],[Path]], FIND("/", SUBSTITUTE( DATA_Requirements[[#This Row],[Path]]," ","/"),1)-1), ".",""))</f>
        <v>Definition</v>
      </c>
      <c r="L1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Endorsement</v>
      </c>
      <c r="M1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be endorsable by Legal Assurance at CAB</v>
      </c>
    </row>
    <row r="181" spans="1:13">
      <c r="A181" t="s">
        <v>1969</v>
      </c>
      <c r="B181" t="s">
        <v>2246</v>
      </c>
      <c r="C181"/>
      <c r="D181"/>
      <c r="E181" t="s">
        <v>2126</v>
      </c>
      <c r="F181" s="22" t="s">
        <v>1959</v>
      </c>
      <c r="G181" t="s">
        <v>1928</v>
      </c>
      <c r="H181">
        <v>0</v>
      </c>
      <c r="I181" t="str" cm="1">
        <f t="array" aca="1" ref="I1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1" t="s">
        <v>2449</v>
      </c>
      <c r="K181" s="10" t="str">
        <f>TRIM(SUBSTITUTE( LEFT(DATA_Requirements[[#This Row],[Path]], FIND("/", SUBSTITUTE( DATA_Requirements[[#This Row],[Path]]," ","/"),1)-1), ".",""))</f>
        <v>Definition</v>
      </c>
      <c r="L1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Trade</v>
      </c>
      <c r="M1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not permit interaction from a mutable list of embargoed countries</v>
      </c>
    </row>
    <row r="182" spans="1:13">
      <c r="A182" t="s">
        <v>1969</v>
      </c>
      <c r="B182" t="s">
        <v>2246</v>
      </c>
      <c r="C182"/>
      <c r="D182"/>
      <c r="E182" t="s">
        <v>2060</v>
      </c>
      <c r="F182" s="22" t="s">
        <v>1959</v>
      </c>
      <c r="G182" t="s">
        <v>1928</v>
      </c>
      <c r="H182">
        <v>0</v>
      </c>
      <c r="I182" t="str" cm="1">
        <f t="array" aca="1" ref="I1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2" t="s">
        <v>2450</v>
      </c>
      <c r="K182" s="10" t="str">
        <f>TRIM(SUBSTITUTE( LEFT(DATA_Requirements[[#This Row],[Path]], FIND("/", SUBSTITUTE( DATA_Requirements[[#This Row],[Path]]," ","/"),1)-1), ".",""))</f>
        <v>Definition</v>
      </c>
      <c r="L1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Privacy</v>
      </c>
      <c r="M1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Privacy Laws &amp; Regulations</v>
      </c>
    </row>
    <row r="183" spans="1:13">
      <c r="A183" t="s">
        <v>1969</v>
      </c>
      <c r="B183" t="s">
        <v>2246</v>
      </c>
      <c r="C183"/>
      <c r="D183"/>
      <c r="E183" t="s">
        <v>2126</v>
      </c>
      <c r="F183" s="22" t="s">
        <v>1959</v>
      </c>
      <c r="G183" t="s">
        <v>1928</v>
      </c>
      <c r="H183">
        <v>0</v>
      </c>
      <c r="I183" t="str" cm="1">
        <f t="array" aca="1" ref="I1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3" t="s">
        <v>2451</v>
      </c>
      <c r="K183" s="10" t="str">
        <f>TRIM(SUBSTITUTE( LEFT(DATA_Requirements[[#This Row],[Path]], FIND("/", SUBSTITUTE( DATA_Requirements[[#This Row],[Path]]," ","/"),1)-1), ".",""))</f>
        <v>Definition</v>
      </c>
      <c r="L1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Accountability</v>
      </c>
      <c r="M1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Legal Accountability to Public Constraints (OIA Request Reporting).</v>
      </c>
    </row>
    <row r="184" spans="1:13">
      <c r="A184" t="s">
        <v>1969</v>
      </c>
      <c r="B184" t="s">
        <v>2246</v>
      </c>
      <c r="C184"/>
      <c r="D184"/>
      <c r="E184" t="s">
        <v>2126</v>
      </c>
      <c r="F184" s="22" t="s">
        <v>1959</v>
      </c>
      <c r="G184" t="s">
        <v>1928</v>
      </c>
      <c r="H184">
        <v>0</v>
      </c>
      <c r="I184" t="str" cm="1">
        <f t="array" aca="1" ref="I1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4" t="s">
        <v>2452</v>
      </c>
      <c r="K184" s="10" t="str">
        <f>TRIM(SUBSTITUTE( LEFT(DATA_Requirements[[#This Row],[Path]], FIND("/", SUBSTITUTE( DATA_Requirements[[#This Row],[Path]]," ","/"),1)-1), ".",""))</f>
        <v>Definition</v>
      </c>
      <c r="L1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Information</v>
      </c>
      <c r="M1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Information Security Directives</v>
      </c>
    </row>
    <row r="185" spans="1:13">
      <c r="A185" t="s">
        <v>1969</v>
      </c>
      <c r="B185" t="s">
        <v>2246</v>
      </c>
      <c r="C185"/>
      <c r="D185"/>
      <c r="E185" t="s">
        <v>2126</v>
      </c>
      <c r="F185" s="22" t="s">
        <v>1959</v>
      </c>
      <c r="G185" t="s">
        <v>1928</v>
      </c>
      <c r="H185">
        <v>0</v>
      </c>
      <c r="I185" t="str" cm="1">
        <f t="array" aca="1" ref="I1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5" t="s">
        <v>2453</v>
      </c>
      <c r="K185" s="10" t="str">
        <f>TRIM(SUBSTITUTE( LEFT(DATA_Requirements[[#This Row],[Path]], FIND("/", SUBSTITUTE( DATA_Requirements[[#This Row],[Path]]," ","/"),1)-1), ".",""))</f>
        <v>Definition</v>
      </c>
      <c r="L1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Archiving</v>
      </c>
      <c r="M1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Archiving Laws &amp; Regulations</v>
      </c>
    </row>
    <row r="186" spans="1:13">
      <c r="A186" t="s">
        <v>1969</v>
      </c>
      <c r="B186" t="s">
        <v>2246</v>
      </c>
      <c r="C186"/>
      <c r="D186"/>
      <c r="E186" t="s">
        <v>2126</v>
      </c>
      <c r="F186" s="22" t="s">
        <v>1959</v>
      </c>
      <c r="G186" t="s">
        <v>1928</v>
      </c>
      <c r="H186">
        <v>0</v>
      </c>
      <c r="I186" t="str" cm="1">
        <f t="array" aca="1" ref="I1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6" t="s">
        <v>2454</v>
      </c>
      <c r="K186" s="10" t="str">
        <f>TRIM(SUBSTITUTE( LEFT(DATA_Requirements[[#This Row],[Path]], FIND("/", SUBSTITUTE( DATA_Requirements[[#This Row],[Path]]," ","/"),1)-1), ".",""))</f>
        <v>Definition</v>
      </c>
      <c r="L1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Open Data</v>
      </c>
      <c r="M1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Open Data Directives</v>
      </c>
    </row>
    <row r="187" spans="1:13">
      <c r="A187" t="s">
        <v>1969</v>
      </c>
      <c r="B187" t="s">
        <v>2246</v>
      </c>
      <c r="C187"/>
      <c r="D187"/>
      <c r="E187" t="s">
        <v>2060</v>
      </c>
      <c r="F187" s="22" t="s">
        <v>1959</v>
      </c>
      <c r="G187" t="s">
        <v>1928</v>
      </c>
      <c r="H187">
        <v>0</v>
      </c>
      <c r="I187" t="str" cm="1">
        <f t="array" aca="1" ref="I1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7" t="s">
        <v>2455</v>
      </c>
      <c r="K187" s="10" t="str">
        <f>TRIM(SUBSTITUTE( LEFT(DATA_Requirements[[#This Row],[Path]], FIND("/", SUBSTITUTE( DATA_Requirements[[#This Row],[Path]]," ","/"),1)-1), ".",""))</f>
        <v>Definition</v>
      </c>
      <c r="L1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Agreements: Partners</v>
      </c>
      <c r="M1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prior agreements (eg: interdepartmental, Partners, SoWs)</v>
      </c>
    </row>
    <row r="188" spans="1:13">
      <c r="A188" t="s">
        <v>1969</v>
      </c>
      <c r="B188" t="s">
        <v>2246</v>
      </c>
      <c r="C188"/>
      <c r="D188"/>
      <c r="E188" t="s">
        <v>2126</v>
      </c>
      <c r="F188" s="22" t="s">
        <v>1959</v>
      </c>
      <c r="G188" t="s">
        <v>1928</v>
      </c>
      <c r="H188">
        <v>0</v>
      </c>
      <c r="I188" t="str" cm="1">
        <f t="array" aca="1" ref="I1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8" t="s">
        <v>2456</v>
      </c>
      <c r="K188" s="10" t="str">
        <f>TRIM(SUBSTITUTE( LEFT(DATA_Requirements[[#This Row],[Path]], FIND("/", SUBSTITUTE( DATA_Requirements[[#This Row],[Path]]," ","/"),1)-1), ".",""))</f>
        <v>Definition</v>
      </c>
      <c r="L1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DIMP</v>
      </c>
      <c r="M1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NZ DIMP Framework</v>
      </c>
    </row>
    <row r="189" spans="1:13">
      <c r="A189" t="s">
        <v>1969</v>
      </c>
      <c r="B189" t="s">
        <v>2246</v>
      </c>
      <c r="C189"/>
      <c r="D189"/>
      <c r="E189" t="s">
        <v>2126</v>
      </c>
      <c r="F189" s="22" t="s">
        <v>1959</v>
      </c>
      <c r="G189" t="s">
        <v>1928</v>
      </c>
      <c r="H189">
        <v>0</v>
      </c>
      <c r="I189" t="str" cm="1">
        <f t="array" aca="1" ref="I1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9" t="s">
        <v>2457</v>
      </c>
      <c r="K189" s="10" t="str">
        <f>TRIM(SUBSTITUTE( LEFT(DATA_Requirements[[#This Row],[Path]], FIND("/", SUBSTITUTE( DATA_Requirements[[#This Row],[Path]]," ","/"),1)-1), ".",""))</f>
        <v>Definition</v>
      </c>
      <c r="L1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NZISM</v>
      </c>
      <c r="M1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NZISM Framework</v>
      </c>
    </row>
    <row r="190" spans="1:13">
      <c r="A190" t="s">
        <v>1969</v>
      </c>
      <c r="B190" t="s">
        <v>2246</v>
      </c>
      <c r="C190"/>
      <c r="D190"/>
      <c r="E190" t="s">
        <v>2060</v>
      </c>
      <c r="F190" s="22" t="s">
        <v>1959</v>
      </c>
      <c r="G190" t="s">
        <v>1928</v>
      </c>
      <c r="H190">
        <v>0</v>
      </c>
      <c r="I190" t="str" cm="1">
        <f t="array" aca="1" ref="I1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90" t="s">
        <v>2458</v>
      </c>
      <c r="K190" s="10" t="str">
        <f>TRIM(SUBSTITUTE( LEFT(DATA_Requirements[[#This Row],[Path]], FIND("/", SUBSTITUTE( DATA_Requirements[[#This Row],[Path]]," ","/"),1)-1), ".",""))</f>
        <v>Definition</v>
      </c>
      <c r="L1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AoG Digital Service</v>
      </c>
      <c r="M1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guideance of the AoG Digital Service Principles</v>
      </c>
    </row>
    <row r="191" spans="1:13">
      <c r="A191" t="s">
        <v>1969</v>
      </c>
      <c r="B191" t="s">
        <v>2246</v>
      </c>
      <c r="C191"/>
      <c r="D191"/>
      <c r="E191" t="s">
        <v>2126</v>
      </c>
      <c r="F191" s="21" t="s">
        <v>1967</v>
      </c>
      <c r="G191" t="s">
        <v>1928</v>
      </c>
      <c r="H191">
        <v>0</v>
      </c>
      <c r="I191" s="21" t="str" cm="1">
        <f t="array" aca="1" ref="I1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1" s="21" t="s">
        <v>2459</v>
      </c>
      <c r="K191" s="10" t="str">
        <f>TRIM(SUBSTITUTE( LEFT(DATA_Requirements[[#This Row],[Path]], FIND("/", SUBSTITUTE( DATA_Requirements[[#This Row],[Path]]," ","/"),1)-1), ".",""))</f>
        <v>Definition</v>
      </c>
      <c r="L1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Privacy Assurance</v>
      </c>
      <c r="M1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Privacy Obligations</v>
      </c>
    </row>
    <row r="192" spans="1:13">
      <c r="A192" t="s">
        <v>1969</v>
      </c>
      <c r="B192" t="s">
        <v>2246</v>
      </c>
      <c r="C192"/>
      <c r="D192"/>
      <c r="E192" t="s">
        <v>2126</v>
      </c>
      <c r="F192" t="s">
        <v>1967</v>
      </c>
      <c r="G192" t="s">
        <v>1928</v>
      </c>
      <c r="H192">
        <v>0</v>
      </c>
      <c r="I192" t="str" cm="1">
        <f t="array" aca="1" ref="I1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2" t="s">
        <v>2460</v>
      </c>
      <c r="K192" s="10" t="str">
        <f>TRIM(SUBSTITUTE( LEFT(DATA_Requirements[[#This Row],[Path]], FIND("/", SUBSTITUTE( DATA_Requirements[[#This Row],[Path]]," ","/"),1)-1), ".",""))</f>
        <v>Desires</v>
      </c>
      <c r="L1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Versioned Disclosures</v>
      </c>
      <c r="M1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be able to present and record acceptance to Versioned Statements and Disclosures (eg: Tracking, Data Correction, Data Use, Opt-Out Processes &amp; Policies)</v>
      </c>
    </row>
    <row r="193" spans="1:13">
      <c r="A193" t="s">
        <v>1969</v>
      </c>
      <c r="B193" t="s">
        <v>2246</v>
      </c>
      <c r="C193"/>
      <c r="D193"/>
      <c r="E193" t="s">
        <v>2126</v>
      </c>
      <c r="F193" t="s">
        <v>1953</v>
      </c>
      <c r="G193" t="s">
        <v>1928</v>
      </c>
      <c r="H193">
        <v>0</v>
      </c>
      <c r="I193" t="str" cm="1">
        <f t="array" aca="1" ref="I1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08.461.78.04.0.0</v>
      </c>
      <c r="J193" t="s">
        <v>2461</v>
      </c>
      <c r="K193" s="10" t="str">
        <f>TRIM(SUBSTITUTE( LEFT(DATA_Requirements[[#This Row],[Path]], FIND("/", SUBSTITUTE( DATA_Requirements[[#This Row],[Path]]," ","/"),1)-1), ".",""))</f>
        <v>Desires</v>
      </c>
      <c r="L1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SEO</v>
      </c>
      <c r="M1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be presented such that it can be indexed and become discoverable by public Search engines.</v>
      </c>
    </row>
    <row r="194" spans="1:13">
      <c r="A194" t="s">
        <v>1969</v>
      </c>
      <c r="B194" t="s">
        <v>2246</v>
      </c>
      <c r="C194"/>
      <c r="D194"/>
      <c r="E194" t="s">
        <v>2126</v>
      </c>
      <c r="F194"/>
      <c r="G194" t="s">
        <v>1928</v>
      </c>
      <c r="H194">
        <v>0</v>
      </c>
      <c r="I194" t="str" cm="1">
        <f t="array" aca="1" ref="I1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08.461.78..0.0</v>
      </c>
      <c r="J194" t="s">
        <v>2462</v>
      </c>
      <c r="K194" s="10" t="str">
        <f>TRIM(SUBSTITUTE( LEFT(DATA_Requirements[[#This Row],[Path]], FIND("/", SUBSTITUTE( DATA_Requirements[[#This Row],[Path]]," ","/"),1)-1), ".",""))</f>
        <v>Desires</v>
      </c>
      <c r="L1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API Attributes</v>
      </c>
      <c r="M1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policy based Organisation Data Aggregation agreements, export (by API or DataStorage) data attributes MUST receive governance board design endorsement</v>
      </c>
    </row>
    <row r="195" spans="1:13">
      <c r="A195" t="s">
        <v>1969</v>
      </c>
      <c r="B195" t="s">
        <v>2246</v>
      </c>
      <c r="C195"/>
      <c r="D195"/>
      <c r="F195"/>
      <c r="G195" t="s">
        <v>1928</v>
      </c>
      <c r="H195">
        <v>0</v>
      </c>
      <c r="I195" t="str" cm="1">
        <f t="array" aca="1" ref="I1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5" t="s">
        <v>2463</v>
      </c>
      <c r="K195" s="10" t="str">
        <f>TRIM(SUBSTITUTE( LEFT(DATA_Requirements[[#This Row],[Path]], FIND("/", SUBSTITUTE( DATA_Requirements[[#This Row],[Path]]," ","/"),1)-1), ".",""))</f>
        <v>Desires</v>
      </c>
      <c r="L1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1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DIMP objectives, as much system information that is not PII or Confidential MUST be made available via authenticated access API (See API-First design Principle).</v>
      </c>
    </row>
    <row r="196" spans="1:13">
      <c r="A196" t="s">
        <v>1969</v>
      </c>
      <c r="B196" t="s">
        <v>2246</v>
      </c>
      <c r="C196"/>
      <c r="D196"/>
      <c r="F196" s="11"/>
      <c r="G196" t="s">
        <v>1928</v>
      </c>
      <c r="H196">
        <v>0</v>
      </c>
      <c r="I196" s="11" t="str" cm="1">
        <f t="array" aca="1" ref="I1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6" s="11" t="s">
        <v>2464</v>
      </c>
      <c r="K196" s="10" t="str">
        <f>TRIM(SUBSTITUTE( LEFT(DATA_Requirements[[#This Row],[Path]], FIND("/", SUBSTITUTE( DATA_Requirements[[#This Row],[Path]]," ","/"),1)-1), ".",""))</f>
        <v>Desires</v>
      </c>
      <c r="L1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Data Classification</v>
      </c>
      <c r="M1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Classification of Information handled by the Service MUST be determined as early as practical, as it informs Risk and Security Framework decisions</v>
      </c>
    </row>
    <row r="197" spans="1:13">
      <c r="A197" t="s">
        <v>1969</v>
      </c>
      <c r="B197" t="s">
        <v>2246</v>
      </c>
      <c r="C197"/>
      <c r="D197"/>
      <c r="F197"/>
      <c r="G197" t="s">
        <v>1928</v>
      </c>
      <c r="H197">
        <v>0</v>
      </c>
      <c r="I197" t="str" cm="1">
        <f t="array" aca="1" ref="I1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7" t="s">
        <v>2465</v>
      </c>
      <c r="K197" s="10" t="str">
        <f>TRIM(SUBSTITUTE( LEFT(DATA_Requirements[[#This Row],[Path]], FIND("/", SUBSTITUTE( DATA_Requirements[[#This Row],[Path]]," ","/"),1)-1), ".",""))</f>
        <v>Desires</v>
      </c>
      <c r="L1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SENSITIVE</v>
      </c>
      <c r="M1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not already specified, for planning purposes, Data Classification of Information handled by the Service SHOULD be assumed to be SENSITIVE until specified otherwise.</v>
      </c>
    </row>
    <row r="198" spans="1:13">
      <c r="A198" t="s">
        <v>1969</v>
      </c>
      <c r="B198" t="s">
        <v>2246</v>
      </c>
      <c r="C198"/>
      <c r="D198"/>
      <c r="F198" s="21"/>
      <c r="G198" t="s">
        <v>1928</v>
      </c>
      <c r="H198">
        <v>0</v>
      </c>
      <c r="I198" s="21" t="str" cm="1">
        <f t="array" aca="1" ref="I1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8" s="21" t="s">
        <v>2466</v>
      </c>
      <c r="K198" s="10" t="str">
        <f>TRIM(SUBSTITUTE( LEFT(DATA_Requirements[[#This Row],[Path]], FIND("/", SUBSTITUTE( DATA_Requirements[[#This Row],[Path]]," ","/"),1)-1), ".",""))</f>
        <v>Definition</v>
      </c>
      <c r="L1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v>
      </c>
      <c r="M1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design governance stakeholders</v>
      </c>
    </row>
    <row r="199" spans="1:13">
      <c r="A199" t="s">
        <v>1969</v>
      </c>
      <c r="B199" t="s">
        <v>2246</v>
      </c>
      <c r="C199"/>
      <c r="D199"/>
      <c r="F199" s="11"/>
      <c r="G199" t="s">
        <v>1928</v>
      </c>
      <c r="H199">
        <v>0</v>
      </c>
      <c r="I199" s="11" t="str" cm="1">
        <f t="array" aca="1" ref="I1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9" s="11" t="s">
        <v>2467</v>
      </c>
      <c r="K199" s="10" t="str">
        <f>TRIM(SUBSTITUTE( LEFT(DATA_Requirements[[#This Row],[Path]], FIND("/", SUBSTITUTE( DATA_Requirements[[#This Row],[Path]]," ","/"),1)-1), ".",""))</f>
        <v>Definition</v>
      </c>
      <c r="L1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Design Endorsement Required</v>
      </c>
      <c r="M1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the system design be endorsed by the organisation's technical design governance board (TWG) before development.</v>
      </c>
    </row>
    <row r="200" spans="1:13">
      <c r="A200" t="s">
        <v>1969</v>
      </c>
      <c r="B200" t="s">
        <v>2246</v>
      </c>
      <c r="C200"/>
      <c r="D200"/>
      <c r="F200"/>
      <c r="G200" t="s">
        <v>1928</v>
      </c>
      <c r="H200">
        <v>0</v>
      </c>
      <c r="I200" t="str" cm="1">
        <f t="array" aca="1" ref="I2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0" t="s">
        <v>2468</v>
      </c>
      <c r="K200" s="10" t="str">
        <f>TRIM(SUBSTITUTE( LEFT(DATA_Requirements[[#This Row],[Path]], FIND("/", SUBSTITUTE( DATA_Requirements[[#This Row],[Path]]," ","/"),1)-1), ".",""))</f>
        <v>Definition</v>
      </c>
      <c r="L2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Architecturally Significant Changes</v>
      </c>
      <c r="M2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Architecturally significant changes to system designs be presented &amp; [re]endorsed by the organisation's technical design governance board (TWG).</v>
      </c>
    </row>
    <row r="201" spans="1:13">
      <c r="A201" t="s">
        <v>1969</v>
      </c>
      <c r="B201" t="s">
        <v>2246</v>
      </c>
      <c r="C201"/>
      <c r="D201"/>
      <c r="F201"/>
      <c r="G201" t="s">
        <v>1928</v>
      </c>
      <c r="H201">
        <v>0</v>
      </c>
      <c r="I201" t="str" cm="1">
        <f t="array" aca="1" ref="I2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1" t="s">
        <v>2469</v>
      </c>
      <c r="K201" s="10" t="str">
        <f>TRIM(SUBSTITUTE( LEFT(DATA_Requirements[[#This Row],[Path]], FIND("/", SUBSTITUTE( DATA_Requirements[[#This Row],[Path]]," ","/"),1)-1), ".",""))</f>
        <v>Desires</v>
      </c>
      <c r="L2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Server Client Separation</v>
      </c>
      <c r="M2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mitigate redundency, the Service Client MUST be a separate System than the Service (see: separate SPA-PWA interface)</v>
      </c>
    </row>
    <row r="202" spans="1:13">
      <c r="A202" t="s">
        <v>1969</v>
      </c>
      <c r="B202" t="s">
        <v>2246</v>
      </c>
      <c r="C202"/>
      <c r="D202"/>
      <c r="F202"/>
      <c r="G202" t="s">
        <v>1928</v>
      </c>
      <c r="H202">
        <v>0</v>
      </c>
      <c r="I202" t="str" cm="1">
        <f t="array" aca="1" ref="I2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2" t="s">
        <v>2470</v>
      </c>
      <c r="K202" s="10" t="str">
        <f>TRIM(SUBSTITUTE( LEFT(DATA_Requirements[[#This Row],[Path]], FIND("/", SUBSTITUTE( DATA_Requirements[[#This Row],[Path]]," ","/"),1)-1), ".",""))</f>
        <v>Desires</v>
      </c>
      <c r="L2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Cloud First</v>
      </c>
      <c r="M2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regulation obligations, the Service MUST be hosted in a cloud environment</v>
      </c>
    </row>
    <row r="203" spans="1:13">
      <c r="A203" t="s">
        <v>1969</v>
      </c>
      <c r="B203" t="s">
        <v>2246</v>
      </c>
      <c r="C203"/>
      <c r="D203"/>
      <c r="F203"/>
      <c r="G203" t="s">
        <v>1928</v>
      </c>
      <c r="H203">
        <v>0</v>
      </c>
      <c r="I203" t="str" cm="1">
        <f t="array" aca="1" ref="I2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3" t="s">
        <v>2471</v>
      </c>
      <c r="K203" s="10" t="str">
        <f>TRIM(SUBSTITUTE( LEFT(DATA_Requirements[[#This Row],[Path]], FIND("/", SUBSTITUTE( DATA_Requirements[[#This Row],[Path]]," ","/"),1)-1), ".",""))</f>
        <v>Desires</v>
      </c>
      <c r="L2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Procurement Preference</v>
      </c>
      <c r="M2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Lower Delivery Risk the proposed SHOULD prefer existing commodity Services -- as long as expected functionality and outcomes are not compromised.</v>
      </c>
    </row>
    <row r="204" spans="1:13">
      <c r="A204" t="s">
        <v>1969</v>
      </c>
      <c r="B204" t="s">
        <v>2270</v>
      </c>
      <c r="C204"/>
      <c r="D204"/>
      <c r="E204" t="s">
        <v>2130</v>
      </c>
      <c r="F204" s="22" t="s">
        <v>1959</v>
      </c>
      <c r="G204" t="s">
        <v>1928</v>
      </c>
      <c r="H204">
        <v>0</v>
      </c>
      <c r="I204" t="str" cm="1">
        <f t="array" aca="1" ref="I2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4" t="s">
        <v>2472</v>
      </c>
      <c r="K204" s="10" t="str">
        <f>TRIM(SUBSTITUTE( LEFT(DATA_Requirements[[#This Row],[Path]], FIND("/", SUBSTITUTE( DATA_Requirements[[#This Row],[Path]]," ","/"),1)-1), ".",""))</f>
        <v>Definition</v>
      </c>
      <c r="L2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v>
      </c>
      <c r="M2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client interface MUST demonstrably meet WCAG expectations</v>
      </c>
    </row>
    <row r="205" spans="1:13">
      <c r="A205" t="s">
        <v>1969</v>
      </c>
      <c r="B205" t="s">
        <v>2270</v>
      </c>
      <c r="C205"/>
      <c r="D205"/>
      <c r="E205" t="s">
        <v>2130</v>
      </c>
      <c r="F205" s="22" t="s">
        <v>1959</v>
      </c>
      <c r="G205" t="s">
        <v>1928</v>
      </c>
      <c r="H205">
        <v>0</v>
      </c>
      <c r="I205" t="str" cm="1">
        <f t="array" aca="1" ref="I2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5" t="s">
        <v>2473</v>
      </c>
      <c r="K205" s="10" t="str">
        <f>TRIM(SUBSTITUTE( LEFT(DATA_Requirements[[#This Row],[Path]], FIND("/", SUBSTITUTE( DATA_Requirements[[#This Row],[Path]]," ","/"),1)-1), ".",""))</f>
        <v>Definition</v>
      </c>
      <c r="L20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Accessibilty</v>
      </c>
      <c r="M2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Accessibility Laws, Regulations</v>
      </c>
    </row>
    <row r="206" spans="1:13">
      <c r="A206" t="s">
        <v>1969</v>
      </c>
      <c r="B206" t="s">
        <v>2270</v>
      </c>
      <c r="C206"/>
      <c r="D206"/>
      <c r="E206" t="s">
        <v>2130</v>
      </c>
      <c r="F206" s="22" t="s">
        <v>1959</v>
      </c>
      <c r="G206" t="s">
        <v>1928</v>
      </c>
      <c r="H206">
        <v>0</v>
      </c>
      <c r="I206" t="str" cm="1">
        <f t="array" aca="1" ref="I2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6" t="s">
        <v>2474</v>
      </c>
      <c r="K206" s="10" t="str">
        <f>TRIM(SUBSTITUTE( LEFT(DATA_Requirements[[#This Row],[Path]], FIND("/", SUBSTITUTE( DATA_Requirements[[#This Row],[Path]]," ","/"),1)-1), ".",""))</f>
        <v>Definition</v>
      </c>
      <c r="L20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Usability</v>
      </c>
      <c r="M2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Usability Directives</v>
      </c>
    </row>
    <row r="207" spans="1:13">
      <c r="A207" t="s">
        <v>1969</v>
      </c>
      <c r="C207"/>
      <c r="D207"/>
      <c r="E207" t="s">
        <v>2068</v>
      </c>
      <c r="F207" s="21" t="s">
        <v>1991</v>
      </c>
      <c r="G207" t="s">
        <v>1928</v>
      </c>
      <c r="H207">
        <v>0</v>
      </c>
      <c r="I207" s="21" t="str" cm="1">
        <f t="array" aca="1" ref="I2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08..49.14.0.0</v>
      </c>
      <c r="J207" s="21" t="s">
        <v>2475</v>
      </c>
      <c r="K207" s="10" t="str">
        <f>TRIM(SUBSTITUTE( LEFT(DATA_Requirements[[#This Row],[Path]], FIND("/", SUBSTITUTE( DATA_Requirements[[#This Row],[Path]]," ","/"),1)-1), ".",""))</f>
        <v>Definition</v>
      </c>
      <c r="L2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Governance Stakeholders</v>
      </c>
      <c r="M2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TWG governance board</v>
      </c>
    </row>
    <row r="208" spans="1:13">
      <c r="A208" t="s">
        <v>1969</v>
      </c>
      <c r="C208"/>
      <c r="D208"/>
      <c r="E208" t="s">
        <v>2126</v>
      </c>
      <c r="F208" s="22" t="s">
        <v>1994</v>
      </c>
      <c r="G208" t="s">
        <v>1928</v>
      </c>
      <c r="H208">
        <v>0</v>
      </c>
      <c r="I208" s="22" t="str" cm="1">
        <f t="array" aca="1" ref="I2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08..78.15.0.0</v>
      </c>
      <c r="J208" s="22" t="s">
        <v>2476</v>
      </c>
      <c r="K208" s="10" t="str">
        <f>TRIM(SUBSTITUTE( LEFT(DATA_Requirements[[#This Row],[Path]], FIND("/", SUBSTITUTE( DATA_Requirements[[#This Row],[Path]]," ","/"),1)-1), ".",""))</f>
        <v>Definition</v>
      </c>
      <c r="L2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GOVERNANCE STAKEHOLDERS</v>
      </c>
      <c r="M2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content stakeholders</v>
      </c>
    </row>
    <row r="209" spans="1:13">
      <c r="A209" t="s">
        <v>1969</v>
      </c>
      <c r="C209"/>
      <c r="D209"/>
      <c r="F209"/>
      <c r="G209" t="s">
        <v>1928</v>
      </c>
      <c r="H209">
        <v>0</v>
      </c>
      <c r="I209" t="str" cm="1">
        <f t="array" aca="1" ref="I2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09" t="s">
        <v>2477</v>
      </c>
      <c r="K209" s="10" t="str">
        <f>TRIM(SUBSTITUTE( LEFT(DATA_Requirements[[#This Row],[Path]], FIND("/", SUBSTITUTE( DATA_Requirements[[#This Row],[Path]]," ","/"),1)-1), ".",""))</f>
        <v>Desires</v>
      </c>
      <c r="L20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Organisation Architecture</v>
      </c>
      <c r="M2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to the guidance of the Organisation's System Architecture Principles</v>
      </c>
    </row>
    <row r="210" spans="1:13">
      <c r="A210" t="s">
        <v>1969</v>
      </c>
      <c r="C210"/>
      <c r="D210"/>
      <c r="F210" s="22"/>
      <c r="G210" t="s">
        <v>1928</v>
      </c>
      <c r="H210">
        <v>0</v>
      </c>
      <c r="I210" s="22" t="str" cm="1">
        <f t="array" aca="1" ref="I2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0" s="22" t="s">
        <v>2478</v>
      </c>
      <c r="K210" s="10" t="str">
        <f>TRIM(SUBSTITUTE( LEFT(DATA_Requirements[[#This Row],[Path]], FIND("/", SUBSTITUTE( DATA_Requirements[[#This Row],[Path]]," ","/"),1)-1), ".",""))</f>
        <v>Definition</v>
      </c>
      <c r="L2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Security Assurance</v>
      </c>
      <c r="M2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by Security Assurance at CABS</v>
      </c>
    </row>
    <row r="211" spans="1:13">
      <c r="A211" t="s">
        <v>1969</v>
      </c>
      <c r="C211"/>
      <c r="D211"/>
      <c r="F211"/>
      <c r="G211" t="s">
        <v>1928</v>
      </c>
      <c r="H211">
        <v>0</v>
      </c>
      <c r="I211" t="str" cm="1">
        <f t="array" aca="1" ref="I2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1" t="s">
        <v>2479</v>
      </c>
      <c r="K211" s="10" t="str">
        <f>TRIM(SUBSTITUTE( LEFT(DATA_Requirements[[#This Row],[Path]], FIND("/", SUBSTITUTE( DATA_Requirements[[#This Row],[Path]]," ","/"),1)-1), ".",""))</f>
        <v>S0817:00601</v>
      </c>
      <c r="L2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Authorisation</v>
      </c>
      <c r="M2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NOT rely on external services to determine permissions</v>
      </c>
    </row>
    <row r="212" spans="1:13">
      <c r="A212" t="s">
        <v>1969</v>
      </c>
      <c r="C212"/>
      <c r="D212"/>
      <c r="F212"/>
      <c r="G212" t="s">
        <v>1928</v>
      </c>
      <c r="H212">
        <v>0</v>
      </c>
      <c r="I212" t="str" cm="1">
        <f t="array" aca="1" ref="I2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2" t="s">
        <v>2480</v>
      </c>
      <c r="K212" s="10" t="str">
        <f>TRIM(SUBSTITUTE( LEFT(DATA_Requirements[[#This Row],[Path]], FIND("/", SUBSTITUTE( DATA_Requirements[[#This Row],[Path]]," ","/"),1)-1), ".",""))</f>
        <v>S0817:00602</v>
      </c>
      <c r="L2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IdP</v>
      </c>
      <c r="M2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 MUST integrate with an organisation endorsed 3rd party Identity Provider (IdP) Service to validate credentials</v>
      </c>
    </row>
    <row r="213" spans="1:13">
      <c r="A213" t="s">
        <v>1969</v>
      </c>
      <c r="C213"/>
      <c r="D213"/>
      <c r="F213"/>
      <c r="G213" t="s">
        <v>1928</v>
      </c>
      <c r="H213">
        <v>0</v>
      </c>
      <c r="I213" t="str" cm="1">
        <f t="array" aca="1" ref="I2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3" t="s">
        <v>2481</v>
      </c>
      <c r="K213" s="10" t="str">
        <f>TRIM(SUBSTITUTE( LEFT(DATA_Requirements[[#This Row],[Path]], FIND("/", SUBSTITUTE( DATA_Requirements[[#This Row],[Path]]," ","/"),1)-1), ".",""))</f>
        <v>S0817:00603</v>
      </c>
      <c r="L2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3rd party Technical Risk Assessment</v>
      </c>
      <c r="M2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independent of its environment, MUST be technically assessed by an acceptable accredited 3rd party</v>
      </c>
    </row>
    <row r="214" spans="1:13">
      <c r="A214" t="s">
        <v>1969</v>
      </c>
      <c r="C214"/>
      <c r="D214"/>
      <c r="F214"/>
      <c r="G214" t="s">
        <v>1928</v>
      </c>
      <c r="H214">
        <v>0</v>
      </c>
      <c r="I214" t="str" cm="1">
        <f t="array" aca="1" ref="I2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4" t="s">
        <v>2482</v>
      </c>
      <c r="K214" s="10" t="str">
        <f>TRIM(SUBSTITUTE( LEFT(DATA_Requirements[[#This Row],[Path]], FIND("/", SUBSTITUTE( DATA_Requirements[[#This Row],[Path]]," ","/"),1)-1), ".",""))</f>
        <v>S0817:00604</v>
      </c>
      <c r="L2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Remove User Access</v>
      </c>
      <c r="M2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v>
      </c>
    </row>
    <row r="215" spans="1:13">
      <c r="A215" t="s">
        <v>1969</v>
      </c>
      <c r="C215"/>
      <c r="D215"/>
      <c r="F215"/>
      <c r="G215" t="s">
        <v>1928</v>
      </c>
      <c r="H215">
        <v>0</v>
      </c>
      <c r="I215" t="str" cm="1">
        <f t="array" aca="1" ref="I2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5" t="s">
        <v>2483</v>
      </c>
      <c r="K215" s="10" t="str">
        <f>TRIM(SUBSTITUTE( LEFT(DATA_Requirements[[#This Row],[Path]], FIND("/", SUBSTITUTE( DATA_Requirements[[#This Row],[Path]]," ","/"),1)-1), ".",""))</f>
        <v>S0817:00605</v>
      </c>
      <c r="L2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Temorarily Disable Users</v>
      </c>
      <c r="M2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 for a specified duration (eg: after multiple incorrect operations)</v>
      </c>
    </row>
    <row r="216" spans="1:13">
      <c r="A216" t="s">
        <v>1969</v>
      </c>
      <c r="C216"/>
      <c r="D216"/>
      <c r="F216" s="21"/>
      <c r="G216" t="s">
        <v>1928</v>
      </c>
      <c r="H216">
        <v>0</v>
      </c>
      <c r="I216" s="21" t="str" cm="1">
        <f t="array" aca="1" ref="I2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6" s="21" t="s">
        <v>2484</v>
      </c>
      <c r="K216" s="10" t="str">
        <f>TRIM(SUBSTITUTE( LEFT(DATA_Requirements[[#This Row],[Path]], FIND("/", SUBSTITUTE( DATA_Requirements[[#This Row],[Path]]," ","/"),1)-1), ".",""))</f>
        <v>Definition</v>
      </c>
      <c r="L2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7" spans="1:13">
      <c r="A217" t="s">
        <v>1969</v>
      </c>
      <c r="C217"/>
      <c r="D217"/>
      <c r="F217"/>
      <c r="G217" t="s">
        <v>1928</v>
      </c>
      <c r="H217">
        <v>0</v>
      </c>
      <c r="I217" t="str" cm="1">
        <f t="array" aca="1" ref="I2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7" t="s">
        <v>2485</v>
      </c>
      <c r="K217" s="10" t="str">
        <f>TRIM(SUBSTITUTE( LEFT(DATA_Requirements[[#This Row],[Path]], FIND("/", SUBSTITUTE( DATA_Requirements[[#This Row],[Path]]," ","/"),1)-1), ".",""))</f>
        <v>Definition</v>
      </c>
      <c r="L2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Security Testable Environments</v>
      </c>
      <c r="M2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C&amp;A stakeholders MUST be provided an environment that can be technically Risk Assessed, unless exempted.</v>
      </c>
    </row>
    <row r="218" spans="1:13">
      <c r="A218" t="s">
        <v>1969</v>
      </c>
      <c r="C218"/>
      <c r="D218"/>
      <c r="F218" s="21"/>
      <c r="G218" t="s">
        <v>1928</v>
      </c>
      <c r="H218">
        <v>0</v>
      </c>
      <c r="I218" s="21" t="str" cm="1">
        <f t="array" aca="1" ref="I2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8" s="21" t="s">
        <v>2486</v>
      </c>
      <c r="K218" s="10" t="str">
        <f>TRIM(SUBSTITUTE( LEFT(DATA_Requirements[[#This Row],[Path]], FIND("/", SUBSTITUTE( DATA_Requirements[[#This Row],[Path]]," ","/"),1)-1), ".",""))</f>
        <v>Definition</v>
      </c>
      <c r="L2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9" spans="1:13">
      <c r="A219" t="s">
        <v>1969</v>
      </c>
      <c r="C219"/>
      <c r="D219"/>
      <c r="F219" s="21"/>
      <c r="G219" t="s">
        <v>1928</v>
      </c>
      <c r="H219">
        <v>0</v>
      </c>
      <c r="I219" s="21" t="str" cm="1">
        <f t="array" aca="1" ref="I2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9" s="21" t="s">
        <v>2487</v>
      </c>
      <c r="K219" s="10" t="str">
        <f>TRIM(SUBSTITUTE( LEFT(DATA_Requirements[[#This Row],[Path]], FIND("/", SUBSTITUTE( DATA_Requirements[[#This Row],[Path]]," ","/"),1)-1), ".",""))</f>
        <v>Definition</v>
      </c>
      <c r="L2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Management Stakeholders</v>
      </c>
      <c r="M2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Project Management Stakeholders</v>
      </c>
    </row>
    <row r="220" spans="1:13">
      <c r="A220" t="s">
        <v>1969</v>
      </c>
      <c r="C220"/>
      <c r="D220"/>
      <c r="F220"/>
      <c r="G220" t="s">
        <v>1928</v>
      </c>
      <c r="H220">
        <v>0</v>
      </c>
      <c r="I220" t="str" cm="1">
        <f t="array" aca="1" ref="I2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0" t="s">
        <v>2488</v>
      </c>
      <c r="K220" s="10" t="str">
        <f>TRIM(SUBSTITUTE( LEFT(DATA_Requirements[[#This Row],[Path]], FIND("/", SUBSTITUTE( DATA_Requirements[[#This Row],[Path]]," ","/"),1)-1), ".",""))</f>
        <v>Definition</v>
      </c>
      <c r="L2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3rd party Certification Cost</v>
      </c>
      <c r="M2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To increase quality and decrease costs, requirements compliance by 3rd party certifications MUST be at service supplier's cost</v>
      </c>
    </row>
    <row r="221" spans="1:13">
      <c r="A221" t="s">
        <v>1969</v>
      </c>
      <c r="C221"/>
      <c r="D221"/>
      <c r="F221"/>
      <c r="G221" t="s">
        <v>1928</v>
      </c>
      <c r="H221">
        <v>0</v>
      </c>
      <c r="I221" t="str" cm="1">
        <f t="array" aca="1" ref="I2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1" t="s">
        <v>2489</v>
      </c>
      <c r="K221" s="10" t="str">
        <f>TRIM(SUBSTITUTE( LEFT(DATA_Requirements[[#This Row],[Path]], FIND("/", SUBSTITUTE( DATA_Requirements[[#This Row],[Path]]," ","/"),1)-1), ".",""))</f>
        <v>Definition</v>
      </c>
      <c r="L2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ALM Access</v>
      </c>
      <c r="M2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Stakeholders require ALM Task Services &amp; dashboards be accessible and manageable by approved organisation and consultant users for the service's lifetime</v>
      </c>
    </row>
    <row r="222" spans="1:13">
      <c r="A222" t="s">
        <v>1969</v>
      </c>
      <c r="C222"/>
      <c r="D222"/>
      <c r="F222"/>
      <c r="G222" t="s">
        <v>1928</v>
      </c>
      <c r="H222">
        <v>0</v>
      </c>
      <c r="I222" t="str" cm="1">
        <f t="array" aca="1" ref="I2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2" t="s">
        <v>2490</v>
      </c>
      <c r="K222" s="10" t="str">
        <f>TRIM(SUBSTITUTE( LEFT(DATA_Requirements[[#This Row],[Path]], FIND("/", SUBSTITUTE( DATA_Requirements[[#This Row],[Path]]," ","/"),1)-1), ".",""))</f>
        <v>Definition</v>
      </c>
      <c r="L2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Organisation ALM</v>
      </c>
      <c r="M2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Services The ALM Service Suite SHOULD be Organisation provided or approved</v>
      </c>
    </row>
    <row r="223" spans="1:13">
      <c r="A223" t="s">
        <v>1969</v>
      </c>
      <c r="C223"/>
      <c r="D223"/>
      <c r="F223"/>
      <c r="G223" t="s">
        <v>1928</v>
      </c>
      <c r="H223">
        <v>0</v>
      </c>
      <c r="I223" t="str" cm="1">
        <f t="array" aca="1" ref="I2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3" t="s">
        <v>2491</v>
      </c>
      <c r="K223" s="10" t="str">
        <f>TRIM(SUBSTITUTE( LEFT(DATA_Requirements[[#This Row],[Path]], FIND("/", SUBSTITUTE( DATA_Requirements[[#This Row],[Path]]," ","/"),1)-1), ".",""))</f>
        <v>Definition</v>
      </c>
      <c r="L2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Status Dashboard</v>
      </c>
      <c r="M2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ALM based Dashboard MUST be WWW accessible to show and forcast functionality and qualities progress against milestones and objectives</v>
      </c>
    </row>
    <row r="224" spans="1:13">
      <c r="A224" t="s">
        <v>1969</v>
      </c>
      <c r="C224"/>
      <c r="D224"/>
      <c r="F224"/>
      <c r="G224" t="s">
        <v>1928</v>
      </c>
      <c r="H224">
        <v>0</v>
      </c>
      <c r="I224" t="str" cm="1">
        <f t="array" aca="1" ref="I2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4" t="s">
        <v>2492</v>
      </c>
      <c r="K224" s="10" t="str">
        <f>TRIM(SUBSTITUTE( LEFT(DATA_Requirements[[#This Row],[Path]], FIND("/", SUBSTITUTE( DATA_Requirements[[#This Row],[Path]]," ","/"),1)-1), ".",""))</f>
        <v>Definition</v>
      </c>
      <c r="L2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WorkItems</v>
      </c>
      <c r="M2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WorkItems MUST be managed in a WWW accessible ALM Service Suite provided by the organisation</v>
      </c>
    </row>
    <row r="225" spans="1:13">
      <c r="A225" t="s">
        <v>1969</v>
      </c>
      <c r="C225"/>
      <c r="D225"/>
      <c r="F225"/>
      <c r="G225" t="s">
        <v>1928</v>
      </c>
      <c r="H225">
        <v>0</v>
      </c>
      <c r="I225" t="str" cm="1">
        <f t="array" aca="1" ref="I2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5" t="s">
        <v>2493</v>
      </c>
      <c r="K225" s="10" t="str">
        <f>TRIM(SUBSTITUTE( LEFT(DATA_Requirements[[#This Row],[Path]], FIND("/", SUBSTITUTE( DATA_Requirements[[#This Row],[Path]]," ","/"),1)-1), ".",""))</f>
        <v>Definition</v>
      </c>
      <c r="L2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Code Access</v>
      </c>
      <c r="M2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 Code Repositories MUST be accessible and manageable by approved organisation users for the service's lifetime.</v>
      </c>
    </row>
    <row r="226" spans="1:13">
      <c r="A226" t="s">
        <v>1969</v>
      </c>
      <c r="C226"/>
      <c r="D226"/>
      <c r="F226" s="21"/>
      <c r="G226" t="s">
        <v>1928</v>
      </c>
      <c r="H226">
        <v>0</v>
      </c>
      <c r="I226" s="21" t="str" cm="1">
        <f t="array" aca="1" ref="I2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6" s="21" t="s">
        <v>2494</v>
      </c>
      <c r="K226" s="10" t="str">
        <f>TRIM(SUBSTITUTE( LEFT(DATA_Requirements[[#This Row],[Path]], FIND("/", SUBSTITUTE( DATA_Requirements[[#This Row],[Path]]," ","/"),1)-1), ".",""))</f>
        <v>DESIRE</v>
      </c>
      <c r="L2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Quality Assurance</v>
      </c>
      <c r="M2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functionality and qualities MUST meet be endorsable by Quality Assurance specialists at CAB</v>
      </c>
    </row>
    <row r="227" spans="1:13">
      <c r="A227" t="s">
        <v>1969</v>
      </c>
      <c r="C227"/>
      <c r="D227"/>
      <c r="F227"/>
      <c r="G227" t="s">
        <v>1928</v>
      </c>
      <c r="H227">
        <v>0</v>
      </c>
      <c r="I227" t="str" cm="1">
        <f t="array" aca="1" ref="I2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7" t="s">
        <v>2495</v>
      </c>
      <c r="K227" s="10" t="str">
        <f>TRIM(SUBSTITUTE( LEFT(DATA_Requirements[[#This Row],[Path]], FIND("/", SUBSTITUTE( DATA_Requirements[[#This Row],[Path]]," ","/"),1)-1), ".",""))</f>
        <v>Definition</v>
      </c>
      <c r="L2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Fresh Test Environments</v>
      </c>
      <c r="M2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QA stakeholders MUST have remote access over the WWW to QA environments that are refreshed daily</v>
      </c>
    </row>
    <row r="228" spans="1:13">
      <c r="A228" t="s">
        <v>1969</v>
      </c>
      <c r="C228"/>
      <c r="D228"/>
      <c r="F228" s="21"/>
      <c r="G228" t="s">
        <v>1928</v>
      </c>
      <c r="H228">
        <v>0</v>
      </c>
      <c r="I228" s="21" t="str" cm="1">
        <f t="array" aca="1" ref="I2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8" s="21" t="s">
        <v>2496</v>
      </c>
      <c r="K228" s="10" t="str">
        <f>TRIM(SUBSTITUTE( LEFT(DATA_Requirements[[#This Row],[Path]], FIND("/", SUBSTITUTE( DATA_Requirements[[#This Row],[Path]]," ","/"),1)-1), ".",""))</f>
        <v>Definition</v>
      </c>
      <c r="L2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Public Users</v>
      </c>
      <c r="M2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Public (Unauthenticated) Users SME.</v>
      </c>
    </row>
    <row r="229" spans="1:13">
      <c r="A229" t="s">
        <v>1969</v>
      </c>
      <c r="C229"/>
      <c r="D229"/>
      <c r="F229"/>
      <c r="G229" t="s">
        <v>1928</v>
      </c>
      <c r="H229">
        <v>0</v>
      </c>
      <c r="I229" t="str" cm="1">
        <f t="array" aca="1" ref="I2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9" t="s">
        <v>2497</v>
      </c>
      <c r="K229" s="10" t="str">
        <f>TRIM(SUBSTITUTE( LEFT(DATA_Requirements[[#This Row],[Path]], FIND("/", SUBSTITUTE( DATA_Requirements[[#This Row],[Path]]," ","/"),1)-1), ".",""))</f>
        <v>Definition</v>
      </c>
      <c r="L2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Colour Impaired</v>
      </c>
      <c r="M2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Colour impaired users MUST be able to use the interface productively</v>
      </c>
    </row>
    <row r="230" spans="1:13">
      <c r="A230" t="s">
        <v>1969</v>
      </c>
      <c r="C230"/>
      <c r="D230"/>
      <c r="F230"/>
      <c r="G230" t="s">
        <v>1928</v>
      </c>
      <c r="H230">
        <v>0</v>
      </c>
      <c r="I230" t="str" cm="1">
        <f t="array" aca="1" ref="I2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0" t="s">
        <v>2498</v>
      </c>
      <c r="K230" s="10" t="str">
        <f>TRIM(SUBSTITUTE( LEFT(DATA_Requirements[[#This Row],[Path]], FIND("/", SUBSTITUTE( DATA_Requirements[[#This Row],[Path]]," ","/"),1)-1), ".",""))</f>
        <v>S0822:00601</v>
      </c>
      <c r="L2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Contact Page</v>
      </c>
      <c r="M2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quickly find how to Contact Support, preferably by asynchronous Email first.</v>
      </c>
    </row>
    <row r="231" spans="1:13">
      <c r="A231" t="s">
        <v>1969</v>
      </c>
      <c r="C231"/>
      <c r="D231"/>
      <c r="F231"/>
      <c r="G231" t="s">
        <v>1928</v>
      </c>
      <c r="H231">
        <v>0</v>
      </c>
      <c r="I231" t="str" cm="1">
        <f t="array" aca="1" ref="I2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1" t="s">
        <v>2499</v>
      </c>
      <c r="K231" s="10" t="str">
        <f>TRIM(SUBSTITUTE( LEFT(DATA_Requirements[[#This Row],[Path]], FIND("/", SUBSTITUTE( DATA_Requirements[[#This Row],[Path]]," ","/"),1)-1), ".",""))</f>
        <v>Definition</v>
      </c>
      <c r="L2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 Preference</v>
      </c>
      <c r="M2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The InfoService Client interface language in their Profile.</v>
      </c>
    </row>
    <row r="232" spans="1:13">
      <c r="A232" t="s">
        <v>1969</v>
      </c>
      <c r="C232"/>
      <c r="D232"/>
      <c r="F232"/>
      <c r="G232" t="s">
        <v>1928</v>
      </c>
      <c r="H232">
        <v>0</v>
      </c>
      <c r="I232" t="str" cm="1">
        <f t="array" aca="1" ref="I2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2" t="s">
        <v>2500</v>
      </c>
      <c r="K232" s="10" t="str">
        <f>TRIM(SUBSTITUTE( LEFT(DATA_Requirements[[#This Row],[Path]], FIND("/", SUBSTITUTE( DATA_Requirements[[#This Row],[Path]]," ","/"),1)-1), ".",""))</f>
        <v>S0822:00602</v>
      </c>
      <c r="L2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Organisation Branding</v>
      </c>
      <c r="M2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Demonstrably meet WCAG 3(+), Bronze(+) Accessibility standards</v>
      </c>
    </row>
    <row r="233" spans="1:13">
      <c r="A233" t="s">
        <v>1969</v>
      </c>
      <c r="C233"/>
      <c r="D233"/>
      <c r="F233"/>
      <c r="G233" t="s">
        <v>1928</v>
      </c>
      <c r="H233">
        <v>0</v>
      </c>
      <c r="I233" t="str" cm="1">
        <f t="array" aca="1" ref="I2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3" t="s">
        <v>2501</v>
      </c>
      <c r="K233" s="10" t="str">
        <f>TRIM(SUBSTITUTE( LEFT(DATA_Requirements[[#This Row],[Path]], FIND("/", SUBSTITUTE( DATA_Requirements[[#This Row],[Path]]," ","/"),1)-1), ".",""))</f>
        <v>Definition</v>
      </c>
      <c r="L2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v>
      </c>
      <c r="M2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Users MUST be able to switch The InfoService Client interface language to one of the national written languages.</v>
      </c>
    </row>
    <row r="234" spans="1:13">
      <c r="A234" t="s">
        <v>1969</v>
      </c>
      <c r="C234"/>
      <c r="D234"/>
      <c r="F234"/>
      <c r="G234" t="s">
        <v>1928</v>
      </c>
      <c r="H234">
        <v>0</v>
      </c>
      <c r="I234" t="str" cm="1">
        <f t="array" aca="1" ref="I2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4" t="s">
        <v>2502</v>
      </c>
      <c r="K234" s="10" t="str">
        <f>TRIM(SUBSTITUTE( LEFT(DATA_Requirements[[#This Row],[Path]], FIND("/", SUBSTITUTE( DATA_Requirements[[#This Row],[Path]]," ","/"),1)-1), ".",""))</f>
        <v>Definition</v>
      </c>
      <c r="L2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 Reader Preference</v>
      </c>
      <c r="M2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Visually impaired users, structure and content MUST be developed for being reading aloud before visually enhancements (eg: specific, succinct, skippable)</v>
      </c>
    </row>
    <row r="235" spans="1:13">
      <c r="A235" t="s">
        <v>1969</v>
      </c>
      <c r="C235"/>
      <c r="D235"/>
      <c r="F235"/>
      <c r="G235" t="s">
        <v>1928</v>
      </c>
      <c r="H235">
        <v>0</v>
      </c>
      <c r="I235" t="str" cm="1">
        <f t="array" aca="1" ref="I2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5" t="s">
        <v>2503</v>
      </c>
      <c r="K235" s="10" t="str">
        <f>TRIM(SUBSTITUTE( LEFT(DATA_Requirements[[#This Row],[Path]], FIND("/", SUBSTITUTE( DATA_Requirements[[#This Row],[Path]]," ","/"),1)-1), ".",""))</f>
        <v>Definition</v>
      </c>
      <c r="L2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v>
      </c>
      <c r="M2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Visually impaired users MUST be able to use the interface productively using a screen reader</v>
      </c>
    </row>
    <row r="236" spans="1:13">
      <c r="A236" t="s">
        <v>1969</v>
      </c>
      <c r="C236"/>
      <c r="D236"/>
      <c r="F236"/>
      <c r="G236" t="s">
        <v>1928</v>
      </c>
      <c r="H236">
        <v>0</v>
      </c>
      <c r="I236" t="str" cm="1">
        <f t="array" aca="1" ref="I2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6" t="s">
        <v>2504</v>
      </c>
      <c r="K236" s="10" t="str">
        <f>TRIM(SUBSTITUTE( LEFT(DATA_Requirements[[#This Row],[Path]], FIND("/", SUBSTITUTE( DATA_Requirements[[#This Row],[Path]]," ","/"),1)-1), ".",""))</f>
        <v>Definition</v>
      </c>
      <c r="L2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Internal Search</v>
      </c>
      <c r="M2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resources quickly, based on Attributes, Metadata, Synonyms, Ranknig, etc (eg: using a system specific Search engine)</v>
      </c>
    </row>
    <row r="237" spans="1:13">
      <c r="A237" t="s">
        <v>1969</v>
      </c>
      <c r="C237"/>
      <c r="D237"/>
      <c r="F237"/>
      <c r="G237" t="s">
        <v>1928</v>
      </c>
      <c r="H237">
        <v>0</v>
      </c>
      <c r="I237" t="str" cm="1">
        <f t="array" aca="1" ref="I2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7" t="s">
        <v>2505</v>
      </c>
      <c r="K237" s="10" t="str">
        <f>TRIM(SUBSTITUTE( LEFT(DATA_Requirements[[#This Row],[Path]], FIND("/", SUBSTITUTE( DATA_Requirements[[#This Row],[Path]]," ","/"),1)-1), ".",""))</f>
        <v>Definition</v>
      </c>
      <c r="L2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External (WWW) Search</v>
      </c>
      <c r="M2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SEO optimised publicly accessible resources using Google and other public search engines</v>
      </c>
    </row>
    <row r="238" spans="1:13">
      <c r="A238" t="s">
        <v>1969</v>
      </c>
      <c r="C238"/>
      <c r="D238"/>
      <c r="F238" s="21"/>
      <c r="G238" t="s">
        <v>1928</v>
      </c>
      <c r="H238">
        <v>0</v>
      </c>
      <c r="I238" s="21" t="str" cm="1">
        <f t="array" aca="1" ref="I2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8" s="21" t="s">
        <v>2506</v>
      </c>
      <c r="K238" s="10" t="str">
        <f>TRIM(SUBSTITUTE( LEFT(DATA_Requirements[[#This Row],[Path]], FIND("/", SUBSTITUTE( DATA_Requirements[[#This Row],[Path]]," ","/"),1)-1), ".",""))</f>
        <v>Definition</v>
      </c>
      <c r="L2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Authenticated Users</v>
      </c>
      <c r="M2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Authenticated User SME.</v>
      </c>
    </row>
    <row r="239" spans="1:13">
      <c r="A239" t="s">
        <v>1969</v>
      </c>
      <c r="C239"/>
      <c r="D239"/>
      <c r="F239" s="21"/>
      <c r="G239" t="s">
        <v>1928</v>
      </c>
      <c r="H239">
        <v>0</v>
      </c>
      <c r="I239" s="21" t="str" cm="1">
        <f t="array" aca="1" ref="I2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9" s="21" t="s">
        <v>2507</v>
      </c>
      <c r="K239" s="10" t="str">
        <f>TRIM(SUBSTITUTE( LEFT(DATA_Requirements[[#This Row],[Path]], FIND("/", SUBSTITUTE( DATA_Requirements[[#This Row],[Path]]," ","/"),1)-1), ".",""))</f>
        <v>DESIRE</v>
      </c>
      <c r="L2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 Support Stakeholders</v>
      </c>
      <c r="M2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Customer User Support Stakeholders.</v>
      </c>
    </row>
    <row r="240" spans="1:13">
      <c r="A240" t="s">
        <v>1969</v>
      </c>
      <c r="C240"/>
      <c r="D240"/>
      <c r="F240"/>
      <c r="G240" t="s">
        <v>1928</v>
      </c>
      <c r="H240">
        <v>0</v>
      </c>
      <c r="I240" t="str" cm="1">
        <f t="array" aca="1" ref="I2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0" t="s">
        <v>2508</v>
      </c>
      <c r="K240" s="10" t="str">
        <f>TRIM(SUBSTITUTE( LEFT(DATA_Requirements[[#This Row],[Path]], FIND("/", SUBSTITUTE( DATA_Requirements[[#This Row],[Path]]," ","/"),1)-1), ".",""))</f>
        <v>Definition</v>
      </c>
      <c r="L2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Group Profiles</v>
      </c>
      <c r="M2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customize Group Profiles</v>
      </c>
    </row>
    <row r="241" spans="1:13">
      <c r="A241" t="s">
        <v>1969</v>
      </c>
      <c r="C241"/>
      <c r="D241"/>
      <c r="F241"/>
      <c r="G241" t="s">
        <v>1928</v>
      </c>
      <c r="H241">
        <v>0</v>
      </c>
      <c r="I241" t="str" cm="1">
        <f t="array" aca="1" ref="I2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1" t="s">
        <v>2509</v>
      </c>
      <c r="K241" s="10" t="str">
        <f>TRIM(SUBSTITUTE( LEFT(DATA_Requirements[[#This Row],[Path]], FIND("/", SUBSTITUTE( DATA_Requirements[[#This Row],[Path]]," ","/"),1)-1), ".",""))</f>
        <v>Definition</v>
      </c>
      <c r="L2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Profiles</v>
      </c>
      <c r="M2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a User Profile which they can customize</v>
      </c>
    </row>
    <row r="242" spans="1:13">
      <c r="A242" t="s">
        <v>1969</v>
      </c>
      <c r="C242"/>
      <c r="D242"/>
      <c r="F242"/>
      <c r="G242" t="s">
        <v>1928</v>
      </c>
      <c r="H242">
        <v>0</v>
      </c>
      <c r="I242" t="str" cm="1">
        <f t="array" aca="1" ref="I2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2" t="s">
        <v>2510</v>
      </c>
      <c r="K242" s="10" t="str">
        <f>TRIM(SUBSTITUTE( LEFT(DATA_Requirements[[#This Row],[Path]], FIND("/", SUBSTITUTE( DATA_Requirements[[#This Row],[Path]]," ","/"),1)-1), ".",""))</f>
        <v>S0823:00603</v>
      </c>
      <c r="L2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User Impersonation</v>
      </c>
      <c r="M2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invite other Users to be delegated their Role &amp; Permissions for a specified duration.</v>
      </c>
    </row>
    <row r="243" spans="1:13">
      <c r="A243" t="s">
        <v>1969</v>
      </c>
      <c r="C243"/>
      <c r="D243"/>
      <c r="F243" s="21"/>
      <c r="G243" t="s">
        <v>1928</v>
      </c>
      <c r="H243">
        <v>0</v>
      </c>
      <c r="I243" s="21" t="str" cm="1">
        <f t="array" aca="1" ref="I2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3" s="21" t="s">
        <v>2511</v>
      </c>
      <c r="K243" s="10" t="str">
        <f>TRIM(SUBSTITUTE( LEFT(DATA_Requirements[[#This Row],[Path]], FIND("/", SUBSTITUTE( DATA_Requirements[[#This Row],[Path]]," ","/"),1)-1), ".",""))</f>
        <v>DESIRESUPPORT</v>
      </c>
      <c r="L2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General Customer Stakeholders</v>
      </c>
      <c r="M2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general customers.</v>
      </c>
    </row>
    <row r="244" spans="1:13">
      <c r="A244" t="s">
        <v>1969</v>
      </c>
      <c r="C244"/>
      <c r="D244"/>
      <c r="F244"/>
      <c r="G244" t="s">
        <v>1928</v>
      </c>
      <c r="H244">
        <v>0</v>
      </c>
      <c r="I244" t="str" cm="1">
        <f t="array" aca="1" ref="I2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4" t="s">
        <v>2512</v>
      </c>
      <c r="K244" s="10" t="str">
        <f>TRIM(SUBSTITUTE( LEFT(DATA_Requirements[[#This Row],[Path]], FIND("/", SUBSTITUTE( DATA_Requirements[[#This Row],[Path]]," ","/"),1)-1), ".",""))</f>
        <v>S0824:00601</v>
      </c>
      <c r="L2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Contact Page</v>
      </c>
      <c r="M2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Users SHOULD be able to review the History of Users Operations</v>
      </c>
    </row>
    <row r="245" spans="1:13">
      <c r="A245" t="s">
        <v>1969</v>
      </c>
      <c r="C245"/>
      <c r="D245"/>
      <c r="F245"/>
      <c r="G245" t="s">
        <v>1928</v>
      </c>
      <c r="H245">
        <v>0</v>
      </c>
      <c r="I245" t="str" cm="1">
        <f t="array" aca="1" ref="I2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5" t="s">
        <v>2513</v>
      </c>
      <c r="K245" s="10" t="str">
        <f>TRIM(SUBSTITUTE( LEFT(DATA_Requirements[[#This Row],[Path]], FIND("/", SUBSTITUTE( DATA_Requirements[[#This Row],[Path]]," ","/"),1)-1), ".",""))</f>
        <v>S0824:00602</v>
      </c>
      <c r="L2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Session Operation History</v>
      </c>
      <c r="M2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review the Session Operations of other Users.</v>
      </c>
    </row>
    <row r="246" spans="1:13">
      <c r="A246" t="s">
        <v>1969</v>
      </c>
      <c r="C246"/>
      <c r="D246"/>
      <c r="F246" s="21"/>
      <c r="G246" t="s">
        <v>1928</v>
      </c>
      <c r="H246">
        <v>0</v>
      </c>
      <c r="I246" s="21" t="str" cm="1">
        <f t="array" aca="1" ref="I2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6" s="21" t="s">
        <v>2514</v>
      </c>
      <c r="K246" s="10" t="str">
        <f>TRIM(SUBSTITUTE( LEFT(DATA_Requirements[[#This Row],[Path]], FIND("/", SUBSTITUTE( DATA_Requirements[[#This Row],[Path]]," ","/"),1)-1), ".",""))</f>
        <v>Definition</v>
      </c>
      <c r="L2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v>
      </c>
      <c r="M2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User Stakeholders.</v>
      </c>
    </row>
    <row r="247" spans="1:13">
      <c r="A247" t="s">
        <v>1969</v>
      </c>
      <c r="C247"/>
      <c r="D247"/>
      <c r="F247"/>
      <c r="G247" t="s">
        <v>1928</v>
      </c>
      <c r="H247">
        <v>0</v>
      </c>
      <c r="I247" t="str" cm="1">
        <f t="array" aca="1" ref="I2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7" t="s">
        <v>2515</v>
      </c>
      <c r="K247" s="10" t="str">
        <f>TRIM(SUBSTITUTE( LEFT(DATA_Requirements[[#This Row],[Path]], FIND("/", SUBSTITUTE( DATA_Requirements[[#This Row],[Path]]," ","/"),1)-1), ".",""))</f>
        <v>S0826:00601</v>
      </c>
      <c r="L2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Maintainability: Quickly Updatable Content</v>
      </c>
      <c r="M2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content MUST be updatable without requiring a redeployment of the service</v>
      </c>
    </row>
    <row r="248" spans="1:13">
      <c r="A248" t="s">
        <v>1969</v>
      </c>
      <c r="C248"/>
      <c r="D248"/>
      <c r="F248"/>
      <c r="G248" t="s">
        <v>1928</v>
      </c>
      <c r="H248">
        <v>0</v>
      </c>
      <c r="I248" t="str" cm="1">
        <f t="array" aca="1" ref="I2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8" t="s">
        <v>2516</v>
      </c>
      <c r="K248" s="10" t="str">
        <f>TRIM(SUBSTITUTE( LEFT(DATA_Requirements[[#This Row],[Path]], FIND("/", SUBSTITUTE( DATA_Requirements[[#This Row],[Path]]," ","/"),1)-1), ".",""))</f>
        <v>S0826:00601</v>
      </c>
      <c r="L2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2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Monitoring Services MUST be provided the means to monitor resources &amp; exceptions versus performance &amp; results delivered</v>
      </c>
    </row>
    <row r="249" spans="1:13">
      <c r="A249" t="s">
        <v>1969</v>
      </c>
      <c r="C249"/>
      <c r="D249"/>
      <c r="F249"/>
      <c r="G249" t="s">
        <v>1928</v>
      </c>
      <c r="H249">
        <v>0</v>
      </c>
      <c r="I249" t="str" cm="1">
        <f t="array" aca="1" ref="I2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9" t="s">
        <v>2517</v>
      </c>
      <c r="K249" s="10" t="str">
        <f>TRIM(SUBSTITUTE( LEFT(DATA_Requirements[[#This Row],[Path]], FIND("/", SUBSTITUTE( DATA_Requirements[[#This Row],[Path]]," ","/"),1)-1), ".",""))</f>
        <v>S0826:00602</v>
      </c>
      <c r="L2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Quickly Updatable Resouces</v>
      </c>
      <c r="M2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resource text &amp; media SHOULD be updatable without requiring a redeployment of the service</v>
      </c>
    </row>
    <row r="250" spans="1:13">
      <c r="A250" t="s">
        <v>1969</v>
      </c>
      <c r="C250"/>
      <c r="D250"/>
      <c r="F250"/>
      <c r="G250" t="s">
        <v>1928</v>
      </c>
      <c r="H250">
        <v>0</v>
      </c>
      <c r="I250" t="str" cm="1">
        <f t="array" aca="1" ref="I2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0" t="s">
        <v>2518</v>
      </c>
      <c r="K250" s="10" t="str">
        <f>TRIM(SUBSTITUTE( LEFT(DATA_Requirements[[#This Row],[Path]], FIND("/", SUBSTITUTE( DATA_Requirements[[#This Row],[Path]]," ","/"),1)-1), ".",""))</f>
        <v>S0826:00603</v>
      </c>
      <c r="L2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User Group Management</v>
      </c>
      <c r="M2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Discover other Users within their Groups</v>
      </c>
    </row>
    <row r="251" spans="1:13">
      <c r="A251" t="s">
        <v>1969</v>
      </c>
      <c r="C251"/>
      <c r="D251"/>
      <c r="F251"/>
      <c r="G251" t="s">
        <v>1928</v>
      </c>
      <c r="H251">
        <v>0</v>
      </c>
      <c r="I251" t="str" cm="1">
        <f t="array" aca="1" ref="I2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1" t="s">
        <v>2519</v>
      </c>
      <c r="K251" s="10" t="str">
        <f>TRIM(SUBSTITUTE( LEFT(DATA_Requirements[[#This Row],[Path]], FIND("/", SUBSTITUTE( DATA_Requirements[[#This Row],[Path]]," ","/"),1)-1), ".",""))</f>
        <v>S0826:00604</v>
      </c>
      <c r="L2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Nesting</v>
      </c>
      <c r="M2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 MUST be capable of being Nested, inheriting Attributes unless overridden</v>
      </c>
    </row>
    <row r="252" spans="1:13">
      <c r="A252" t="s">
        <v>1969</v>
      </c>
      <c r="C252"/>
      <c r="D252"/>
      <c r="F252"/>
      <c r="G252" t="s">
        <v>1928</v>
      </c>
      <c r="H252">
        <v>0</v>
      </c>
      <c r="I252" t="str" cm="1">
        <f t="array" aca="1" ref="I2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2" t="s">
        <v>2520</v>
      </c>
      <c r="K252" s="10" t="str">
        <f>TRIM(SUBSTITUTE( LEFT(DATA_Requirements[[#This Row],[Path]], FIND("/", SUBSTITUTE( DATA_Requirements[[#This Row],[Path]]," ","/"),1)-1), ".",""))</f>
        <v>S0826:00605</v>
      </c>
      <c r="L2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 Invitations</v>
      </c>
      <c r="M2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invite others to Group Roles via Messages (eg: SMTP)</v>
      </c>
    </row>
    <row r="253" spans="1:13">
      <c r="A253" t="s">
        <v>1969</v>
      </c>
      <c r="C253"/>
      <c r="D253"/>
      <c r="F253"/>
      <c r="G253" t="s">
        <v>1928</v>
      </c>
      <c r="H253">
        <v>0</v>
      </c>
      <c r="I253" t="str" cm="1">
        <f t="array" aca="1" ref="I2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3" t="s">
        <v>2521</v>
      </c>
      <c r="K253" s="10" t="str">
        <f>TRIM(SUBSTITUTE( LEFT(DATA_Requirements[[#This Row],[Path]], FIND("/", SUBSTITUTE( DATA_Requirements[[#This Row],[Path]]," ","/"),1)-1), ".",""))</f>
        <v>S0826:00606</v>
      </c>
      <c r="L2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Roles</v>
      </c>
      <c r="M2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be assigned a Time-Limited Role in one or more Groups</v>
      </c>
    </row>
    <row r="254" spans="1:13">
      <c r="A254" t="s">
        <v>1969</v>
      </c>
      <c r="C254"/>
      <c r="D254"/>
      <c r="F254" s="21"/>
      <c r="G254" t="s">
        <v>1928</v>
      </c>
      <c r="H254">
        <v>0</v>
      </c>
      <c r="I254" s="21" t="str" cm="1">
        <f t="array" aca="1" ref="I2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4" s="21" t="s">
        <v>2522</v>
      </c>
      <c r="K254" s="10" t="str">
        <f>TRIM(SUBSTITUTE( LEFT(DATA_Requirements[[#This Row],[Path]], FIND("/", SUBSTITUTE( DATA_Requirements[[#This Row],[Path]]," ","/"),1)-1), ".",""))</f>
        <v>Definition</v>
      </c>
      <c r="L2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 Stakeholders</v>
      </c>
      <c r="M2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business user training services.</v>
      </c>
    </row>
    <row r="255" spans="1:13">
      <c r="A255" t="s">
        <v>1969</v>
      </c>
      <c r="C255"/>
      <c r="D255"/>
      <c r="F255"/>
      <c r="G255" t="s">
        <v>1928</v>
      </c>
      <c r="H255">
        <v>0</v>
      </c>
      <c r="I255" t="str" cm="1">
        <f t="array" aca="1" ref="I2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5" t="s">
        <v>2523</v>
      </c>
      <c r="K255" s="10" t="str">
        <f>TRIM(SUBSTITUTE( LEFT(DATA_Requirements[[#This Row],[Path]], FIND("/", SUBSTITUTE( DATA_Requirements[[#This Row],[Path]]," ","/"),1)-1), ".",""))</f>
        <v>S0831:00601</v>
      </c>
      <c r="L2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Training: Training Environment</v>
      </c>
      <c r="M2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training is expected, one or more Tenancies or other isolated, resettable, environments MUST be provided</v>
      </c>
    </row>
    <row r="256" spans="1:13">
      <c r="A256" t="s">
        <v>1969</v>
      </c>
      <c r="C256"/>
      <c r="D256"/>
      <c r="F256" s="21"/>
      <c r="G256" t="s">
        <v>1928</v>
      </c>
      <c r="H256">
        <v>0</v>
      </c>
      <c r="I256" s="21" t="str" cm="1">
        <f t="array" aca="1" ref="I2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6" s="21" t="s">
        <v>2524</v>
      </c>
      <c r="K256" s="10" t="str">
        <f>TRIM(SUBSTITUTE( LEFT(DATA_Requirements[[#This Row],[Path]], FIND("/", SUBSTITUTE( DATA_Requirements[[#This Row],[Path]]," ","/"),1)-1), ".",""))</f>
        <v>Definition</v>
      </c>
      <c r="L2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57" spans="1:13">
      <c r="A257" t="s">
        <v>1969</v>
      </c>
      <c r="C257"/>
      <c r="D257"/>
      <c r="F257"/>
      <c r="G257" t="s">
        <v>1928</v>
      </c>
      <c r="H257">
        <v>0</v>
      </c>
      <c r="I257" t="str" cm="1">
        <f t="array" aca="1" ref="I2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7" t="s">
        <v>2525</v>
      </c>
      <c r="K257" s="10" t="str">
        <f>TRIM(SUBSTITUTE( LEFT(DATA_Requirements[[#This Row],[Path]], FIND("/", SUBSTITUTE( DATA_Requirements[[#This Row],[Path]]," ","/"),1)-1), ".",""))</f>
        <v>S0834:00601</v>
      </c>
      <c r="L2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Components will not require exceptional device capabilities or licensing (memory &amp; cpu no higher than 2x minimum OS requirements)</v>
      </c>
    </row>
    <row r="258" spans="1:13">
      <c r="A258" t="s">
        <v>1969</v>
      </c>
      <c r="C258"/>
      <c r="D258"/>
      <c r="F258"/>
      <c r="G258" t="s">
        <v>1928</v>
      </c>
      <c r="H258">
        <v>0</v>
      </c>
      <c r="I258" t="str" cm="1">
        <f t="array" aca="1" ref="I2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8" t="s">
        <v>2526</v>
      </c>
      <c r="K258" s="10" t="str">
        <f>TRIM(SUBSTITUTE( LEFT(DATA_Requirements[[#This Row],[Path]], FIND("/", SUBSTITUTE( DATA_Requirements[[#This Row],[Path]]," ","/"),1)-1), ".",""))</f>
        <v>S0834:00602</v>
      </c>
      <c r="L2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the use of VMs MUST be avoided unless endorsed by Design Governance (VMs are costly in the cloud, being more appropriate to legacy hosting environments)</v>
      </c>
    </row>
    <row r="259" spans="1:13">
      <c r="A259" t="s">
        <v>1969</v>
      </c>
      <c r="C259"/>
      <c r="D259"/>
      <c r="F259" s="21"/>
      <c r="G259" t="s">
        <v>1928</v>
      </c>
      <c r="H259">
        <v>0</v>
      </c>
      <c r="I259" s="21" t="str" cm="1">
        <f t="array" aca="1" ref="I2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9" s="21" t="s">
        <v>2527</v>
      </c>
      <c r="K259" s="10" t="str">
        <f>TRIM(SUBSTITUTE( LEFT(DATA_Requirements[[#This Row],[Path]], FIND("/", SUBSTITUTE( DATA_Requirements[[#This Row],[Path]]," ","/"),1)-1), ".",""))</f>
        <v>DESIRE</v>
      </c>
      <c r="L2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STAKEHOLDERS</v>
      </c>
      <c r="M2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0" spans="1:13">
      <c r="A260" t="s">
        <v>1969</v>
      </c>
      <c r="C260"/>
      <c r="D260"/>
      <c r="F260" s="21" t="s">
        <v>2098</v>
      </c>
      <c r="G260" t="s">
        <v>1928</v>
      </c>
      <c r="H260">
        <v>0</v>
      </c>
      <c r="I260" s="21" t="str" cm="1">
        <f t="array" aca="1" ref="I2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08...64.0.0</v>
      </c>
      <c r="J260" s="21" t="s">
        <v>2528</v>
      </c>
      <c r="K260" s="10" t="str">
        <f>TRIM(SUBSTITUTE( LEFT(DATA_Requirements[[#This Row],[Path]], FIND("/", SUBSTITUTE( DATA_Requirements[[#This Row],[Path]]," ","/"),1)-1), ".",""))</f>
        <v>Definition</v>
      </c>
      <c r="L2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1" spans="1:13">
      <c r="A261" t="s">
        <v>1969</v>
      </c>
      <c r="C261"/>
      <c r="D261"/>
      <c r="F261" s="21" t="s">
        <v>2100</v>
      </c>
      <c r="G261" t="s">
        <v>1928</v>
      </c>
      <c r="H261">
        <v>0</v>
      </c>
      <c r="I261" s="21" t="str" cm="1">
        <f t="array" aca="1" ref="I2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08...65.0.0</v>
      </c>
      <c r="J261" s="21" t="s">
        <v>2529</v>
      </c>
      <c r="K261" s="10" t="str">
        <f>TRIM(SUBSTITUTE( LEFT(DATA_Requirements[[#This Row],[Path]], FIND("/", SUBSTITUTE( DATA_Requirements[[#This Row],[Path]]," ","/"),1)-1), ".",""))</f>
        <v>Definition</v>
      </c>
      <c r="L2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2" spans="1:13">
      <c r="A262" t="s">
        <v>1969</v>
      </c>
      <c r="C262"/>
      <c r="D262"/>
      <c r="F262" s="21" t="s">
        <v>2054</v>
      </c>
      <c r="G262" t="s">
        <v>1928</v>
      </c>
      <c r="H262">
        <v>0</v>
      </c>
      <c r="I262" s="21" t="str" cm="1">
        <f t="array" aca="1" ref="I2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2" s="21" t="s">
        <v>2530</v>
      </c>
      <c r="K262" s="10" t="str">
        <f>TRIM(SUBSTITUTE( LEFT(DATA_Requirements[[#This Row],[Path]], FIND("/", SUBSTITUTE( DATA_Requirements[[#This Row],[Path]]," ","/"),1)-1), ".",""))</f>
        <v>Definition</v>
      </c>
      <c r="L2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Arching</v>
      </c>
      <c r="M2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Archiving Obligations</v>
      </c>
    </row>
    <row r="263" spans="1:13">
      <c r="A263" t="s">
        <v>1969</v>
      </c>
      <c r="C263"/>
      <c r="D263"/>
      <c r="F263" s="21" t="s">
        <v>2054</v>
      </c>
      <c r="G263" t="s">
        <v>1928</v>
      </c>
      <c r="H263">
        <v>0</v>
      </c>
      <c r="I263" t="str" cm="1">
        <f t="array" aca="1" ref="I2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3" t="s">
        <v>2531</v>
      </c>
      <c r="K263" s="10" t="str">
        <f>TRIM(SUBSTITUTE( LEFT(DATA_Requirements[[#This Row],[Path]], FIND("/", SUBSTITUTE( DATA_Requirements[[#This Row],[Path]]," ","/"),1)-1), ".",""))</f>
        <v>S0842:00601</v>
      </c>
      <c r="L2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Virtual Delete Records</v>
      </c>
      <c r="M2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Records MUST not be physically deleted (only use State to Logically delete)</v>
      </c>
    </row>
    <row r="264" spans="1:13">
      <c r="A264" t="s">
        <v>1969</v>
      </c>
      <c r="C264"/>
      <c r="D264"/>
      <c r="F264" s="21" t="s">
        <v>2060</v>
      </c>
      <c r="G264" t="s">
        <v>1928</v>
      </c>
      <c r="H264">
        <v>0</v>
      </c>
      <c r="I264" s="21" t="str" cm="1">
        <f t="array" aca="1" ref="I2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4" s="21" t="s">
        <v>2532</v>
      </c>
      <c r="K264" s="10" t="str">
        <f>TRIM(SUBSTITUTE( LEFT(DATA_Requirements[[#This Row],[Path]], FIND("/", SUBSTITUTE( DATA_Requirements[[#This Row],[Path]]," ","/"),1)-1), ".",""))</f>
        <v>Definition</v>
      </c>
      <c r="L2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2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5" spans="1:13">
      <c r="A265" t="s">
        <v>1969</v>
      </c>
      <c r="C265"/>
      <c r="D265"/>
      <c r="F265" s="21" t="s">
        <v>2060</v>
      </c>
      <c r="G265" t="s">
        <v>1928</v>
      </c>
      <c r="H265">
        <v>0</v>
      </c>
      <c r="I265" t="str" cm="1">
        <f t="array" aca="1" ref="I2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5" t="s">
        <v>2533</v>
      </c>
      <c r="K265" s="10" t="str">
        <f>TRIM(SUBSTITUTE( LEFT(DATA_Requirements[[#This Row],[Path]], FIND("/", SUBSTITUTE( DATA_Requirements[[#This Row],[Path]]," ","/"),1)-1), ".",""))</f>
        <v>S0843:00601</v>
      </c>
      <c r="L2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Automation</v>
      </c>
      <c r="M2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Configured or Custom or Hosted, the deployment and or changes MUST be managed via an automated pipeline</v>
      </c>
    </row>
    <row r="266" spans="1:13">
      <c r="A266" t="s">
        <v>1969</v>
      </c>
      <c r="C266"/>
      <c r="D266"/>
      <c r="F266" s="21" t="s">
        <v>2060</v>
      </c>
      <c r="G266" t="s">
        <v>1928</v>
      </c>
      <c r="H266">
        <v>0</v>
      </c>
      <c r="I266" t="str" cm="1">
        <f t="array" aca="1" ref="I2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6" t="s">
        <v>2534</v>
      </c>
      <c r="K266" s="10" t="str">
        <f>TRIM(SUBSTITUTE( LEFT(DATA_Requirements[[#This Row],[Path]], FIND("/", SUBSTITUTE( DATA_Requirements[[#This Row],[Path]]," ","/"),1)-1), ".",""))</f>
        <v>S0843:00602</v>
      </c>
      <c r="L2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ISO-25301 Environment</v>
      </c>
      <c r="M2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for the Service MUST be developed in Independently assessed ISO-25301, Level 2, environments</v>
      </c>
    </row>
    <row r="267" spans="1:13">
      <c r="A267" t="s">
        <v>1969</v>
      </c>
      <c r="C267"/>
      <c r="D267"/>
      <c r="F267" s="21" t="s">
        <v>2088</v>
      </c>
      <c r="G267" t="s">
        <v>1928</v>
      </c>
      <c r="H267">
        <v>0</v>
      </c>
      <c r="I267" s="21" t="str" cm="1">
        <f t="array" aca="1" ref="I2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08...59.0.0</v>
      </c>
      <c r="J267" s="21" t="s">
        <v>2535</v>
      </c>
      <c r="K267" s="10" t="str">
        <f>TRIM(SUBSTITUTE( LEFT(DATA_Requirements[[#This Row],[Path]], FIND("/", SUBSTITUTE( DATA_Requirements[[#This Row],[Path]]," ","/"),1)-1), ".",""))</f>
        <v>Definition</v>
      </c>
      <c r="L2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STAKEHOLDERS</v>
      </c>
      <c r="M2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8" spans="1:13">
      <c r="A268" t="s">
        <v>1969</v>
      </c>
      <c r="C268"/>
      <c r="D268"/>
      <c r="F268"/>
      <c r="G268" t="s">
        <v>1928</v>
      </c>
      <c r="H268">
        <v>0</v>
      </c>
      <c r="I268" t="str" cm="1">
        <f t="array" aca="1" ref="I2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8" t="s">
        <v>2536</v>
      </c>
      <c r="K268" s="10" t="str">
        <f>TRIM(SUBSTITUTE( LEFT(DATA_Requirements[[#This Row],[Path]], FIND("/", SUBSTITUTE( DATA_Requirements[[#This Row],[Path]]," ","/"),1)-1), ".",""))</f>
        <v>S0850:00601</v>
      </c>
      <c r="L2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&amp; Data Updates</v>
      </c>
      <c r="M2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Data Support Services MUST be provided Idempotent updates for DB Schemas and seeding material.</v>
      </c>
    </row>
    <row r="269" spans="1:13">
      <c r="A269" t="s">
        <v>1969</v>
      </c>
      <c r="C269"/>
      <c r="D269"/>
      <c r="F269" s="21"/>
      <c r="G269" t="s">
        <v>1928</v>
      </c>
      <c r="H269">
        <v>0</v>
      </c>
      <c r="I269" s="21" t="str" cm="1">
        <f t="array" aca="1" ref="I2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9" s="21" t="s">
        <v>2537</v>
      </c>
      <c r="K269" s="10" t="str">
        <f>TRIM(SUBSTITUTE( LEFT(DATA_Requirements[[#This Row],[Path]], FIND("/", SUBSTITUTE( DATA_Requirements[[#This Row],[Path]]," ","/"),1)-1), ".",""))</f>
        <v>DESIRE</v>
      </c>
      <c r="L2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 STAKEHOLDERS</v>
      </c>
      <c r="M2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0" spans="1:13">
      <c r="A270" t="s">
        <v>1969</v>
      </c>
      <c r="C270"/>
      <c r="D270"/>
      <c r="F270"/>
      <c r="G270" t="s">
        <v>1928</v>
      </c>
      <c r="H270">
        <v>0</v>
      </c>
      <c r="I270" t="str" cm="1">
        <f t="array" aca="1" ref="I2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0" t="s">
        <v>2538</v>
      </c>
      <c r="K270" s="10" t="str">
        <f>TRIM(SUBSTITUTE( LEFT(DATA_Requirements[[#This Row],[Path]], FIND("/", SUBSTITUTE( DATA_Requirements[[#This Row],[Path]]," ","/"),1)-1), ".",""))</f>
        <v>S0853:00601</v>
      </c>
      <c r="L2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History</v>
      </c>
      <c r="M2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retain access to the main development phase Documentation, Repo &amp; WorkItems, avoiding porting (and losing) valuable IP</v>
      </c>
    </row>
    <row r="271" spans="1:13">
      <c r="A271" t="s">
        <v>1969</v>
      </c>
      <c r="C271"/>
      <c r="D271"/>
      <c r="F271"/>
      <c r="G271" t="s">
        <v>1928</v>
      </c>
      <c r="H271">
        <v>0</v>
      </c>
      <c r="I271" t="str" cm="1">
        <f t="array" aca="1" ref="I2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1" t="s">
        <v>2539</v>
      </c>
      <c r="K271" s="10" t="str">
        <f>TRIM(SUBSTITUTE( LEFT(DATA_Requirements[[#This Row],[Path]], FIND("/", SUBSTITUTE( DATA_Requirements[[#This Row],[Path]]," ","/"),1)-1), ".",""))</f>
        <v>S0853:00602</v>
      </c>
      <c r="L2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Components</v>
      </c>
      <c r="M2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Server components MUST be managed at all times to remain functional &amp; secure &amp; supported</v>
      </c>
    </row>
    <row r="272" spans="1:13">
      <c r="A272" t="s">
        <v>1969</v>
      </c>
      <c r="C272"/>
      <c r="D272"/>
      <c r="F272" s="21"/>
      <c r="G272" t="s">
        <v>1928</v>
      </c>
      <c r="H272">
        <v>0</v>
      </c>
      <c r="I272" s="21" t="str" cm="1">
        <f t="array" aca="1" ref="I2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2" s="21" t="s">
        <v>2540</v>
      </c>
      <c r="K272" s="10" t="str">
        <f>TRIM(SUBSTITUTE( LEFT(DATA_Requirements[[#This Row],[Path]], FIND("/", SUBSTITUTE( DATA_Requirements[[#This Row],[Path]]," ","/"),1)-1), ".",""))</f>
        <v>Definition</v>
      </c>
      <c r="L2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STAKEHOLDERS</v>
      </c>
      <c r="M2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3" spans="1:13">
      <c r="A273" t="s">
        <v>1969</v>
      </c>
      <c r="C273"/>
      <c r="D273"/>
      <c r="F273"/>
      <c r="G273" t="s">
        <v>1928</v>
      </c>
      <c r="H273">
        <v>0</v>
      </c>
      <c r="I273" t="str" cm="1">
        <f t="array" aca="1" ref="I2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3" t="s">
        <v>2541</v>
      </c>
      <c r="K273" s="10" t="str">
        <f>TRIM(SUBSTITUTE( LEFT(DATA_Requirements[[#This Row],[Path]], FIND("/", SUBSTITUTE( DATA_Requirements[[#This Row],[Path]]," ","/"),1)-1), ".",""))</f>
        <v>S0854:00601</v>
      </c>
      <c r="L2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Components</v>
      </c>
      <c r="M2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components MUST be managed at all times to remain functional, secure &amp; supported</v>
      </c>
    </row>
    <row r="274" spans="1:13">
      <c r="A274" t="s">
        <v>1969</v>
      </c>
      <c r="C274"/>
      <c r="D274"/>
      <c r="F274"/>
      <c r="G274" t="s">
        <v>1928</v>
      </c>
      <c r="H274">
        <v>0</v>
      </c>
      <c r="I274" t="str" cm="1">
        <f t="array" aca="1" ref="I2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4" t="s">
        <v>2542</v>
      </c>
      <c r="K274" s="10" t="str">
        <f>TRIM(SUBSTITUTE( LEFT(DATA_Requirements[[#This Row],[Path]], FIND("/", SUBSTITUTE( DATA_Requirements[[#This Row],[Path]]," ","/"),1)-1), ".",""))</f>
        <v>S0854:00602</v>
      </c>
      <c r="L2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2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be managed at all times to remain functional,secure &amp; supported in the 2 latest versions of the 2 market leading Browsers</v>
      </c>
    </row>
    <row r="275" spans="1:13">
      <c r="A275" t="s">
        <v>1969</v>
      </c>
      <c r="C275"/>
      <c r="D275"/>
      <c r="F275"/>
      <c r="G275" t="s">
        <v>1928</v>
      </c>
      <c r="H275">
        <v>0</v>
      </c>
      <c r="I275" t="str" cm="1">
        <f t="array" aca="1" ref="I2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5" t="s">
        <v>2543</v>
      </c>
      <c r="K275" s="10" t="str">
        <f>TRIM(SUBSTITUTE( LEFT(DATA_Requirements[[#This Row],[Path]], FIND("/", SUBSTITUTE( DATA_Requirements[[#This Row],[Path]]," ","/"),1)-1), ".",""))</f>
        <v>S0854:00603</v>
      </c>
      <c r="L2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2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follow Organisation branding &amp; Styling policy for recognisability and trustability objectives</v>
      </c>
    </row>
    <row r="276" spans="1:13">
      <c r="A276" t="s">
        <v>1973</v>
      </c>
      <c r="B276" t="s">
        <v>2246</v>
      </c>
      <c r="C276"/>
      <c r="D276"/>
      <c r="F276" t="s">
        <v>2032</v>
      </c>
      <c r="G276" t="s">
        <v>1968</v>
      </c>
      <c r="H276">
        <v>0</v>
      </c>
      <c r="I276" t="str" cm="1">
        <f t="array" aca="1" ref="I2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6" t="s">
        <v>2544</v>
      </c>
      <c r="K276" s="10" t="str">
        <f>TRIM(SUBSTITUTE( LEFT(DATA_Requirements[[#This Row],[Path]], FIND("/", SUBSTITUTE( DATA_Requirements[[#This Row],[Path]]," ","/"),1)-1), ".",""))</f>
        <v>Procurement</v>
      </c>
      <c r="L2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2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Management</v>
      </c>
    </row>
    <row r="277" spans="1:13">
      <c r="A277" t="s">
        <v>1973</v>
      </c>
      <c r="B277" t="s">
        <v>2246</v>
      </c>
      <c r="C277"/>
      <c r="D277"/>
      <c r="F277" t="s">
        <v>2032</v>
      </c>
      <c r="G277" t="s">
        <v>1968</v>
      </c>
      <c r="H277">
        <v>0</v>
      </c>
      <c r="I277" t="str" cm="1">
        <f t="array" aca="1" ref="I2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7" t="s">
        <v>2545</v>
      </c>
      <c r="K277" s="10" t="str">
        <f>TRIM(SUBSTITUTE( LEFT(DATA_Requirements[[#This Row],[Path]], FIND("/", SUBSTITUTE( DATA_Requirements[[#This Row],[Path]]," ","/"),1)-1), ".",""))</f>
        <v>Procurement</v>
      </c>
      <c r="L2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2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Management</v>
      </c>
    </row>
    <row r="278" spans="1:13">
      <c r="A278" t="s">
        <v>1973</v>
      </c>
      <c r="B278" t="s">
        <v>2246</v>
      </c>
      <c r="C278"/>
      <c r="D278"/>
      <c r="F278" t="s">
        <v>2032</v>
      </c>
      <c r="G278" t="s">
        <v>1968</v>
      </c>
      <c r="H278">
        <v>0</v>
      </c>
      <c r="I278" t="str" cm="1">
        <f t="array" aca="1" ref="I2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8" t="s">
        <v>2546</v>
      </c>
      <c r="K278" s="10" t="str">
        <f>TRIM(SUBSTITUTE( LEFT(DATA_Requirements[[#This Row],[Path]], FIND("/", SUBSTITUTE( DATA_Requirements[[#This Row],[Path]]," ","/"),1)-1), ".",""))</f>
        <v>Procurement</v>
      </c>
      <c r="L2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Group Role Management</v>
      </c>
    </row>
    <row r="279" spans="1:13">
      <c r="A279" t="s">
        <v>1973</v>
      </c>
      <c r="B279" t="s">
        <v>2246</v>
      </c>
      <c r="C279"/>
      <c r="D279"/>
      <c r="F279" t="s">
        <v>2032</v>
      </c>
      <c r="G279" t="s">
        <v>1968</v>
      </c>
      <c r="H279">
        <v>0</v>
      </c>
      <c r="I279" t="str" cm="1">
        <f t="array" aca="1" ref="I2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9" t="s">
        <v>2547</v>
      </c>
      <c r="K279" s="10" t="str">
        <f>TRIM(SUBSTITUTE( LEFT(DATA_Requirements[[#This Row],[Path]], FIND("/", SUBSTITUTE( DATA_Requirements[[#This Row],[Path]]," ","/"),1)-1), ".",""))</f>
        <v>Procurement</v>
      </c>
      <c r="L2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280" spans="1:13">
      <c r="A280" t="s">
        <v>1973</v>
      </c>
      <c r="B280" t="s">
        <v>2246</v>
      </c>
      <c r="C280"/>
      <c r="D280"/>
      <c r="F280"/>
      <c r="G280" t="s">
        <v>1964</v>
      </c>
      <c r="H280">
        <v>0</v>
      </c>
      <c r="I280" t="str" cm="1">
        <f t="array" aca="1" ref="I2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0" t="s">
        <v>2548</v>
      </c>
      <c r="K280" s="10" t="str">
        <f>TRIM(SUBSTITUTE( LEFT(DATA_Requirements[[#This Row],[Path]], FIND("/", SUBSTITUTE( DATA_Requirements[[#This Row],[Path]]," ","/"),1)-1), ".",""))</f>
        <v>Procurement</v>
      </c>
      <c r="L2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Compatibility</v>
      </c>
      <c r="M2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Compatibility</v>
      </c>
    </row>
    <row r="281" spans="1:13">
      <c r="A281" t="s">
        <v>1973</v>
      </c>
      <c r="B281" t="s">
        <v>2246</v>
      </c>
      <c r="C281" t="s">
        <v>2549</v>
      </c>
      <c r="D281"/>
      <c r="F281"/>
      <c r="G281" t="s">
        <v>1964</v>
      </c>
      <c r="H281">
        <v>0</v>
      </c>
      <c r="I281" t="str" cm="1">
        <f t="array" aca="1" ref="I2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1" t="s">
        <v>2550</v>
      </c>
      <c r="K281" s="10" t="str">
        <f>TRIM(SUBSTITUTE( LEFT(DATA_Requirements[[#This Row],[Path]], FIND("/", SUBSTITUTE( DATA_Requirements[[#This Row],[Path]]," ","/"),1)-1), ".",""))</f>
        <v>Procurement</v>
      </c>
      <c r="L2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Functionality</v>
      </c>
      <c r="M2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Functionality (Multiple Orgs, Groups, Users, Roles, Permissions, Media, Business Needs)</v>
      </c>
    </row>
    <row r="282" spans="1:13">
      <c r="A282" t="s">
        <v>1973</v>
      </c>
      <c r="B282" t="s">
        <v>2246</v>
      </c>
      <c r="C282" t="s">
        <v>2551</v>
      </c>
      <c r="D282"/>
      <c r="F282"/>
      <c r="G282" t="s">
        <v>1964</v>
      </c>
      <c r="H282">
        <v>0</v>
      </c>
      <c r="I282" t="str" cm="1">
        <f t="array" aca="1" ref="I2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2" t="s">
        <v>2552</v>
      </c>
      <c r="K282" s="10" t="str">
        <f>TRIM(SUBSTITUTE( LEFT(DATA_Requirements[[#This Row],[Path]], FIND("/", SUBSTITUTE( DATA_Requirements[[#This Row],[Path]]," ","/"),1)-1), ".",""))</f>
        <v>Procurement</v>
      </c>
      <c r="L2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2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Maintainability</v>
      </c>
    </row>
    <row r="283" spans="1:13">
      <c r="A283" t="s">
        <v>1973</v>
      </c>
      <c r="B283" t="s">
        <v>2246</v>
      </c>
      <c r="C283" t="s">
        <v>2551</v>
      </c>
      <c r="D283"/>
      <c r="F283"/>
      <c r="G283" t="s">
        <v>1964</v>
      </c>
      <c r="H283">
        <v>0</v>
      </c>
      <c r="I283" t="str" cm="1">
        <f t="array" aca="1" ref="I2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3" t="s">
        <v>2553</v>
      </c>
      <c r="K283" s="10" t="str">
        <f>TRIM(SUBSTITUTE( LEFT(DATA_Requirements[[#This Row],[Path]], FIND("/", SUBSTITUTE( DATA_Requirements[[#This Row],[Path]]," ","/"),1)-1), ".",""))</f>
        <v>Procurement</v>
      </c>
      <c r="L2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2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(Latest Minor Version, minus 2) Version Health Within 3 months</v>
      </c>
    </row>
    <row r="284" spans="1:13">
      <c r="A284" t="s">
        <v>1973</v>
      </c>
      <c r="B284" t="s">
        <v>2246</v>
      </c>
      <c r="C284" t="s">
        <v>2551</v>
      </c>
      <c r="D284"/>
      <c r="F284"/>
      <c r="G284" t="s">
        <v>1964</v>
      </c>
      <c r="H284">
        <v>0</v>
      </c>
      <c r="I284" t="str" cm="1">
        <f t="array" aca="1" ref="I2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4" t="s">
        <v>2554</v>
      </c>
      <c r="K284" s="10" t="str">
        <f>TRIM(SUBSTITUTE( LEFT(DATA_Requirements[[#This Row],[Path]], FIND("/", SUBSTITUTE( DATA_Requirements[[#This Row],[Path]]," ","/"),1)-1), ".",""))</f>
        <v>Procurement</v>
      </c>
      <c r="L2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2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Costs</v>
      </c>
    </row>
    <row r="285" spans="1:13">
      <c r="A285" t="s">
        <v>1973</v>
      </c>
      <c r="B285" t="s">
        <v>2246</v>
      </c>
      <c r="C285" t="s">
        <v>2555</v>
      </c>
      <c r="D285"/>
      <c r="F285"/>
      <c r="G285" t="s">
        <v>1964</v>
      </c>
      <c r="H285">
        <v>0</v>
      </c>
      <c r="I285" t="str" cm="1">
        <f t="array" aca="1" ref="I2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5" t="s">
        <v>2556</v>
      </c>
      <c r="K285" s="10" t="str">
        <f>TRIM(SUBSTITUTE( LEFT(DATA_Requirements[[#This Row],[Path]], FIND("/", SUBSTITUTE( DATA_Requirements[[#This Row],[Path]]," ","/"),1)-1), ".",""))</f>
        <v>Procurement</v>
      </c>
      <c r="L2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Performance</v>
      </c>
      <c r="M2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Performance</v>
      </c>
    </row>
    <row r="286" spans="1:13">
      <c r="A286" t="s">
        <v>1973</v>
      </c>
      <c r="B286" t="s">
        <v>2246</v>
      </c>
      <c r="C286" t="s">
        <v>2557</v>
      </c>
      <c r="D286"/>
      <c r="F286"/>
      <c r="G286" t="s">
        <v>1964</v>
      </c>
      <c r="H286">
        <v>0</v>
      </c>
      <c r="I286" t="str" cm="1">
        <f t="array" aca="1" ref="I2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6" t="s">
        <v>2558</v>
      </c>
      <c r="K286" s="10" t="str">
        <f>TRIM(SUBSTITUTE( LEFT(DATA_Requirements[[#This Row],[Path]], FIND("/", SUBSTITUTE( DATA_Requirements[[#This Row],[Path]]," ","/"),1)-1), ".",""))</f>
        <v>Procurement</v>
      </c>
      <c r="L2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2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Portability</v>
      </c>
    </row>
    <row r="287" spans="1:13">
      <c r="A287" t="s">
        <v>1973</v>
      </c>
      <c r="B287" t="s">
        <v>2246</v>
      </c>
      <c r="C287" t="s">
        <v>2559</v>
      </c>
      <c r="D287"/>
      <c r="F287" t="s">
        <v>1967</v>
      </c>
      <c r="G287" t="s">
        <v>1964</v>
      </c>
      <c r="H287">
        <v>0</v>
      </c>
      <c r="I287" t="str" cm="1">
        <f t="array" aca="1" ref="I2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09.461..07.6.0</v>
      </c>
      <c r="J287" t="s">
        <v>2560</v>
      </c>
      <c r="K287" s="10" t="str">
        <f>TRIM(SUBSTITUTE( LEFT(DATA_Requirements[[#This Row],[Path]], FIND("/", SUBSTITUTE( DATA_Requirements[[#This Row],[Path]]," ","/"),1)-1), ".",""))</f>
        <v>Procurement</v>
      </c>
      <c r="L2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2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v>
      </c>
    </row>
    <row r="288" spans="1:13">
      <c r="A288" t="s">
        <v>1973</v>
      </c>
      <c r="B288" t="s">
        <v>2246</v>
      </c>
      <c r="C288" t="s">
        <v>2561</v>
      </c>
      <c r="D288"/>
      <c r="F288"/>
      <c r="G288" t="s">
        <v>1964</v>
      </c>
      <c r="H288">
        <v>0</v>
      </c>
      <c r="I288" t="str" cm="1">
        <f t="array" aca="1" ref="I2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8"/>
      <c r="K288" s="10" t="e">
        <f>TRIM(SUBSTITUTE( LEFT(DATA_Requirements[[#This Row],[Path]], FIND("/", SUBSTITUTE( DATA_Requirements[[#This Row],[Path]]," ","/"),1)-1), ".",""))</f>
        <v>#VALUE!</v>
      </c>
      <c r="L2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89" spans="1:13">
      <c r="A289" t="s">
        <v>1973</v>
      </c>
      <c r="B289" t="s">
        <v>2246</v>
      </c>
      <c r="C289"/>
      <c r="D289"/>
      <c r="F289" t="s">
        <v>2014</v>
      </c>
      <c r="G289" t="s">
        <v>1964</v>
      </c>
      <c r="H289">
        <v>0</v>
      </c>
      <c r="I289" t="str" cm="1">
        <f t="array" aca="1" ref="I2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89" t="s">
        <v>2562</v>
      </c>
      <c r="K289" s="10" t="str">
        <f>TRIM(SUBSTITUTE( LEFT(DATA_Requirements[[#This Row],[Path]], FIND("/", SUBSTITUTE( DATA_Requirements[[#This Row],[Path]]," ","/"),1)-1), ".",""))</f>
        <v>Procurement</v>
      </c>
      <c r="L2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v>
      </c>
      <c r="M2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 Rest (ISO-31001, Credential Storage, Audited Access, Production, Backups)</v>
      </c>
    </row>
    <row r="290" spans="1:13">
      <c r="A290" t="s">
        <v>1973</v>
      </c>
      <c r="B290" t="s">
        <v>2246</v>
      </c>
      <c r="C290"/>
      <c r="D290"/>
      <c r="F290" t="s">
        <v>2014</v>
      </c>
      <c r="G290" t="s">
        <v>1964</v>
      </c>
      <c r="H290">
        <v>0</v>
      </c>
      <c r="I290" t="str" cm="1">
        <f t="array" aca="1" ref="I2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0" t="s">
        <v>2563</v>
      </c>
      <c r="K290" s="10" t="str">
        <f>TRIM(SUBSTITUTE( LEFT(DATA_Requirements[[#This Row],[Path]], FIND("/", SUBSTITUTE( DATA_Requirements[[#This Row],[Path]]," ","/"),1)-1), ".",""))</f>
        <v>Procurement</v>
      </c>
      <c r="L2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
      </c>
      <c r="M2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 Transit (HTTPS)</v>
      </c>
    </row>
    <row r="291" spans="1:13">
      <c r="A291" t="s">
        <v>1973</v>
      </c>
      <c r="B291" t="s">
        <v>2246</v>
      </c>
      <c r="C291"/>
      <c r="D291"/>
      <c r="F291" t="s">
        <v>2014</v>
      </c>
      <c r="G291" t="s">
        <v>1964</v>
      </c>
      <c r="H291">
        <v>0</v>
      </c>
      <c r="I291" t="str" cm="1">
        <f t="array" aca="1" ref="I2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1" t="s">
        <v>2564</v>
      </c>
      <c r="K291" s="10" t="str">
        <f>TRIM(SUBSTITUTE( LEFT(DATA_Requirements[[#This Row],[Path]], FIND("/", SUBSTITUTE( DATA_Requirements[[#This Row],[Path]]," ","/"),1)-1), ".",""))</f>
        <v>Procurement</v>
      </c>
      <c r="L2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AntiMalware</v>
      </c>
      <c r="M2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AntiMalware</v>
      </c>
    </row>
    <row r="292" spans="1:13">
      <c r="A292" t="s">
        <v>1973</v>
      </c>
      <c r="B292" t="s">
        <v>2246</v>
      </c>
      <c r="C292" t="s">
        <v>2565</v>
      </c>
      <c r="D292"/>
      <c r="F292" t="s">
        <v>2032</v>
      </c>
      <c r="G292" t="s">
        <v>1964</v>
      </c>
      <c r="H292">
        <v>0</v>
      </c>
      <c r="I292" t="str" cm="1">
        <f t="array" aca="1" ref="I2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2"/>
      <c r="K292" s="10" t="e">
        <f>TRIM(SUBSTITUTE( LEFT(DATA_Requirements[[#This Row],[Path]], FIND("/", SUBSTITUTE( DATA_Requirements[[#This Row],[Path]]," ","/"),1)-1), ".",""))</f>
        <v>#VALUE!</v>
      </c>
      <c r="L29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3" spans="1:13">
      <c r="A293" t="s">
        <v>1973</v>
      </c>
      <c r="B293" t="s">
        <v>2246</v>
      </c>
      <c r="C293" t="s">
        <v>2566</v>
      </c>
      <c r="D293"/>
      <c r="F293" t="s">
        <v>2032</v>
      </c>
      <c r="G293" t="s">
        <v>1964</v>
      </c>
      <c r="H293">
        <v>0</v>
      </c>
      <c r="I293" t="str" cm="1">
        <f t="array" aca="1" ref="I2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3" t="s">
        <v>2567</v>
      </c>
      <c r="K293" s="10" t="str">
        <f>TRIM(SUBSTITUTE( LEFT(DATA_Requirements[[#This Row],[Path]], FIND("/", SUBSTITUTE( DATA_Requirements[[#This Row],[Path]]," ","/"),1)-1), ".",""))</f>
        <v>The</v>
      </c>
      <c r="L29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4" spans="1:13">
      <c r="A294" s="16" t="s">
        <v>1973</v>
      </c>
      <c r="B294" s="16"/>
      <c r="C294"/>
      <c r="D294"/>
      <c r="E294" s="16"/>
      <c r="F294" s="16"/>
      <c r="G294" t="s">
        <v>1928</v>
      </c>
      <c r="H294">
        <v>0</v>
      </c>
      <c r="I294" s="16" t="str" cm="1">
        <f t="array" aca="1" ref="I2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09....0.0</v>
      </c>
      <c r="J294" s="16" t="s">
        <v>2568</v>
      </c>
      <c r="K294" s="10" t="str">
        <f>TRIM(SUBSTITUTE( LEFT(DATA_Requirements[[#This Row],[Path]], FIND("/", SUBSTITUTE( DATA_Requirements[[#This Row],[Path]]," ","/"),1)-1), ".",""))</f>
        <v>PROCUREMENT</v>
      </c>
      <c r="L29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95" spans="1:13">
      <c r="D295"/>
      <c r="F295" t="s">
        <v>2096</v>
      </c>
      <c r="H295">
        <v>0</v>
      </c>
      <c r="I295" t="str" cm="1">
        <f t="array" aca="1" ref="I2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...63..0</v>
      </c>
      <c r="J295" t="s">
        <v>2569</v>
      </c>
      <c r="K295" s="10" t="str">
        <f>TRIM(SUBSTITUTE( LEFT(DATA_Requirements[[#This Row],[Path]], FIND("/", SUBSTITUTE( DATA_Requirements[[#This Row],[Path]]," ","/"),1)-1), ".",""))</f>
        <v>Design</v>
      </c>
      <c r="L2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2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configure their workstations to develop under HTTPS</v>
      </c>
    </row>
    <row r="296" spans="1:13">
      <c r="D296"/>
      <c r="F296"/>
      <c r="H296">
        <v>0</v>
      </c>
      <c r="I296" t="str" cm="1">
        <f t="array" aca="1" ref="I2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6" t="s">
        <v>2570</v>
      </c>
      <c r="K296" s="10" t="str">
        <f>TRIM(SUBSTITUTE( LEFT(DATA_Requirements[[#This Row],[Path]], FIND("/", SUBSTITUTE( DATA_Requirements[[#This Row],[Path]]," ","/"),1)-1), ".",""))</f>
        <v>Design</v>
      </c>
      <c r="L2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with the objective of being quickly interpreted into our cultures</v>
      </c>
    </row>
    <row r="297" spans="1:13">
      <c r="D297"/>
      <c r="F297"/>
      <c r="H297">
        <v>0</v>
      </c>
      <c r="I297" t="str" cm="1">
        <f t="array" aca="1" ref="I2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7" t="s">
        <v>2571</v>
      </c>
      <c r="K297" s="10" t="str">
        <f>TRIM(SUBSTITUTE( LEFT(DATA_Requirements[[#This Row],[Path]], FIND("/", SUBSTITUTE( DATA_Requirements[[#This Row],[Path]]," ","/"),1)-1), ".",""))</f>
        <v>Design</v>
      </c>
      <c r="L2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Graphics</v>
      </c>
      <c r="M2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MUST be developed as Monochromatic Scalable Vector Graphics usable over coloured backgrounds.</v>
      </c>
    </row>
    <row r="298" spans="1:13">
      <c r="D298"/>
      <c r="F298"/>
      <c r="H298">
        <v>0</v>
      </c>
      <c r="I298" t="str" cm="1">
        <f t="array" aca="1" ref="I2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8" t="s">
        <v>2572</v>
      </c>
      <c r="K298" s="10" t="str">
        <f>TRIM(SUBSTITUTE( LEFT(DATA_Requirements[[#This Row],[Path]], FIND("/", SUBSTITUTE( DATA_Requirements[[#This Row],[Path]]," ","/"),1)-1), ".",""))</f>
        <v>Design</v>
      </c>
      <c r="L2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short to minimise scrolling, especially on mobile devices</v>
      </c>
    </row>
    <row r="299" spans="1:13">
      <c r="D299"/>
      <c r="F299"/>
      <c r="H299">
        <v>0</v>
      </c>
      <c r="I299" t="str" cm="1">
        <f t="array" aca="1" ref="I2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9" t="s">
        <v>2573</v>
      </c>
      <c r="K299" s="10" t="str">
        <f>TRIM(SUBSTITUTE( LEFT(DATA_Requirements[[#This Row],[Path]], FIND("/", SUBSTITUTE( DATA_Requirements[[#This Row],[Path]]," ","/"),1)-1), ".",""))</f>
        <v>Design</v>
      </c>
      <c r="L2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Instructions</v>
      </c>
      <c r="M2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to repetively use the same instructions (SignIn, SignOut, Search, View, Save, Accept, Cancel, etc.)</v>
      </c>
    </row>
    <row r="300" spans="1:13">
      <c r="D300"/>
      <c r="F300"/>
      <c r="H300">
        <v>0</v>
      </c>
      <c r="I300" t="str" cm="1">
        <f t="array" aca="1" ref="I3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0" t="s">
        <v>2574</v>
      </c>
      <c r="K300" s="10" t="str">
        <f>TRIM(SUBSTITUTE( LEFT(DATA_Requirements[[#This Row],[Path]], FIND("/", SUBSTITUTE( DATA_Requirements[[#This Row],[Path]]," ","/"),1)-1), ".",""))</f>
        <v>1048:0100</v>
      </c>
      <c r="L3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3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Messages</v>
      </c>
    </row>
    <row r="301" spans="1:13">
      <c r="D301"/>
      <c r="F301"/>
      <c r="H301">
        <v>0</v>
      </c>
      <c r="I301" t="str" cm="1">
        <f t="array" aca="1" ref="I3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1" t="s">
        <v>2575</v>
      </c>
      <c r="K301" s="10" t="str">
        <f>TRIM(SUBSTITUTE( LEFT(DATA_Requirements[[#This Row],[Path]], FIND("/", SUBSTITUTE( DATA_Requirements[[#This Row],[Path]]," ","/"),1)-1), ".",""))</f>
        <v>Design</v>
      </c>
      <c r="L3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3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302" spans="1:13">
      <c r="D302"/>
      <c r="F302"/>
      <c r="H302">
        <v>0</v>
      </c>
      <c r="I302" t="str" cm="1">
        <f t="array" aca="1" ref="I3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2" t="s">
        <v>2576</v>
      </c>
      <c r="K302" s="10" t="str">
        <f>TRIM(SUBSTITUTE( LEFT(DATA_Requirements[[#This Row],[Path]], FIND("/", SUBSTITUTE( DATA_Requirements[[#This Row],[Path]]," ","/"),1)-1), ".",""))</f>
        <v>Design</v>
      </c>
      <c r="L3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Monochromatic Scalable Graphics</v>
      </c>
      <c r="M3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Accessible, Monochromatic, Scalable Vector Graphics MUST be developed</v>
      </c>
    </row>
    <row r="303" spans="1:13">
      <c r="D303"/>
      <c r="F303"/>
      <c r="H303">
        <v>0</v>
      </c>
      <c r="I303" t="str" cm="1">
        <f t="array" aca="1" ref="I3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3" t="s">
        <v>2577</v>
      </c>
      <c r="K303" s="10" t="str">
        <f>TRIM(SUBSTITUTE( LEFT(DATA_Requirements[[#This Row],[Path]], FIND("/", SUBSTITUTE( DATA_Requirements[[#This Row],[Path]]," ","/"),1)-1), ".",""))</f>
        <v>Design</v>
      </c>
      <c r="L3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Text</v>
      </c>
      <c r="M3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set of UX Operation (eg: BREAD) Title &amp; Description Resources MUST be developed</v>
      </c>
    </row>
    <row r="304" spans="1:13">
      <c r="D304"/>
      <c r="F304"/>
      <c r="H304">
        <v>0</v>
      </c>
      <c r="I304" t="str" cm="1">
        <f t="array" aca="1" ref="I3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4" t="s">
        <v>2578</v>
      </c>
      <c r="K304" s="10" t="str">
        <f>TRIM(SUBSTITUTE( LEFT(DATA_Requirements[[#This Row],[Path]], FIND("/", SUBSTITUTE( DATA_Requirements[[#This Row],[Path]]," ","/"),1)-1), ".",""))</f>
        <v>Design</v>
      </c>
      <c r="L3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Accessibility|Icons</v>
      </c>
      <c r="M3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Accessibility|Icons MUST be Monochrome Scalabe Graphics (displayable on coloured background)</v>
      </c>
    </row>
    <row r="305" spans="4:13">
      <c r="D305"/>
      <c r="F305"/>
      <c r="H305">
        <v>0</v>
      </c>
      <c r="I305" t="str" cm="1">
        <f t="array" aca="1" ref="I3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5" t="s">
        <v>2579</v>
      </c>
      <c r="K305" s="10" t="str">
        <f>TRIM(SUBSTITUTE( LEFT(DATA_Requirements[[#This Row],[Path]], FIND("/", SUBSTITUTE( DATA_Requirements[[#This Row],[Path]]," ","/"),1)-1), ".",""))</f>
        <v>Design</v>
      </c>
      <c r="L3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Role Msg</v>
      </c>
      <c r="M3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Warn that a Group Role Duration is Expiring</v>
      </c>
    </row>
    <row r="306" spans="4:13">
      <c r="D306"/>
      <c r="F306"/>
      <c r="H306">
        <v>0</v>
      </c>
      <c r="I306" t="str" cm="1">
        <f t="array" aca="1" ref="I3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6" t="s">
        <v>2580</v>
      </c>
      <c r="K306" s="10" t="str">
        <f>TRIM(SUBSTITUTE( LEFT(DATA_Requirements[[#This Row],[Path]], FIND("/", SUBSTITUTE( DATA_Requirements[[#This Row],[Path]]," ","/"),1)-1), ".",""))</f>
        <v>Design</v>
      </c>
      <c r="L3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Images and text MUST adhere to WCAG 3 or later specifications, Level Bronze or better</v>
      </c>
    </row>
    <row r="307" spans="4:13">
      <c r="D307"/>
      <c r="F307"/>
      <c r="H307">
        <v>0</v>
      </c>
      <c r="I307" t="str" cm="1">
        <f t="array" aca="1" ref="I3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7" t="s">
        <v>2581</v>
      </c>
      <c r="K307" s="10" t="str">
        <f>TRIM(SUBSTITUTE( LEFT(DATA_Requirements[[#This Row],[Path]], FIND("/", SUBSTITUTE( DATA_Requirements[[#This Row],[Path]]," ","/"),1)-1), ".",""))</f>
        <v>Design</v>
      </c>
      <c r="L3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Resource Text MUST be delivered in the official written languages of countries where the service made available</v>
      </c>
    </row>
    <row r="308" spans="4:13">
      <c r="D308"/>
      <c r="F308"/>
      <c r="H308">
        <v>0</v>
      </c>
      <c r="I308" t="str" cm="1">
        <f t="array" aca="1" ref="I3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8" t="s">
        <v>2582</v>
      </c>
      <c r="K308" s="10" t="str">
        <f>TRIM(SUBSTITUTE( LEFT(DATA_Requirements[[#This Row],[Path]], FIND("/", SUBSTITUTE( DATA_Requirements[[#This Row],[Path]]," ","/"),1)-1), ".",""))</f>
        <v>1049:0100</v>
      </c>
      <c r="L3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Metadata (Discoverability)</v>
      </c>
    </row>
    <row r="309" spans="4:13">
      <c r="D309"/>
      <c r="F309"/>
      <c r="H309">
        <v>0</v>
      </c>
      <c r="I309" t="str" cm="1">
        <f t="array" aca="1" ref="I3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9" t="s">
        <v>2583</v>
      </c>
      <c r="K309" s="10" t="str">
        <f>TRIM(SUBSTITUTE( LEFT(DATA_Requirements[[#This Row],[Path]], FIND("/", SUBSTITUTE( DATA_Requirements[[#This Row],[Path]]," ","/"),1)-1), ".",""))</f>
        <v>Design</v>
      </c>
      <c r="L3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Content SHOULD be developed and maintained in a low level, format (eg: ASCIIDoc, Markdown)</v>
      </c>
    </row>
    <row r="310" spans="4:13">
      <c r="D310"/>
      <c r="F310"/>
      <c r="H310">
        <v>0</v>
      </c>
      <c r="I310" t="str" cm="1">
        <f t="array" aca="1" ref="I3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0" t="s">
        <v>2584</v>
      </c>
      <c r="K310" s="10" t="str">
        <f>TRIM(SUBSTITUTE( LEFT(DATA_Requirements[[#This Row],[Path]], FIND("/", SUBSTITUTE( DATA_Requirements[[#This Row],[Path]]," ","/"),1)-1), ".",""))</f>
        <v>Design</v>
      </c>
      <c r="L3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culturally Interpreted, not simply Translated</v>
      </c>
    </row>
    <row r="311" spans="4:13">
      <c r="D311"/>
      <c r="F311"/>
      <c r="H311">
        <v>0</v>
      </c>
      <c r="I311" t="str" cm="1">
        <f t="array" aca="1" ref="I3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1" t="s">
        <v>2585</v>
      </c>
      <c r="K311" s="10" t="str">
        <f>TRIM(SUBSTITUTE( LEFT(DATA_Requirements[[#This Row],[Path]], FIND("/", SUBSTITUTE( DATA_Requirements[[#This Row],[Path]]," ","/"),1)-1), ".",""))</f>
        <v>Design</v>
      </c>
      <c r="L3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Developed</v>
      </c>
      <c r="M3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Content MUST be developed and managed to remain easily and quickly understood and actionable.</v>
      </c>
    </row>
    <row r="312" spans="4:13">
      <c r="D312"/>
      <c r="F312"/>
      <c r="H312">
        <v>0</v>
      </c>
      <c r="I312" t="str" cm="1">
        <f t="array" aca="1" ref="I3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2" t="s">
        <v>2586</v>
      </c>
      <c r="K312" s="10" t="str">
        <f>TRIM(SUBSTITUTE( LEFT(DATA_Requirements[[#This Row],[Path]], FIND("/", SUBSTITUTE( DATA_Requirements[[#This Row],[Path]]," ","/"),1)-1), ".",""))</f>
        <v>1049:019000</v>
      </c>
      <c r="L3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Model</v>
      </c>
    </row>
    <row r="313" spans="4:13">
      <c r="D313"/>
      <c r="F313"/>
      <c r="H313">
        <v>0</v>
      </c>
      <c r="I313" t="str" cm="1">
        <f t="array" aca="1" ref="I3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3" t="s">
        <v>2587</v>
      </c>
      <c r="K313" s="10" t="str">
        <f>TRIM(SUBSTITUTE( LEFT(DATA_Requirements[[#This Row],[Path]], FIND("/", SUBSTITUTE( DATA_Requirements[[#This Row],[Path]]," ","/"),1)-1), ".",""))</f>
        <v>1049:019000</v>
      </c>
      <c r="L3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 Actionable Schemas</v>
      </c>
    </row>
    <row r="314" spans="4:13">
      <c r="D314"/>
      <c r="F314"/>
      <c r="H314">
        <v>0</v>
      </c>
      <c r="I314" t="str" cm="1">
        <f t="array" aca="1" ref="I3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4" t="s">
        <v>2588</v>
      </c>
      <c r="K314" s="10" t="str">
        <f>TRIM(SUBSTITUTE( LEFT(DATA_Requirements[[#This Row],[Path]], FIND("/", SUBSTITUTE( DATA_Requirements[[#This Row],[Path]]," ","/"),1)-1), ".",""))</f>
        <v>1049:019000</v>
      </c>
      <c r="L3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Types</v>
      </c>
    </row>
    <row r="315" spans="4:13">
      <c r="D315"/>
      <c r="F315" s="21"/>
      <c r="H315">
        <v>0</v>
      </c>
      <c r="I315" s="21" t="str" cm="1">
        <f t="array" aca="1" ref="I3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5" s="21" t="s">
        <v>2589</v>
      </c>
      <c r="K315" s="10" t="str">
        <f>TRIM(SUBSTITUTE( LEFT(DATA_Requirements[[#This Row],[Path]], FIND("/", SUBSTITUTE( DATA_Requirements[[#This Row],[Path]]," ","/"),1)-1), ".",""))</f>
        <v>DESIGN</v>
      </c>
      <c r="L3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6" spans="4:13">
      <c r="D316"/>
      <c r="F316"/>
      <c r="H316">
        <v>0</v>
      </c>
      <c r="I316" t="str" cm="1">
        <f t="array" aca="1" ref="I3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6" t="s">
        <v>2590</v>
      </c>
      <c r="K316" s="10" t="str">
        <f>TRIM(SUBSTITUTE( LEFT(DATA_Requirements[[#This Row],[Path]], FIND("/", SUBSTITUTE( DATA_Requirements[[#This Row],[Path]]," ","/"),1)-1), ".",""))</f>
        <v>Design</v>
      </c>
      <c r="L3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InfoServiceContent</v>
      </c>
      <c r="M3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317" spans="4:13">
      <c r="D317"/>
      <c r="F317" s="21"/>
      <c r="H317">
        <v>0</v>
      </c>
      <c r="I317" s="21" t="str" cm="1">
        <f t="array" aca="1" ref="I3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7" s="21" t="s">
        <v>2591</v>
      </c>
      <c r="K317" s="10" t="str">
        <f>TRIM(SUBSTITUTE( LEFT(DATA_Requirements[[#This Row],[Path]], FIND("/", SUBSTITUTE( DATA_Requirements[[#This Row],[Path]]," ","/"),1)-1), ".",""))</f>
        <v>DESIGN</v>
      </c>
      <c r="L3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3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8" spans="4:13">
      <c r="D318"/>
      <c r="F318"/>
      <c r="H318">
        <v>0</v>
      </c>
      <c r="I318" t="str" cm="1">
        <f t="array" aca="1" ref="I3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8" t="s">
        <v>2592</v>
      </c>
      <c r="K318" s="10" t="str">
        <f>TRIM(SUBSTITUTE( LEFT(DATA_Requirements[[#This Row],[Path]], FIND("/", SUBSTITUTE( DATA_Requirements[[#This Row],[Path]]," ","/"),1)-1), ".",""))</f>
        <v>Design</v>
      </c>
      <c r="L3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Disclosures</v>
      </c>
      <c r="M3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Disclosures</v>
      </c>
    </row>
    <row r="319" spans="4:13">
      <c r="D319"/>
      <c r="F319"/>
      <c r="H319">
        <v>0</v>
      </c>
      <c r="I319" t="str" cm="1">
        <f t="array" aca="1" ref="I3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9" t="s">
        <v>2593</v>
      </c>
      <c r="K319" s="10" t="str">
        <f>TRIM(SUBSTITUTE( LEFT(DATA_Requirements[[#This Row],[Path]], FIND("/", SUBSTITUTE( DATA_Requirements[[#This Row],[Path]]," ","/"),1)-1), ".",""))</f>
        <v>Design</v>
      </c>
      <c r="L3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Terms&amp;Conditions</v>
      </c>
      <c r="M3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Terms&amp;Conditions</v>
      </c>
    </row>
    <row r="320" spans="4:13">
      <c r="D320"/>
      <c r="F320"/>
      <c r="H320">
        <v>0</v>
      </c>
      <c r="I320" t="str" cm="1">
        <f t="array" aca="1" ref="I3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0" t="s">
        <v>2594</v>
      </c>
      <c r="K320" s="10" t="str">
        <f>TRIM(SUBSTITUTE( LEFT(DATA_Requirements[[#This Row],[Path]], FIND("/", SUBSTITUTE( DATA_Requirements[[#This Row],[Path]]," ","/"),1)-1), ".",""))</f>
        <v>Design</v>
      </c>
      <c r="L3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Testing uses the API Client</v>
      </c>
      <c r="M3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Dynamic QA Testing of APIs MUST be via custom developed API Client Development Kit examples.</v>
      </c>
    </row>
    <row r="321" spans="4:13">
      <c r="D321"/>
      <c r="F321"/>
      <c r="H321">
        <v>0</v>
      </c>
      <c r="I321" t="str" cm="1">
        <f t="array" aca="1" ref="I3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1" t="s">
        <v>2595</v>
      </c>
      <c r="K321" s="10" t="str">
        <f>TRIM(SUBSTITUTE( LEFT(DATA_Requirements[[#This Row],[Path]], FIND("/", SUBSTITUTE( DATA_Requirements[[#This Row],[Path]]," ","/"),1)-1), ".",""))</f>
        <v>1044:00001</v>
      </c>
      <c r="L3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For Consultation</v>
      </c>
      <c r="M3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permit members from multiple organisation (eg: Consultants, Vendors, etc.) and their internal groups to participate and collaborate</v>
      </c>
    </row>
    <row r="322" spans="4:13">
      <c r="D322"/>
      <c r="F322"/>
      <c r="H322">
        <v>0</v>
      </c>
      <c r="I322" t="str" cm="1">
        <f t="array" aca="1" ref="I3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2" t="s">
        <v>2596</v>
      </c>
      <c r="K322" s="10" t="str">
        <f>TRIM(SUBSTITUTE( LEFT(DATA_Requirements[[#This Row],[Path]], FIND("/", SUBSTITUTE( DATA_Requirements[[#This Row],[Path]]," ","/"),1)-1), ".",""))</f>
        <v>1044:00002</v>
      </c>
      <c r="L3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 Suite</v>
      </c>
      <c r="M3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provide and integrate the following services: WorkItems, Repository, Automation Pipelines, Documentation</v>
      </c>
    </row>
    <row r="323" spans="4:13">
      <c r="D323"/>
      <c r="F323"/>
      <c r="H323">
        <v>0</v>
      </c>
      <c r="I323" t="str" cm="1">
        <f t="array" aca="1" ref="I3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3" t="s">
        <v>2597</v>
      </c>
      <c r="K323" s="10" t="str">
        <f>TRIM(SUBSTITUTE( LEFT(DATA_Requirements[[#This Row],[Path]], FIND("/", SUBSTITUTE( DATA_Requirements[[#This Row],[Path]]," ","/"),1)-1), ".",""))</f>
        <v>1044:00003</v>
      </c>
      <c r="L3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syncing</v>
      </c>
      <c r="M3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data MUST be dynamically kept in sync with the Organisation provided ALM, to facilitate handover when required.</v>
      </c>
    </row>
    <row r="324" spans="4:13">
      <c r="D324"/>
      <c r="F324"/>
      <c r="H324">
        <v>0</v>
      </c>
      <c r="I324" t="str" cm="1">
        <f t="array" aca="1" ref="I3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4" t="s">
        <v>2598</v>
      </c>
      <c r="K324" s="10" t="str">
        <f>TRIM(SUBSTITUTE( LEFT(DATA_Requirements[[#This Row],[Path]], FIND("/", SUBSTITUTE( DATA_Requirements[[#This Row],[Path]]," ","/"),1)-1), ".",""))</f>
        <v>1044:00004</v>
      </c>
      <c r="L3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use</v>
      </c>
      <c r="M3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space MUST be maintained functional and secure for the delivered services full lifecycle, while allowing ongoing use, at no additional cost.</v>
      </c>
    </row>
    <row r="325" spans="4:13">
      <c r="D325"/>
      <c r="F325"/>
      <c r="H325">
        <v>0</v>
      </c>
      <c r="I325" t="str" cm="1">
        <f t="array" aca="1" ref="I3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5" t="s">
        <v>2599</v>
      </c>
      <c r="K325" s="10" t="str">
        <f>TRIM(SUBSTITUTE( LEFT(DATA_Requirements[[#This Row],[Path]], FIND("/", SUBSTITUTE( DATA_Requirements[[#This Row],[Path]]," ","/"),1)-1), ".",""))</f>
        <v>1044:00005</v>
      </c>
      <c r="L3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Endorsed ALMs Only</v>
      </c>
      <c r="M3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Projects MUST NOT use an alternate to an organisation provided ALM (eg: Vendors), unless technical governance board exempted.</v>
      </c>
    </row>
    <row r="326" spans="4:13">
      <c r="D326"/>
      <c r="F326"/>
      <c r="H326">
        <v>0</v>
      </c>
      <c r="I326" t="str" cm="1">
        <f t="array" aca="1" ref="I3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6" t="s">
        <v>2600</v>
      </c>
      <c r="K326" s="10" t="str">
        <f>TRIM(SUBSTITUTE( LEFT(DATA_Requirements[[#This Row],[Path]], FIND("/", SUBSTITUTE( DATA_Requirements[[#This Row],[Path]]," ","/"),1)-1), ".",""))</f>
        <v>1044:00006</v>
      </c>
      <c r="L3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WWW WAN Accessible ARM</v>
      </c>
      <c r="M3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 suite MUST be accessible outside organisation LANs, over the WWW.</v>
      </c>
    </row>
    <row r="327" spans="4:13">
      <c r="D327"/>
      <c r="F327"/>
      <c r="H327">
        <v>0</v>
      </c>
      <c r="I327" t="str" cm="1">
        <f t="array" aca="1" ref="I3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7" t="s">
        <v>2601</v>
      </c>
      <c r="K327" s="10" t="str">
        <f>TRIM(SUBSTITUTE( LEFT(DATA_Requirements[[#This Row],[Path]], FIND("/", SUBSTITUTE( DATA_Requirements[[#This Row],[Path]]," ","/"),1)-1), ".",""))</f>
        <v>Design</v>
      </c>
      <c r="L3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Direct Wiki Access</v>
      </c>
      <c r="M3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accessible to Authorised Organisation Users</v>
      </c>
    </row>
    <row r="328" spans="4:13">
      <c r="D328"/>
      <c r="F328"/>
      <c r="H328">
        <v>0</v>
      </c>
      <c r="I328" t="str" cm="1">
        <f t="array" aca="1" ref="I3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8" t="s">
        <v>2602</v>
      </c>
      <c r="K328" s="10" t="str">
        <f>TRIM(SUBSTITUTE( LEFT(DATA_Requirements[[#This Row],[Path]], FIND("/", SUBSTITUTE( DATA_Requirements[[#This Row],[Path]]," ","/"),1)-1), ".",""))</f>
        <v>Design</v>
      </c>
      <c r="L3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 within a Wiki</v>
      </c>
      <c r="M3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used to record Design and Development information.</v>
      </c>
    </row>
    <row r="329" spans="4:13">
      <c r="D329"/>
      <c r="F329"/>
      <c r="H329">
        <v>0</v>
      </c>
      <c r="I329" t="str" cm="1">
        <f t="array" aca="1" ref="I3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9" t="s">
        <v>2603</v>
      </c>
      <c r="K329" s="10" t="str">
        <f>TRIM(SUBSTITUTE( LEFT(DATA_Requirements[[#This Row],[Path]], FIND("/", SUBSTITUTE( DATA_Requirements[[#This Row],[Path]]," ","/"),1)-1), ".",""))</f>
        <v>Design</v>
      </c>
      <c r="L3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Deployemnt Service Deployment Guide (describing how to invoke the available automation)</v>
      </c>
    </row>
    <row r="330" spans="4:13">
      <c r="D330"/>
      <c r="F330"/>
      <c r="H330">
        <v>0</v>
      </c>
      <c r="I330" t="str" cm="1">
        <f t="array" aca="1" ref="I3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0" t="s">
        <v>2604</v>
      </c>
      <c r="K330" s="10" t="str">
        <f>TRIM(SUBSTITUTE( LEFT(DATA_Requirements[[#This Row],[Path]], FIND("/", SUBSTITUTE( DATA_Requirements[[#This Row],[Path]]," ","/"),1)-1), ".",""))</f>
        <v>Design</v>
      </c>
      <c r="L3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Maintenance Service Disaster Recovery (DR) Plan (describing how to invoke the available idempotent redeployment automation)</v>
      </c>
    </row>
    <row r="331" spans="4:13">
      <c r="D331"/>
      <c r="F331"/>
      <c r="H331">
        <v>0</v>
      </c>
      <c r="I331" t="str" cm="1">
        <f t="array" aca="1" ref="I3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1" t="s">
        <v>2605</v>
      </c>
      <c r="K331" s="10" t="str">
        <f>TRIM(SUBSTITUTE( LEFT(DATA_Requirements[[#This Row],[Path]], FIND("/", SUBSTITUTE( DATA_Requirements[[#This Row],[Path]]," ","/"),1)-1), ".",""))</f>
        <v>Design</v>
      </c>
      <c r="L3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Wiki Git</v>
      </c>
      <c r="M3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using Azure Devops, Wiki MUST be default Wiki (as Git Repository access requires Basic License for all users)</v>
      </c>
    </row>
    <row r="332" spans="4:13">
      <c r="D332"/>
      <c r="F332" s="21"/>
      <c r="H332">
        <v>0</v>
      </c>
      <c r="I332" s="21" t="str" cm="1">
        <f t="array" aca="1" ref="I3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2" s="21" t="s">
        <v>2606</v>
      </c>
      <c r="K332" s="10" t="str">
        <f>TRIM(SUBSTITUTE( LEFT(DATA_Requirements[[#This Row],[Path]], FIND("/", SUBSTITUTE( DATA_Requirements[[#This Row],[Path]]," ","/"),1)-1), ".",""))</f>
        <v>DESIGN</v>
      </c>
      <c r="L3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v>
      </c>
      <c r="M3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33" spans="4:13">
      <c r="D333"/>
      <c r="F333"/>
      <c r="H333">
        <v>0</v>
      </c>
      <c r="I333" t="str" cm="1">
        <f t="array" aca="1" ref="I3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3" t="s">
        <v>2607</v>
      </c>
      <c r="K333" s="10" t="str">
        <f>TRIM(SUBSTITUTE( LEFT(DATA_Requirements[[#This Row],[Path]], FIND("/", SUBSTITUTE( DATA_Requirements[[#This Row],[Path]]," ","/"),1)-1), ".",""))</f>
        <v>Design</v>
      </c>
      <c r="L3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begin development on WorkItems without Test Analysts Adding Acceptance Test Criteria</v>
      </c>
    </row>
    <row r="334" spans="4:13">
      <c r="D334"/>
      <c r="F334"/>
      <c r="H334">
        <v>0</v>
      </c>
      <c r="I334" t="str" cm="1">
        <f t="array" aca="1" ref="I3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4" t="s">
        <v>2608</v>
      </c>
      <c r="K334" s="10" t="str">
        <f>TRIM(SUBSTITUTE( LEFT(DATA_Requirements[[#This Row],[Path]], FIND("/", SUBSTITUTE( DATA_Requirements[[#This Row],[Path]]," ","/"),1)-1), ".",""))</f>
        <v>1047:0000</v>
      </c>
      <c r="L3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3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Quality</v>
      </c>
    </row>
    <row r="335" spans="4:13">
      <c r="D335"/>
      <c r="F335"/>
      <c r="H335">
        <v>0</v>
      </c>
      <c r="I335" t="str" cm="1">
        <f t="array" aca="1" ref="I3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5" t="s">
        <v>2609</v>
      </c>
      <c r="K335" s="10" t="str">
        <f>TRIM(SUBSTITUTE( LEFT(DATA_Requirements[[#This Row],[Path]], FIND("/", SUBSTITUTE( DATA_Requirements[[#This Row],[Path]]," ","/"),1)-1), ".",""))</f>
        <v>Design</v>
      </c>
      <c r="L3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check Configuration Credentials into Code Repositories</v>
      </c>
    </row>
    <row r="336" spans="4:13">
      <c r="D336"/>
      <c r="F336"/>
      <c r="H336">
        <v>0</v>
      </c>
      <c r="I336" t="str" cm="1">
        <f t="array" aca="1" ref="I3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6" t="s">
        <v>2610</v>
      </c>
      <c r="K336" s="10" t="str">
        <f>TRIM(SUBSTITUTE( LEFT(DATA_Requirements[[#This Row],[Path]], FIND("/", SUBSTITUTE( DATA_Requirements[[#This Row],[Path]]," ","/"),1)-1), ".",""))</f>
        <v>Design</v>
      </c>
      <c r="L3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 the Repos</v>
      </c>
      <c r="M3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Repositories MUST be protected against checking in of Confidential information (eg: using Branching strategies, policies, scan checks).</v>
      </c>
    </row>
    <row r="337" spans="4:13">
      <c r="D337"/>
      <c r="F337"/>
      <c r="H337">
        <v>0</v>
      </c>
      <c r="I337" t="str" cm="1">
        <f t="array" aca="1" ref="I3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7" t="s">
        <v>2611</v>
      </c>
      <c r="K337" s="10" t="str">
        <f>TRIM(SUBSTITUTE( LEFT(DATA_Requirements[[#This Row],[Path]], FIND("/", SUBSTITUTE( DATA_Requirements[[#This Row],[Path]]," ","/"),1)-1), ".",""))</f>
        <v>Design</v>
      </c>
      <c r="L3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Provided Repos</v>
      </c>
      <c r="M3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or Configuration Automation developed MUST be persisted in the ALM's Repository.</v>
      </c>
    </row>
    <row r="338" spans="4:13">
      <c r="D338"/>
      <c r="F338"/>
      <c r="H338">
        <v>0</v>
      </c>
      <c r="I338" t="str" cm="1">
        <f t="array" aca="1" ref="I3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8" t="s">
        <v>2612</v>
      </c>
      <c r="K338" s="10" t="str">
        <f>TRIM(SUBSTITUTE( LEFT(DATA_Requirements[[#This Row],[Path]], FIND("/", SUBSTITUTE( DATA_Requirements[[#This Row],[Path]]," ","/"),1)-1), ".",""))</f>
        <v>Design</v>
      </c>
      <c r="L3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the Repo Branching Strategy</v>
      </c>
      <c r="M3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endorsed Branching strategy of the ALM's Repository MUST be used to facilitate ongoing support by organisation resources</v>
      </c>
    </row>
    <row r="339" spans="4:13">
      <c r="D339"/>
      <c r="F339"/>
      <c r="H339">
        <v>0</v>
      </c>
      <c r="I339" t="str" cm="1">
        <f t="array" aca="1" ref="I3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9" t="s">
        <v>2613</v>
      </c>
      <c r="K339" s="10" t="str">
        <f>TRIM(SUBSTITUTE( LEFT(DATA_Requirements[[#This Row],[Path]], FIND("/", SUBSTITUTE( DATA_Requirements[[#This Row],[Path]]," ","/"),1)-1), ".",""))</f>
        <v>Design</v>
      </c>
      <c r="L3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Configurable, whether Hosted or Not, System Configurations MUST be idempotently deployable via an Deployment Pipeline Step(eg: using APIs)</v>
      </c>
    </row>
    <row r="340" spans="4:13">
      <c r="D340"/>
      <c r="F340"/>
      <c r="H340">
        <v>0</v>
      </c>
      <c r="I340" t="str" cm="1">
        <f t="array" aca="1" ref="I3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0" t="s">
        <v>2614</v>
      </c>
      <c r="K340" s="10" t="str">
        <f>TRIM(SUBSTITUTE( LEFT(DATA_Requirements[[#This Row],[Path]], FIND("/", SUBSTITUTE( DATA_Requirements[[#This Row],[Path]]," ","/"),1)-1), ".",""))</f>
        <v>Design</v>
      </c>
      <c r="L3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 Packages MUST be idempotently deployable via an Deployment Pipeline.</v>
      </c>
    </row>
    <row r="341" spans="4:13">
      <c r="D341"/>
      <c r="F341"/>
      <c r="H341">
        <v>0</v>
      </c>
      <c r="I341" t="str" cm="1">
        <f t="array" aca="1" ref="I3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1" t="s">
        <v>2615</v>
      </c>
      <c r="K341" s="10" t="str">
        <f>TRIM(SUBSTITUTE( LEFT(DATA_Requirements[[#This Row],[Path]], FIND("/", SUBSTITUTE( DATA_Requirements[[#This Row],[Path]]," ","/"),1)-1), ".",""))</f>
        <v>Design</v>
      </c>
      <c r="L3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Compilation</v>
      </c>
      <c r="M3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Compilation MUST be a Step within Deployment Pipeline processes</v>
      </c>
    </row>
    <row r="342" spans="4:13">
      <c r="D342"/>
      <c r="F342"/>
      <c r="H342">
        <v>0</v>
      </c>
      <c r="I342" t="str" cm="1">
        <f t="array" aca="1" ref="I3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2" t="s">
        <v>2616</v>
      </c>
      <c r="K342" s="10" t="str">
        <f>TRIM(SUBSTITUTE( LEFT(DATA_Requirements[[#This Row],[Path]], FIND("/", SUBSTITUTE( DATA_Requirements[[#This Row],[Path]]," ","/"),1)-1), ".",""))</f>
        <v>Design</v>
      </c>
      <c r="L3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Packaging</v>
      </c>
      <c r="M3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Packaging MUST be a Step within Deployment Pipeline processes</v>
      </c>
    </row>
    <row r="343" spans="4:13">
      <c r="D343"/>
      <c r="F343"/>
      <c r="H343">
        <v>0</v>
      </c>
      <c r="I343" t="str" cm="1">
        <f t="array" aca="1" ref="I3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3" t="s">
        <v>2617</v>
      </c>
      <c r="K343" s="10" t="str">
        <f>TRIM(SUBSTITUTE( LEFT(DATA_Requirements[[#This Row],[Path]], FIND("/", SUBSTITUTE( DATA_Requirements[[#This Row],[Path]]," ","/"),1)-1), ".",""))</f>
        <v>Design</v>
      </c>
      <c r="L3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UIClient Transcompilation</v>
      </c>
      <c r="M3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Client System Compilation MUST be a Step within Deployment Pipeline processes</v>
      </c>
    </row>
    <row r="344" spans="4:13">
      <c r="D344"/>
      <c r="F344"/>
      <c r="H344">
        <v>0</v>
      </c>
      <c r="I344" t="str" cm="1">
        <f t="array" aca="1" ref="I3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4" t="s">
        <v>2618</v>
      </c>
      <c r="K344" s="10" t="str">
        <f>TRIM(SUBSTITUTE( LEFT(DATA_Requirements[[#This Row],[Path]], FIND("/", SUBSTITUTE( DATA_Requirements[[#This Row],[Path]]," ","/"),1)-1), ".",""))</f>
        <v>Design</v>
      </c>
      <c r="L3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 Deployment</v>
      </c>
      <c r="M3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MUST be provisioned as an Idempotent Step within Deployment Pipeline processes</v>
      </c>
    </row>
    <row r="345" spans="4:13">
      <c r="D345"/>
      <c r="F345"/>
      <c r="H345">
        <v>0</v>
      </c>
      <c r="I345" t="str" cm="1">
        <f t="array" aca="1" ref="I3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5" t="s">
        <v>2619</v>
      </c>
      <c r="K345" s="10" t="str">
        <f>TRIM(SUBSTITUTE( LEFT(DATA_Requirements[[#This Row],[Path]], FIND("/", SUBSTITUTE( DATA_Requirements[[#This Row],[Path]]," ","/"),1)-1), ".",""))</f>
        <v>Design</v>
      </c>
      <c r="L3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Work across local and remote stakeholders within multiple organisations MUST be managed using an ALM's WorkItem Service (Kanban).</v>
      </c>
    </row>
    <row r="346" spans="4:13">
      <c r="D346"/>
      <c r="F346"/>
      <c r="H346">
        <v>0</v>
      </c>
      <c r="I346" t="str" cm="1">
        <f t="array" aca="1" ref="I3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6" t="s">
        <v>2620</v>
      </c>
      <c r="K346" s="10" t="str">
        <f>TRIM(SUBSTITUTE( LEFT(DATA_Requirements[[#This Row],[Path]], FIND("/", SUBSTITUTE( DATA_Requirements[[#This Row],[Path]]," ","/"),1)-1), ".",""))</f>
        <v>Design</v>
      </c>
      <c r="L3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Automation Instructions</v>
      </c>
      <c r="M3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DR instructions for Maintenance Specialists.</v>
      </c>
    </row>
    <row r="347" spans="4:13">
      <c r="D347"/>
      <c r="F347"/>
      <c r="H347">
        <v>0</v>
      </c>
      <c r="I347" t="str" cm="1">
        <f t="array" aca="1" ref="I3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7" t="s">
        <v>2621</v>
      </c>
      <c r="K347" s="10" t="str">
        <f>TRIM(SUBSTITUTE( LEFT(DATA_Requirements[[#This Row],[Path]], FIND("/", SUBSTITUTE( DATA_Requirements[[#This Row],[Path]]," ","/"),1)-1), ".",""))</f>
        <v>Design</v>
      </c>
      <c r="L3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Configuration Automation Instructions</v>
      </c>
      <c r="M3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Configurable, Service Providers MUST regularly participate in developing and maintaining usable Service Customization instructions for Deployment Specialists.</v>
      </c>
    </row>
    <row r="348" spans="4:13">
      <c r="D348"/>
      <c r="F348"/>
      <c r="H348">
        <v>0</v>
      </c>
      <c r="I348" t="str" cm="1">
        <f t="array" aca="1" ref="I3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8" t="s">
        <v>2622</v>
      </c>
      <c r="K348" s="10" t="str">
        <f>TRIM(SUBSTITUTE( LEFT(DATA_Requirements[[#This Row],[Path]], FIND("/", SUBSTITUTE( DATA_Requirements[[#This Row],[Path]]," ","/"),1)-1), ".",""))</f>
        <v>Design</v>
      </c>
      <c r="L3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Instructions (IaC) MUST be developed for idempotent deployment.</v>
      </c>
    </row>
    <row r="349" spans="4:13">
      <c r="D349"/>
      <c r="F349" s="5"/>
      <c r="H349">
        <v>0</v>
      </c>
      <c r="I349" s="5" t="str" cm="1">
        <f t="array" aca="1" ref="I3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9" s="5" t="s">
        <v>2623</v>
      </c>
      <c r="K349" s="10" t="str">
        <f>TRIM(SUBSTITUTE( LEFT(DATA_Requirements[[#This Row],[Path]], FIND("/", SUBSTITUTE( DATA_Requirements[[#This Row],[Path]]," ","/"),1)-1), ".",""))</f>
        <v>Design</v>
      </c>
      <c r="L3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Step of the Deployment Process MUST be to query and</v>
      </c>
      <c r="M3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 idempotently update mutable system configuration settings (via APIs or similar)</v>
      </c>
    </row>
    <row r="350" spans="4:13">
      <c r="D350"/>
      <c r="F350"/>
      <c r="H350">
        <v>0</v>
      </c>
      <c r="I350" t="str" cm="1">
        <f t="array" aca="1" ref="I3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0" t="s">
        <v>2624</v>
      </c>
      <c r="K350" s="10" t="str">
        <f>TRIM(SUBSTITUTE( LEFT(DATA_Requirements[[#This Row],[Path]], FIND("/", SUBSTITUTE( DATA_Requirements[[#This Row],[Path]]," ","/"),1)-1), ".",""))</f>
        <v>Design</v>
      </c>
      <c r="L3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Pipeline as Code</v>
      </c>
      <c r="M3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Pipeline MUST be developed using open source Code (versus NoCode or similar)</v>
      </c>
    </row>
    <row r="351" spans="4:13">
      <c r="D351"/>
      <c r="F351"/>
      <c r="H351">
        <v>0</v>
      </c>
      <c r="I351" t="str" cm="1">
        <f t="array" aca="1" ref="I3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1" t="s">
        <v>2625</v>
      </c>
      <c r="K351" s="10" t="str">
        <f>TRIM(SUBSTITUTE( LEFT(DATA_Requirements[[#This Row],[Path]], FIND("/", SUBSTITUTE( DATA_Requirements[[#This Row],[Path]]," ","/"),1)-1), ".",""))</f>
        <v>Design</v>
      </c>
      <c r="L3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Credentials entrusted to Automation only</v>
      </c>
      <c r="M3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only accessible by the Deployment Service Agent</v>
      </c>
    </row>
    <row r="352" spans="4:13">
      <c r="D352"/>
      <c r="F352"/>
      <c r="H352">
        <v>0</v>
      </c>
      <c r="I352" t="str" cm="1">
        <f t="array" aca="1" ref="I3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2" t="s">
        <v>2626</v>
      </c>
      <c r="K352" s="10" t="str">
        <f>TRIM(SUBSTITUTE( LEFT(DATA_Requirements[[#This Row],[Path]], FIND("/", SUBSTITUTE( DATA_Requirements[[#This Row],[Path]]," ","/"),1)-1), ".",""))</f>
        <v>Design</v>
      </c>
      <c r="L3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Inaccessible Credentials</v>
      </c>
      <c r="M3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Credentials MUST not be accessible to Resources</v>
      </c>
    </row>
    <row r="353" spans="4:13">
      <c r="D353"/>
      <c r="F353" s="5"/>
      <c r="H353">
        <v>0</v>
      </c>
      <c r="I353" s="5" t="str" cm="1">
        <f t="array" aca="1" ref="I3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3" s="5" t="s">
        <v>2627</v>
      </c>
      <c r="K353" s="10" t="str">
        <f>TRIM(SUBSTITUTE( LEFT(DATA_Requirements[[#This Row],[Path]], FIND("/", SUBSTITUTE( DATA_Requirements[[#This Row],[Path]]," ","/"),1)-1), ".",""))</f>
        <v>Design</v>
      </c>
      <c r="L3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 Stored Credentials</v>
      </c>
      <c r="M3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persisted in Secure Storage</v>
      </c>
    </row>
    <row r="354" spans="4:13">
      <c r="D354"/>
      <c r="F354" s="21"/>
      <c r="H354">
        <v>0</v>
      </c>
      <c r="I354" s="21" t="str" cm="1">
        <f t="array" aca="1" ref="I3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4" s="21" t="s">
        <v>2628</v>
      </c>
      <c r="K354" s="10" t="str">
        <f>TRIM(SUBSTITUTE( LEFT(DATA_Requirements[[#This Row],[Path]], FIND("/", SUBSTITUTE( DATA_Requirements[[#This Row],[Path]]," ","/"),1)-1), ".",""))</f>
        <v>DESIGN</v>
      </c>
      <c r="L3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ALM Service</v>
      </c>
      <c r="M3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Design MUST include the use of a ALM suite based collaborative development and delivery environment.</v>
      </c>
    </row>
    <row r="355" spans="4:13">
      <c r="D355"/>
      <c r="F355"/>
      <c r="H355">
        <v>0</v>
      </c>
      <c r="I355" t="str" cm="1">
        <f t="array" aca="1" ref="I3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5" t="s">
        <v>2629</v>
      </c>
      <c r="K355" s="10" t="str">
        <f>TRIM(SUBSTITUTE( LEFT(DATA_Requirements[[#This Row],[Path]], FIND("/", SUBSTITUTE( DATA_Requirements[[#This Row],[Path]]," ","/"),1)-1), ".",""))</f>
        <v>Design</v>
      </c>
      <c r="L3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Schemas</v>
      </c>
      <c r="M3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SHOULD be deployed as an Idempotent Step within Deployment Pipeline processes</v>
      </c>
    </row>
    <row r="356" spans="4:13">
      <c r="D356"/>
      <c r="F356"/>
      <c r="H356">
        <v>0</v>
      </c>
      <c r="I356" t="str" cm="1">
        <f t="array" aca="1" ref="I3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6" t="s">
        <v>2630</v>
      </c>
      <c r="K356" s="10" t="str">
        <f>TRIM(SUBSTITUTE( LEFT(DATA_Requirements[[#This Row],[Path]], FIND("/", SUBSTITUTE( DATA_Requirements[[#This Row],[Path]]," ","/"),1)-1), ".",""))</f>
        <v>Design</v>
      </c>
      <c r="L3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Development environment DNS SubDomain Cert must be developed via code (eg: MYAPP.MYDEVORG.TLD)</v>
      </c>
    </row>
    <row r="357" spans="4:13">
      <c r="D357"/>
      <c r="F357"/>
      <c r="H357">
        <v>0</v>
      </c>
      <c r="I357" t="str" cm="1">
        <f t="array" aca="1" ref="I3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7" t="s">
        <v>2631</v>
      </c>
      <c r="K357" s="10" t="str">
        <f>TRIM(SUBSTITUTE( LEFT(DATA_Requirements[[#This Row],[Path]], FIND("/", SUBSTITUTE( DATA_Requirements[[#This Row],[Path]]," ","/"),1)-1), ".",""))</f>
        <v>Design</v>
      </c>
      <c r="L3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Production environment DNS SubDomain Cert must be developed via code (eg: MYAPP.MYPRODORG.TLD).</v>
      </c>
    </row>
    <row r="358" spans="4:13">
      <c r="D358"/>
      <c r="F358"/>
      <c r="H358">
        <v>0</v>
      </c>
      <c r="I358" t="str" cm="1">
        <f t="array" aca="1" ref="I3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8" t="s">
        <v>2632</v>
      </c>
      <c r="K358" s="10" t="str">
        <f>TRIM(SUBSTITUTE( LEFT(DATA_Requirements[[#This Row],[Path]], FIND("/", SUBSTITUTE( DATA_Requirements[[#This Row],[Path]]," ","/"),1)-1), ".",""))</f>
        <v>Design</v>
      </c>
      <c r="L3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Deployment MUST be developed as Declarative Code (eg: ARM), using Functional Code (eg: PowerShell) sparingly.</v>
      </c>
    </row>
    <row r="359" spans="4:13">
      <c r="D359"/>
      <c r="F359"/>
      <c r="H359">
        <v>0</v>
      </c>
      <c r="I359" t="str" cm="1">
        <f t="array" aca="1" ref="I3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9" t="s">
        <v>2633</v>
      </c>
      <c r="K359" s="10" t="str">
        <f>TRIM(SUBSTITUTE( LEFT(DATA_Requirements[[#This Row],[Path]], FIND("/", SUBSTITUTE( DATA_Requirements[[#This Row],[Path]]," ","/"),1)-1), ".",""))</f>
        <v>Design</v>
      </c>
      <c r="L3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v>
      </c>
      <c r="M3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MUST be undertaken with Compiler Warnings set on the Highest Setting to force not accepting Warnings</v>
      </c>
    </row>
    <row r="360" spans="4:13">
      <c r="D360"/>
      <c r="F360"/>
      <c r="H360">
        <v>0</v>
      </c>
      <c r="I360" t="str" cm="1">
        <f t="array" aca="1" ref="I3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0" t="s">
        <v>2634</v>
      </c>
      <c r="K360" s="10" t="str">
        <f>TRIM(SUBSTITUTE( LEFT(DATA_Requirements[[#This Row],[Path]], FIND("/", SUBSTITUTE( DATA_Requirements[[#This Row],[Path]]," ","/"),1)-1), ".",""))</f>
        <v>Design</v>
      </c>
      <c r="L3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HostConfiguration</v>
      </c>
      <c r="M3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HostConfiguration</v>
      </c>
    </row>
    <row r="361" spans="4:13">
      <c r="D361"/>
      <c r="F361"/>
      <c r="H361">
        <v>0</v>
      </c>
      <c r="I361" t="str" cm="1">
        <f t="array" aca="1" ref="I3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1" t="s">
        <v>2635</v>
      </c>
      <c r="K361" s="10" t="str">
        <f>TRIM(SUBSTITUTE( LEFT(DATA_Requirements[[#This Row],[Path]], FIND("/", SUBSTITUTE( DATA_Requirements[[#This Row],[Path]]," ","/"),1)-1), ".",""))</f>
        <v>Design</v>
      </c>
      <c r="L3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QA Dynamic Tests MUST be run within a Deployment Pipeline Step (eg: Acceptance Tests)</v>
      </c>
    </row>
    <row r="362" spans="4:13">
      <c r="D362"/>
      <c r="F362"/>
      <c r="H362">
        <v>0</v>
      </c>
      <c r="I362" t="str" cm="1">
        <f t="array" aca="1" ref="I3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2" t="s">
        <v>2636</v>
      </c>
      <c r="K362" s="10" t="str">
        <f>TRIM(SUBSTITUTE( LEFT(DATA_Requirements[[#This Row],[Path]], FIND("/", SUBSTITUTE( DATA_Requirements[[#This Row],[Path]]," ","/"),1)-1), ".",""))</f>
        <v>Design</v>
      </c>
      <c r="L3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Custom, QA Static Tests MUST be run within a Deployment Pipeline Step (eg: Unit Tests)</v>
      </c>
    </row>
    <row r="363" spans="4:13">
      <c r="D363"/>
      <c r="F363"/>
      <c r="H363">
        <v>0</v>
      </c>
      <c r="I363" t="str" cm="1">
        <f t="array" aca="1" ref="I3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3" t="s">
        <v>2637</v>
      </c>
      <c r="K363" s="10" t="str">
        <f>TRIM(SUBSTITUTE( LEFT(DATA_Requirements[[#This Row],[Path]], FIND("/", SUBSTITUTE( DATA_Requirements[[#This Row],[Path]]," ","/"),1)-1), ".",""))</f>
        <v>Design</v>
      </c>
      <c r="L3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Instructions</v>
      </c>
      <c r="M3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QA development, implementation and running instructions for QA Specialists.</v>
      </c>
    </row>
    <row r="364" spans="4:13">
      <c r="D364"/>
      <c r="F364" s="21"/>
      <c r="H364">
        <v>0</v>
      </c>
      <c r="I364" s="21" t="str" cm="1">
        <f t="array" aca="1" ref="I3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4" s="21" t="s">
        <v>2638</v>
      </c>
      <c r="K364" s="10" t="str">
        <f>TRIM(SUBSTITUTE( LEFT(DATA_Requirements[[#This Row],[Path]], FIND("/", SUBSTITUTE( DATA_Requirements[[#This Row],[Path]]," ","/"),1)-1), ".",""))</f>
        <v>DESIGN</v>
      </c>
      <c r="L3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QAAUTOMATION</v>
      </c>
      <c r="M3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65" spans="4:13">
      <c r="D365"/>
      <c r="F365"/>
      <c r="H365">
        <v>0</v>
      </c>
      <c r="I365" t="str" cm="1">
        <f t="array" aca="1" ref="I3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5" t="s">
        <v>2639</v>
      </c>
      <c r="K365" s="10" t="str">
        <f>TRIM(SUBSTITUTE( LEFT(DATA_Requirements[[#This Row],[Path]], FIND("/", SUBSTITUTE( DATA_Requirements[[#This Row],[Path]]," ","/"),1)-1), ".",""))</f>
        <v>Design</v>
      </c>
      <c r="L3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3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Behaviour Tests MUST encode QA knowledge by automation, protecting the project against resource attrition</v>
      </c>
    </row>
    <row r="366" spans="4:13">
      <c r="D366"/>
      <c r="F366"/>
      <c r="H366">
        <v>0</v>
      </c>
      <c r="I366" t="str" cm="1">
        <f t="array" aca="1" ref="I3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6" t="s">
        <v>2640</v>
      </c>
      <c r="K366" s="10" t="str">
        <f>TRIM(SUBSTITUTE( LEFT(DATA_Requirements[[#This Row],[Path]], FIND("/", SUBSTITUTE( DATA_Requirements[[#This Row],[Path]]," ","/"),1)-1), ".",""))</f>
        <v>1047:0000</v>
      </c>
      <c r="L3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Coverage</v>
      </c>
    </row>
    <row r="367" spans="4:13">
      <c r="D367"/>
      <c r="F367"/>
      <c r="H367">
        <v>0</v>
      </c>
      <c r="I367" t="str" cm="1">
        <f t="array" aca="1" ref="I3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7" t="s">
        <v>2641</v>
      </c>
      <c r="K367" s="10" t="str">
        <f>TRIM(SUBSTITUTE( LEFT(DATA_Requirements[[#This Row],[Path]], FIND("/", SUBSTITUTE( DATA_Requirements[[#This Row],[Path]]," ","/"),1)-1), ".",""))</f>
        <v>1047:0000</v>
      </c>
      <c r="L3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row>
    <row r="368" spans="4:13">
      <c r="D368"/>
      <c r="F368" s="5"/>
      <c r="H368">
        <v>0</v>
      </c>
      <c r="I368" s="5" t="str" cm="1">
        <f t="array" aca="1" ref="I3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8" s="5" t="s">
        <v>2642</v>
      </c>
      <c r="K368" s="10" t="str">
        <f>TRIM(SUBSTITUTE( LEFT(DATA_Requirements[[#This Row],[Path]], FIND("/", SUBSTITUTE( DATA_Requirements[[#This Row],[Path]]," ","/"),1)-1), ".",""))</f>
        <v>Design</v>
      </c>
      <c r="L3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Coverage</v>
      </c>
      <c r="M3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100% coverage of InfoService API Endpoints MUST be achieved</v>
      </c>
    </row>
    <row r="369" spans="4:13">
      <c r="D369"/>
      <c r="F369"/>
      <c r="H369">
        <v>0</v>
      </c>
      <c r="I369" t="str" cm="1">
        <f t="array" aca="1" ref="I3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9" t="s">
        <v>2643</v>
      </c>
      <c r="K369" s="10" t="str">
        <f>TRIM(SUBSTITUTE( LEFT(DATA_Requirements[[#This Row],[Path]], FIND("/", SUBSTITUTE( DATA_Requirements[[#This Row],[Path]]," ","/"),1)-1), ".",""))</f>
        <v>Design</v>
      </c>
      <c r="L3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3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Testing MUST include Unit Tests of Logic (not Functionality)</v>
      </c>
    </row>
    <row r="370" spans="4:13">
      <c r="D370"/>
      <c r="F370"/>
      <c r="H370">
        <v>0</v>
      </c>
      <c r="I370" t="str" cm="1">
        <f t="array" aca="1" ref="I3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0" t="s">
        <v>2644</v>
      </c>
      <c r="K370" s="10" t="str">
        <f>TRIM(SUBSTITUTE( LEFT(DATA_Requirements[[#This Row],[Path]], FIND("/", SUBSTITUTE( DATA_Requirements[[#This Row],[Path]]," ","/"),1)-1), ".",""))</f>
        <v>Design</v>
      </c>
      <c r="L3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Testing</v>
      </c>
      <c r="M3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Automation MUST include Dynamic Functional Acceptance Testing (unless prohibited on SaaS Platforms)</v>
      </c>
    </row>
    <row r="371" spans="4:13">
      <c r="D371"/>
      <c r="F371"/>
      <c r="H371">
        <v>0</v>
      </c>
      <c r="I371" t="str" cm="1">
        <f t="array" aca="1" ref="I3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1" t="s">
        <v>2645</v>
      </c>
      <c r="K371" s="10" t="str">
        <f>TRIM(SUBSTITUTE( LEFT(DATA_Requirements[[#This Row],[Path]], FIND("/", SUBSTITUTE( DATA_Requirements[[#This Row],[Path]]," ","/"),1)-1), ".",""))</f>
        <v>Design</v>
      </c>
      <c r="L3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MUST be developed to be run within automated deployment</v>
      </c>
      <c r="M3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Pipelines</v>
      </c>
    </row>
    <row r="372" spans="4:13">
      <c r="D372"/>
      <c r="F372"/>
      <c r="H372">
        <v>0</v>
      </c>
      <c r="I372" t="str" cm="1">
        <f t="array" aca="1" ref="I3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2" t="s">
        <v>2646</v>
      </c>
      <c r="K372" s="10" t="str">
        <f>TRIM(SUBSTITUTE( LEFT(DATA_Requirements[[#This Row],[Path]], FIND("/", SUBSTITUTE( DATA_Requirements[[#This Row],[Path]]," ","/"),1)-1), ".",""))</f>
        <v>Design</v>
      </c>
      <c r="L3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 Deployment</v>
      </c>
      <c r="M3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deployed as an Idempotent Step within Deployment Pipeline processes</v>
      </c>
    </row>
    <row r="373" spans="4:13">
      <c r="D373"/>
      <c r="F373"/>
      <c r="H373">
        <v>0</v>
      </c>
      <c r="I373" t="str" cm="1">
        <f t="array" aca="1" ref="I3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3" t="s">
        <v>2647</v>
      </c>
      <c r="K373" s="10" t="str">
        <f>TRIM(SUBSTITUTE( LEFT(DATA_Requirements[[#This Row],[Path]], FIND("/", SUBSTITUTE( DATA_Requirements[[#This Row],[Path]]," ","/"),1)-1), ".",""))</f>
        <v>Design</v>
      </c>
      <c r="L3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SEED DATA</v>
      </c>
      <c r="M3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SEED DATA SHOULD be deployed as an Idempotent Step within Deployment Pipeline processes</v>
      </c>
    </row>
    <row r="374" spans="4:13">
      <c r="D374"/>
      <c r="F374"/>
      <c r="H374">
        <v>0</v>
      </c>
      <c r="I374" t="str" cm="1">
        <f t="array" aca="1" ref="I3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4" t="s">
        <v>2648</v>
      </c>
      <c r="K374" s="10" t="str">
        <f>TRIM(SUBSTITUTE( LEFT(DATA_Requirements[[#This Row],[Path]], FIND("/", SUBSTITUTE( DATA_Requirements[[#This Row],[Path]]," ","/"),1)-1), ".",""))</f>
        <v>Design</v>
      </c>
      <c r="L3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DNS</v>
      </c>
      <c r="M3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DNS subdomains require being registered (MYAPP.MYPRODORG.TLD).</v>
      </c>
    </row>
    <row r="375" spans="4:13">
      <c r="D375"/>
      <c r="F375" s="21"/>
      <c r="H375">
        <v>0</v>
      </c>
      <c r="I375" s="21" t="str" cm="1">
        <f t="array" aca="1" ref="I3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5" s="21" t="s">
        <v>2649</v>
      </c>
      <c r="K375" s="10" t="str">
        <f>TRIM(SUBSTITUTE( LEFT(DATA_Requirements[[#This Row],[Path]], FIND("/", SUBSTITUTE( DATA_Requirements[[#This Row],[Path]]," ","/"),1)-1), ".",""))</f>
        <v>DESIGN</v>
      </c>
      <c r="L3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v>
      </c>
      <c r="M3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6" spans="4:13">
      <c r="D376"/>
      <c r="F376"/>
      <c r="H376">
        <v>0</v>
      </c>
      <c r="I376" t="str" cm="1">
        <f t="array" aca="1" ref="I3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6" t="s">
        <v>2650</v>
      </c>
      <c r="K376" s="10" t="str">
        <f>TRIM(SUBSTITUTE( LEFT(DATA_Requirements[[#This Row],[Path]], FIND("/", SUBSTITUTE( DATA_Requirements[[#This Row],[Path]]," ","/"),1)-1), ".",""))</f>
        <v>Design</v>
      </c>
      <c r="L3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RelationalDB</v>
      </c>
      <c r="M3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RelationalDB Service</v>
      </c>
    </row>
    <row r="377" spans="4:13">
      <c r="D377"/>
      <c r="F377"/>
      <c r="H377">
        <v>0</v>
      </c>
      <c r="I377" t="str" cm="1">
        <f t="array" aca="1" ref="I3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7" t="s">
        <v>2651</v>
      </c>
      <c r="K377" s="10" t="str">
        <f>TRIM(SUBSTITUTE( LEFT(DATA_Requirements[[#This Row],[Path]], FIND("/", SUBSTITUTE( DATA_Requirements[[#This Row],[Path]]," ","/"),1)-1), ".",""))</f>
        <v>Design</v>
      </c>
      <c r="L3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Viewing</v>
      </c>
      <c r="M3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by the Organisation, Support Staff SHOULD be able to review Exceptions to provide answers to Users</v>
      </c>
    </row>
    <row r="378" spans="4:13">
      <c r="D378"/>
      <c r="F378"/>
      <c r="H378">
        <v>0</v>
      </c>
      <c r="I378" t="str" cm="1">
        <f t="array" aca="1" ref="I3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8" t="s">
        <v>2652</v>
      </c>
      <c r="K378" s="10" t="str">
        <f>TRIM(SUBSTITUTE( LEFT(DATA_Requirements[[#This Row],[Path]], FIND("/", SUBSTITUTE( DATA_Requirements[[#This Row],[Path]]," ","/"),1)-1), ".",""))</f>
        <v>Design</v>
      </c>
      <c r="L3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 Management</v>
      </c>
      <c r="M3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Groups Role Assignees</v>
      </c>
    </row>
    <row r="379" spans="4:13">
      <c r="D379"/>
      <c r="F379" s="11"/>
      <c r="H379">
        <v>0</v>
      </c>
      <c r="I379" s="11" t="str" cm="1">
        <f t="array" aca="1" ref="I3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9" s="11" t="s">
        <v>2653</v>
      </c>
      <c r="K379" s="10" t="str">
        <f>TRIM(SUBSTITUTE( LEFT(DATA_Requirements[[#This Row],[Path]], FIND("/", SUBSTITUTE( DATA_Requirements[[#This Row],[Path]]," ","/"),1)-1), ".",""))</f>
        <v>Design</v>
      </c>
      <c r="L3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a means to manage user and group provided media in collections</v>
      </c>
    </row>
    <row r="380" spans="4:13">
      <c r="D380"/>
      <c r="F380"/>
      <c r="H380">
        <v>0</v>
      </c>
      <c r="I380" t="str" cm="1">
        <f t="array" aca="1" ref="I3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0" t="s">
        <v>2654</v>
      </c>
      <c r="K380" s="10" t="str">
        <f>TRIM(SUBSTITUTE( LEFT(DATA_Requirements[[#This Row],[Path]], FIND("/", SUBSTITUTE( DATA_Requirements[[#This Row],[Path]]," ","/"),1)-1), ".",""))</f>
        <v>Design</v>
      </c>
      <c r="L3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can specify what Objects to search</v>
      </c>
    </row>
    <row r="381" spans="4:13">
      <c r="D381"/>
      <c r="F381"/>
      <c r="H381">
        <v>0</v>
      </c>
      <c r="I381" t="str" cm="1">
        <f t="array" aca="1" ref="I3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1" t="s">
        <v>2655</v>
      </c>
      <c r="K381" s="10" t="str">
        <f>TRIM(SUBSTITUTE( LEFT(DATA_Requirements[[#This Row],[Path]], FIND("/", SUBSTITUTE( DATA_Requirements[[#This Row],[Path]]," ","/"),1)-1), ".",""))</f>
        <v>Design</v>
      </c>
      <c r="L3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Ability to Cancel Sessions</v>
      </c>
    </row>
    <row r="382" spans="4:13">
      <c r="D382"/>
      <c r="F382"/>
      <c r="H382">
        <v>0</v>
      </c>
      <c r="I382" t="str" cm="1">
        <f t="array" aca="1" ref="I3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2" t="s">
        <v>2656</v>
      </c>
      <c r="K382" s="10" t="str">
        <f>TRIM(SUBSTITUTE( LEFT(DATA_Requirements[[#This Row],[Path]], FIND("/", SUBSTITUTE( DATA_Requirements[[#This Row],[Path]]," ","/"),1)-1), ".",""))</f>
        <v>Design</v>
      </c>
      <c r="L3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 Management</v>
      </c>
      <c r="M3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Users Operations</v>
      </c>
    </row>
    <row r="383" spans="4:13">
      <c r="D383"/>
      <c r="F383"/>
      <c r="H383">
        <v>0</v>
      </c>
      <c r="I383" t="str" cm="1">
        <f t="array" aca="1" ref="I3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3" t="s">
        <v>2657</v>
      </c>
      <c r="K383" s="10" t="str">
        <f>TRIM(SUBSTITUTE( LEFT(DATA_Requirements[[#This Row],[Path]], FIND("/", SUBSTITUTE( DATA_Requirements[[#This Row],[Path]]," ","/"),1)-1), ".",""))</f>
        <v>Design</v>
      </c>
      <c r="L3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3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(Cached from DB) Management</v>
      </c>
    </row>
    <row r="384" spans="4:13">
      <c r="D384"/>
      <c r="F384"/>
      <c r="H384">
        <v>0</v>
      </c>
      <c r="I384" t="str" cm="1">
        <f t="array" aca="1" ref="I3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4" t="s">
        <v>2658</v>
      </c>
      <c r="K384" s="10" t="str">
        <f>TRIM(SUBSTITUTE( LEFT(DATA_Requirements[[#This Row],[Path]], FIND("/", SUBSTITUTE( DATA_Requirements[[#This Row],[Path]]," ","/"),1)-1), ".",""))</f>
        <v>Design</v>
      </c>
      <c r="L3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3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385" spans="4:13">
      <c r="D385"/>
      <c r="F385"/>
      <c r="H385">
        <v>0</v>
      </c>
      <c r="I385" t="str" cm="1">
        <f t="array" aca="1" ref="I3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5" t="s">
        <v>2659</v>
      </c>
      <c r="K385" s="10" t="str">
        <f>TRIM(SUBSTITUTE( LEFT(DATA_Requirements[[#This Row],[Path]], FIND("/", SUBSTITUTE( DATA_Requirements[[#This Row],[Path]]," ","/"),1)-1), ".",""))</f>
        <v>Design</v>
      </c>
      <c r="L3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Validation</v>
      </c>
      <c r="M3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Validation Functionality (see Malware Detection)</v>
      </c>
    </row>
    <row r="386" spans="4:13">
      <c r="D386"/>
      <c r="F386"/>
      <c r="H386">
        <v>0</v>
      </c>
      <c r="I386" t="str" cm="1">
        <f t="array" aca="1" ref="I3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6" t="s">
        <v>2660</v>
      </c>
      <c r="K386" s="10" t="str">
        <f>TRIM(SUBSTITUTE( LEFT(DATA_Requirements[[#This Row],[Path]], FIND("/", SUBSTITUTE( DATA_Requirements[[#This Row],[Path]]," ","/"),1)-1), ".",""))</f>
        <v>Design</v>
      </c>
      <c r="L3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3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Message Logging Functionality</v>
      </c>
    </row>
    <row r="387" spans="4:13">
      <c r="D387"/>
      <c r="F387"/>
      <c r="H387">
        <v>0</v>
      </c>
      <c r="I387" t="str" cm="1">
        <f t="array" aca="1" ref="I3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7" t="s">
        <v>2661</v>
      </c>
      <c r="K387" s="10" t="str">
        <f>TRIM(SUBSTITUTE( LEFT(DATA_Requirements[[#This Row],[Path]], FIND("/", SUBSTITUTE( DATA_Requirements[[#This Row],[Path]]," ","/"),1)-1), ".",""))</f>
        <v>Design</v>
      </c>
      <c r="L3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3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provide WebHook endpoints to permit 3rd parties signaling events to the system</v>
      </c>
    </row>
    <row r="388" spans="4:13">
      <c r="D388"/>
      <c r="F388"/>
      <c r="H388">
        <v>0</v>
      </c>
      <c r="I388" t="str" cm="1">
        <f t="array" aca="1" ref="I3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8" t="s">
        <v>2662</v>
      </c>
      <c r="K388" s="10" t="str">
        <f>TRIM(SUBSTITUTE( LEFT(DATA_Requirements[[#This Row],[Path]], FIND("/", SUBSTITUTE( DATA_Requirements[[#This Row],[Path]]," ","/"),1)-1), ".",""))</f>
        <v>Design</v>
      </c>
      <c r="L3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v>
      </c>
    </row>
    <row r="389" spans="4:13">
      <c r="D389"/>
      <c r="F389"/>
      <c r="H389">
        <v>0</v>
      </c>
      <c r="I389" t="str" cm="1">
        <f t="array" aca="1" ref="I3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9" t="s">
        <v>2663</v>
      </c>
      <c r="K389" s="10" t="str">
        <f>TRIM(SUBSTITUTE( LEFT(DATA_Requirements[[#This Row],[Path]], FIND("/", SUBSTITUTE( DATA_Requirements[[#This Row],[Path]]," ","/"),1)-1), ".",""))</f>
        <v>Design</v>
      </c>
      <c r="L3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 Management</v>
      </c>
    </row>
    <row r="390" spans="4:13">
      <c r="D390"/>
      <c r="F390"/>
      <c r="H390">
        <v>0</v>
      </c>
      <c r="I390" t="str" cm="1">
        <f t="array" aca="1" ref="I3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0" t="s">
        <v>2664</v>
      </c>
      <c r="K390" s="10" t="str">
        <f>TRIM(SUBSTITUTE( LEFT(DATA_Requirements[[#This Row],[Path]], FIND("/", SUBSTITUTE( DATA_Requirements[[#This Row],[Path]]," ","/"),1)-1), ".",""))</f>
        <v>Design</v>
      </c>
      <c r="L3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Customisation Management</v>
      </c>
    </row>
    <row r="391" spans="4:13">
      <c r="D391"/>
      <c r="F391"/>
      <c r="H391">
        <v>0</v>
      </c>
      <c r="I391" t="str" cm="1">
        <f t="array" aca="1" ref="I3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1" t="s">
        <v>2665</v>
      </c>
      <c r="K391" s="10" t="str">
        <f>TRIM(SUBSTITUTE( LEFT(DATA_Requirements[[#This Row],[Path]], FIND("/", SUBSTITUTE( DATA_Requirements[[#This Row],[Path]]," ","/"),1)-1), ".",""))</f>
        <v>Design</v>
      </c>
      <c r="L3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(Permanent) Management</v>
      </c>
      <c r="M3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Exception Management Capabilities for Diagnostics purposes</v>
      </c>
    </row>
    <row r="392" spans="4:13">
      <c r="D392"/>
      <c r="F392"/>
      <c r="H392">
        <v>0</v>
      </c>
      <c r="I392" t="str" cm="1">
        <f t="array" aca="1" ref="I3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2" t="s">
        <v>2666</v>
      </c>
      <c r="K392" s="10" t="str">
        <f>TRIM(SUBSTITUTE( LEFT(DATA_Requirements[[#This Row],[Path]], FIND("/", SUBSTITUTE( DATA_Requirements[[#This Row],[Path]]," ","/"),1)-1), ".",""))</f>
        <v>Design</v>
      </c>
      <c r="L3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GroupManagement</v>
      </c>
      <c r="M3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Nestable Group Management Capabiligies</v>
      </c>
    </row>
    <row r="393" spans="4:13">
      <c r="D393"/>
      <c r="F393"/>
      <c r="H393">
        <v>0</v>
      </c>
      <c r="I393" t="str" cm="1">
        <f t="array" aca="1" ref="I3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3" t="s">
        <v>2667</v>
      </c>
      <c r="K393" s="10" t="str">
        <f>TRIM(SUBSTITUTE( LEFT(DATA_Requirements[[#This Row],[Path]], FIND("/", SUBSTITUTE( DATA_Requirements[[#This Row],[Path]]," ","/"),1)-1), ".",""))</f>
        <v>Design</v>
      </c>
      <c r="L3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GroupMembershipManagement</v>
      </c>
      <c r="M3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duration based Group Role Membership Management</v>
      </c>
    </row>
    <row r="394" spans="4:13">
      <c r="D394"/>
      <c r="F394"/>
      <c r="H394">
        <v>0</v>
      </c>
      <c r="I394" t="str" cm="1">
        <f t="array" aca="1" ref="I3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4" t="s">
        <v>2668</v>
      </c>
      <c r="K394" s="10" t="str">
        <f>TRIM(SUBSTITUTE( LEFT(DATA_Requirements[[#This Row],[Path]], FIND("/", SUBSTITUTE( DATA_Requirements[[#This Row],[Path]]," ","/"),1)-1), ".",""))</f>
        <v>Design</v>
      </c>
      <c r="L3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395" spans="4:13">
      <c r="D395"/>
      <c r="F395"/>
      <c r="H395">
        <v>0</v>
      </c>
      <c r="I395" t="str" cm="1">
        <f t="array" aca="1" ref="I3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5" t="s">
        <v>2669</v>
      </c>
      <c r="K395" s="10" t="str">
        <f>TRIM(SUBSTITUTE( LEFT(DATA_Requirements[[#This Row],[Path]], FIND("/", SUBSTITUTE( DATA_Requirements[[#This Row],[Path]]," ","/"),1)-1), ".",""))</f>
        <v>Design</v>
      </c>
      <c r="L3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HostManagement</v>
      </c>
      <c r="M3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Host Device ReadOnly Capabilities (to read config settings, etc.)</v>
      </c>
    </row>
    <row r="396" spans="4:13">
      <c r="D396"/>
      <c r="F396"/>
      <c r="H396">
        <v>0</v>
      </c>
      <c r="I396" t="str" cm="1">
        <f t="array" aca="1" ref="I3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6" t="s">
        <v>2670</v>
      </c>
      <c r="K396" s="10" t="str">
        <f>TRIM(SUBSTITUTE( LEFT(DATA_Requirements[[#This Row],[Path]], FIND("/", SUBSTITUTE( DATA_Requirements[[#This Row],[Path]]," ","/"),1)-1), ".",""))</f>
        <v>Design</v>
      </c>
      <c r="L3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NotificationManagement</v>
      </c>
      <c r="M3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Dated Duration Notification Management Capabilities (eg: Expected Shutdowns, Covid changes, etc.)</v>
      </c>
    </row>
    <row r="397" spans="4:13">
      <c r="D397"/>
      <c r="F397"/>
      <c r="H397">
        <v>0</v>
      </c>
      <c r="I397" t="str" cm="1">
        <f t="array" aca="1" ref="I3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7" t="s">
        <v>2671</v>
      </c>
      <c r="K397" s="10" t="str">
        <f>TRIM(SUBSTITUTE( LEFT(DATA_Requirements[[#This Row],[Path]], FIND("/", SUBSTITUTE( DATA_Requirements[[#This Row],[Path]]," ","/"),1)-1), ".",""))</f>
        <v>Design</v>
      </c>
      <c r="L3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Abandonment</v>
      </c>
    </row>
    <row r="398" spans="4:13">
      <c r="D398"/>
      <c r="F398"/>
      <c r="H398">
        <v>0</v>
      </c>
      <c r="I398" t="str" cm="1">
        <f t="array" aca="1" ref="I3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8" t="s">
        <v>2672</v>
      </c>
      <c r="K398" s="10" t="str">
        <f>TRIM(SUBSTITUTE( LEFT(DATA_Requirements[[#This Row],[Path]], FIND("/", SUBSTITUTE( DATA_Requirements[[#This Row],[Path]]," ","/"),1)-1), ".",""))</f>
        <v>Design</v>
      </c>
      <c r="L3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Exceptions</v>
      </c>
    </row>
    <row r="399" spans="4:13">
      <c r="D399"/>
      <c r="F399"/>
      <c r="H399">
        <v>0</v>
      </c>
      <c r="I399" t="str" cm="1">
        <f t="array" aca="1" ref="I3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9" t="s">
        <v>2673</v>
      </c>
      <c r="K399" s="10" t="str">
        <f>TRIM(SUBSTITUTE( LEFT(DATA_Requirements[[#This Row],[Path]], FIND("/", SUBSTITUTE( DATA_Requirements[[#This Row],[Path]]," ","/"),1)-1), ".",""))</f>
        <v>Design</v>
      </c>
      <c r="L3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Feedback</v>
      </c>
    </row>
    <row r="400" spans="4:13">
      <c r="D400"/>
      <c r="F400"/>
      <c r="H400">
        <v>0</v>
      </c>
      <c r="I400" t="str" cm="1">
        <f t="array" aca="1" ref="I4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0" t="s">
        <v>2674</v>
      </c>
      <c r="K400" s="10" t="str">
        <f>TRIM(SUBSTITUTE( LEFT(DATA_Requirements[[#This Row],[Path]], FIND("/", SUBSTITUTE( DATA_Requirements[[#This Row],[Path]]," ","/"),1)-1), ".",""))</f>
        <v>Design</v>
      </c>
      <c r="L4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v>
      </c>
    </row>
    <row r="401" spans="4:13">
      <c r="D401"/>
      <c r="F401"/>
      <c r="H401">
        <v>0</v>
      </c>
      <c r="I401" t="str" cm="1">
        <f t="array" aca="1" ref="I4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1" t="s">
        <v>2675</v>
      </c>
      <c r="K401" s="10" t="str">
        <f>TRIM(SUBSTITUTE( LEFT(DATA_Requirements[[#This Row],[Path]], FIND("/", SUBSTITUTE( DATA_Requirements[[#This Row],[Path]]," ","/"),1)-1), ".",""))</f>
        <v>Design</v>
      </c>
      <c r="L4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row>
    <row r="402" spans="4:13">
      <c r="D402"/>
      <c r="F402"/>
      <c r="H402">
        <v>0</v>
      </c>
      <c r="I402" t="str" cm="1">
        <f t="array" aca="1" ref="I4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2" t="s">
        <v>2676</v>
      </c>
      <c r="K402" s="10" t="str">
        <f>TRIM(SUBSTITUTE( LEFT(DATA_Requirements[[#This Row],[Path]], FIND("/", SUBSTITUTE( DATA_Requirements[[#This Row],[Path]]," ","/"),1)-1), ".",""))</f>
        <v>Design</v>
      </c>
      <c r="L4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v>
      </c>
    </row>
    <row r="403" spans="4:13">
      <c r="D403"/>
      <c r="F403"/>
      <c r="H403">
        <v>0</v>
      </c>
      <c r="I403" t="str" cm="1">
        <f t="array" aca="1" ref="I4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3" t="s">
        <v>2677</v>
      </c>
      <c r="K403" s="10" t="str">
        <f>TRIM(SUBSTITUTE( LEFT(DATA_Requirements[[#This Row],[Path]], FIND("/", SUBSTITUTE( DATA_Requirements[[#This Row],[Path]]," ","/"),1)-1), ".",""))</f>
        <v>Design</v>
      </c>
      <c r="L4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v>
      </c>
    </row>
    <row r="404" spans="4:13">
      <c r="D404"/>
      <c r="F404"/>
      <c r="H404">
        <v>0</v>
      </c>
      <c r="I404" t="str" cm="1">
        <f t="array" aca="1" ref="I4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4" t="s">
        <v>2678</v>
      </c>
      <c r="K404" s="10" t="str">
        <f>TRIM(SUBSTITUTE( LEFT(DATA_Requirements[[#This Row],[Path]], FIND("/", SUBSTITUTE( DATA_Requirements[[#This Row],[Path]]," ","/"),1)-1), ".",""))</f>
        <v>Design</v>
      </c>
      <c r="L4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Deletion</v>
      </c>
    </row>
    <row r="405" spans="4:13">
      <c r="D405"/>
      <c r="F405"/>
      <c r="H405">
        <v>0</v>
      </c>
      <c r="I405" t="str" cm="1">
        <f t="array" aca="1" ref="I4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5" t="s">
        <v>2679</v>
      </c>
      <c r="K405" s="10" t="str">
        <f>TRIM(SUBSTITUTE( LEFT(DATA_Requirements[[#This Row],[Path]], FIND("/", SUBSTITUTE( DATA_Requirements[[#This Row],[Path]]," ","/"),1)-1), ".",""))</f>
        <v>Design</v>
      </c>
      <c r="L4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v>
      </c>
    </row>
    <row r="406" spans="4:13">
      <c r="D406"/>
      <c r="F406"/>
      <c r="H406">
        <v>0</v>
      </c>
      <c r="I406" t="str" cm="1">
        <f t="array" aca="1" ref="I4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6" t="s">
        <v>2680</v>
      </c>
      <c r="K406" s="10" t="str">
        <f>TRIM(SUBSTITUTE( LEFT(DATA_Requirements[[#This Row],[Path]], FIND("/", SUBSTITUTE( DATA_Requirements[[#This Row],[Path]]," ","/"),1)-1), ".",""))</f>
        <v>Design</v>
      </c>
      <c r="L4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Routing</v>
      </c>
    </row>
    <row r="407" spans="4:13">
      <c r="D407"/>
      <c r="F407"/>
      <c r="H407">
        <v>0</v>
      </c>
      <c r="I407" t="str" cm="1">
        <f t="array" aca="1" ref="I4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7" t="s">
        <v>2681</v>
      </c>
      <c r="K407" s="10" t="str">
        <f>TRIM(SUBSTITUTE( LEFT(DATA_Requirements[[#This Row],[Path]], FIND("/", SUBSTITUTE( DATA_Requirements[[#This Row],[Path]]," ","/"),1)-1), ".",""))</f>
        <v>Design</v>
      </c>
      <c r="L4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Versioning</v>
      </c>
    </row>
    <row r="408" spans="4:13">
      <c r="D408"/>
      <c r="F408"/>
      <c r="H408">
        <v>0</v>
      </c>
      <c r="I408" t="str" cm="1">
        <f t="array" aca="1" ref="I4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8" t="s">
        <v>2682</v>
      </c>
      <c r="K408" s="10" t="str">
        <f>TRIM(SUBSTITUTE( LEFT(DATA_Requirements[[#This Row],[Path]], FIND("/", SUBSTITUTE( DATA_Requirements[[#This Row],[Path]]," ","/"),1)-1), ".",""))</f>
        <v>Design</v>
      </c>
      <c r="L4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Workflows</v>
      </c>
      <c r="M4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Workflow Processing, it MUST be capable of handling the following cases: Approvals, Delegations, Escalations</v>
      </c>
    </row>
    <row r="409" spans="4:13">
      <c r="D409"/>
      <c r="F409"/>
      <c r="H409">
        <v>0</v>
      </c>
      <c r="I409" t="str" cm="1">
        <f t="array" aca="1" ref="I4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9" t="s">
        <v>2683</v>
      </c>
      <c r="K409" s="10" t="str">
        <f>TRIM(SUBSTITUTE( LEFT(DATA_Requirements[[#This Row],[Path]], FIND("/", SUBSTITUTE( DATA_Requirements[[#This Row],[Path]]," ","/"),1)-1), ".",""))</f>
        <v>Design</v>
      </c>
      <c r="L4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RolePermission Management</v>
      </c>
      <c r="M4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Permission to Role Assignment &amp; Management capabilities</v>
      </c>
    </row>
    <row r="410" spans="4:13">
      <c r="D410"/>
      <c r="F410"/>
      <c r="H410">
        <v>0</v>
      </c>
      <c r="I410" t="str" cm="1">
        <f t="array" aca="1" ref="I4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0" t="s">
        <v>2684</v>
      </c>
      <c r="K410" s="10" t="str">
        <f>TRIM(SUBSTITUTE( LEFT(DATA_Requirements[[#This Row],[Path]], FIND("/", SUBSTITUTE( DATA_Requirements[[#This Row],[Path]]," ","/"),1)-1), ".",""))</f>
        <v>Design</v>
      </c>
      <c r="L4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SearchManagement</v>
      </c>
    </row>
    <row r="411" spans="4:13">
      <c r="D411"/>
      <c r="F411"/>
      <c r="H411">
        <v>0</v>
      </c>
      <c r="I411" t="str" cm="1">
        <f t="array" aca="1" ref="I4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1" t="s">
        <v>2685</v>
      </c>
      <c r="K411" s="10" t="str">
        <f>TRIM(SUBSTITUTE( LEFT(DATA_Requirements[[#This Row],[Path]], FIND("/", SUBSTITUTE( DATA_Requirements[[#This Row],[Path]]," ","/"),1)-1), ".",""))</f>
        <v>Design</v>
      </c>
      <c r="L4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Stakeholders</v>
      </c>
    </row>
    <row r="412" spans="4:13">
      <c r="D412"/>
      <c r="F412"/>
      <c r="H412">
        <v>0</v>
      </c>
      <c r="I412" t="str" cm="1">
        <f t="array" aca="1" ref="I4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2" t="s">
        <v>2686</v>
      </c>
      <c r="K412" s="10" t="str">
        <f>TRIM(SUBSTITUTE( LEFT(DATA_Requirements[[#This Row],[Path]], FIND("/", SUBSTITUTE( DATA_Requirements[[#This Row],[Path]]," ","/"),1)-1), ".",""))</f>
        <v>Design</v>
      </c>
      <c r="L4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SystemManagement</v>
      </c>
    </row>
    <row r="413" spans="4:13">
      <c r="D413"/>
      <c r="F413"/>
      <c r="H413">
        <v>0</v>
      </c>
      <c r="I413" t="str" cm="1">
        <f t="array" aca="1" ref="I4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3" t="s">
        <v>2687</v>
      </c>
      <c r="K413" s="10" t="str">
        <f>TRIM(SUBSTITUTE( LEFT(DATA_Requirements[[#This Row],[Path]], FIND("/", SUBSTITUTE( DATA_Requirements[[#This Row],[Path]]," ","/"),1)-1), ".",""))</f>
        <v>Design</v>
      </c>
      <c r="L4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validate User Input Media for Malware before changing sate</v>
      </c>
    </row>
    <row r="414" spans="4:13">
      <c r="D414"/>
      <c r="F414"/>
      <c r="H414">
        <v>0</v>
      </c>
      <c r="I414" t="str" cm="1">
        <f t="array" aca="1" ref="I4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4" t="s">
        <v>2688</v>
      </c>
      <c r="K414" s="10" t="str">
        <f>TRIM(SUBSTITUTE( LEFT(DATA_Requirements[[#This Row],[Path]], FIND("/", SUBSTITUTE( DATA_Requirements[[#This Row],[Path]]," ","/"),1)-1), ".",""))</f>
        <v>Design</v>
      </c>
      <c r="L4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Correctness</v>
      </c>
      <c r="M4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Money Types for persisting Currency Attributes</v>
      </c>
    </row>
    <row r="415" spans="4:13">
      <c r="D415"/>
      <c r="F415"/>
      <c r="H415">
        <v>0</v>
      </c>
      <c r="I415" t="str" cm="1">
        <f t="array" aca="1" ref="I4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5" t="s">
        <v>2689</v>
      </c>
      <c r="K415" s="10" t="str">
        <f>TRIM(SUBSTITUTE( LEFT(DATA_Requirements[[#This Row],[Path]], FIND("/", SUBSTITUTE( DATA_Requirements[[#This Row],[Path]]," ","/"),1)-1), ".",""))</f>
        <v>Design</v>
      </c>
      <c r="L4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Coexistence</v>
      </c>
      <c r="M4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NOT require dedicating a whole server device</v>
      </c>
    </row>
    <row r="416" spans="4:13">
      <c r="D416"/>
      <c r="F416"/>
      <c r="H416">
        <v>0</v>
      </c>
      <c r="I416" t="str" cm="1">
        <f t="array" aca="1" ref="I4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6" t="s">
        <v>2690</v>
      </c>
      <c r="K416" s="10" t="str">
        <f>TRIM(SUBSTITUTE( LEFT(DATA_Requirements[[#This Row],[Path]], FIND("/", SUBSTITUTE( DATA_Requirements[[#This Row],[Path]]," ","/"),1)-1), ".",""))</f>
        <v>Design</v>
      </c>
      <c r="L4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OperationQueue Service MUST be provided to queue Operations for async execution</v>
      </c>
    </row>
    <row r="417" spans="4:13">
      <c r="D417"/>
      <c r="F417"/>
      <c r="H417">
        <v>0</v>
      </c>
      <c r="I417" t="str" cm="1">
        <f t="array" aca="1" ref="I4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7" t="s">
        <v>2691</v>
      </c>
      <c r="K417" s="10" t="str">
        <f>TRIM(SUBSTITUTE( LEFT(DATA_Requirements[[#This Row],[Path]], FIND("/", SUBSTITUTE( DATA_Requirements[[#This Row],[Path]]," ","/"),1)-1), ".",""))</f>
        <v>Design</v>
      </c>
      <c r="L4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Authentication</v>
      </c>
    </row>
    <row r="418" spans="4:13">
      <c r="D418"/>
      <c r="F418"/>
      <c r="H418">
        <v>0</v>
      </c>
      <c r="I418" t="str" cm="1">
        <f t="array" aca="1" ref="I4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8" t="s">
        <v>2692</v>
      </c>
      <c r="K418" s="10" t="str">
        <f>TRIM(SUBSTITUTE( LEFT(DATA_Requirements[[#This Row],[Path]], FIND("/", SUBSTITUTE( DATA_Requirements[[#This Row],[Path]]," ","/"),1)-1), ".",""))</f>
        <v>Design</v>
      </c>
      <c r="L4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Blob Storage</v>
      </c>
      <c r="M4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Blob Storage Management Service MUST be provided to support storing media without reliance on the host's File System.</v>
      </c>
    </row>
    <row r="419" spans="4:13">
      <c r="D419"/>
      <c r="F419"/>
      <c r="H419">
        <v>0</v>
      </c>
      <c r="I419" t="str" cm="1">
        <f t="array" aca="1" ref="I4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9" t="s">
        <v>2693</v>
      </c>
      <c r="K419" s="10" t="str">
        <f>TRIM(SUBSTITUTE( LEFT(DATA_Requirements[[#This Row],[Path]], FIND("/", SUBSTITUTE( DATA_Requirements[[#This Row],[Path]]," ","/"),1)-1), ".",""))</f>
        <v>Design</v>
      </c>
      <c r="L4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Service</v>
      </c>
      <c r="M4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Shared Cache Management Service MUST be provided</v>
      </c>
    </row>
    <row r="420" spans="4:13">
      <c r="D420"/>
      <c r="F420"/>
      <c r="H420">
        <v>0</v>
      </c>
      <c r="I420" t="str" cm="1">
        <f t="array" aca="1" ref="I4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0" t="s">
        <v>2694</v>
      </c>
      <c r="K420" s="10" t="str">
        <f>TRIM(SUBSTITUTE( LEFT(DATA_Requirements[[#This Row],[Path]], FIND("/", SUBSTITUTE( DATA_Requirements[[#This Row],[Path]]," ","/"),1)-1), ".",""))</f>
        <v>Design</v>
      </c>
      <c r="L4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Context</v>
      </c>
      <c r="M4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Location Service MUST be provided, to permit Location based automatic customisation</v>
      </c>
    </row>
    <row r="421" spans="4:13">
      <c r="D421"/>
      <c r="F421"/>
      <c r="H421">
        <v>0</v>
      </c>
      <c r="I421" t="str" cm="1">
        <f t="array" aca="1" ref="I4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1" t="s">
        <v>2695</v>
      </c>
      <c r="K421" s="10" t="str">
        <f>TRIM(SUBSTITUTE( LEFT(DATA_Requirements[[#This Row],[Path]], FIND("/", SUBSTITUTE( DATA_Requirements[[#This Row],[Path]]," ","/"),1)-1), ".",""))</f>
        <v>Design</v>
      </c>
      <c r="L4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 Storage</v>
      </c>
      <c r="M4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Doc DB Management Service MUST be provided to support no-sql, indexed organised document storage</v>
      </c>
    </row>
    <row r="422" spans="4:13">
      <c r="D422"/>
      <c r="F422"/>
      <c r="H422">
        <v>0</v>
      </c>
      <c r="I422" t="str" cm="1">
        <f t="array" aca="1" ref="I4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2" t="s">
        <v>2696</v>
      </c>
      <c r="K422" s="10" t="str">
        <f>TRIM(SUBSTITUTE( LEFT(DATA_Requirements[[#This Row],[Path]], FIND("/", SUBSTITUTE( DATA_Requirements[[#This Row],[Path]]," ","/"),1)-1), ".",""))</f>
        <v>Design</v>
      </c>
      <c r="L4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 Storage</v>
      </c>
      <c r="M4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Graph DB Management Service MUST be provided to support relating Resources</v>
      </c>
    </row>
    <row r="423" spans="4:13">
      <c r="D423"/>
      <c r="F423"/>
      <c r="H423">
        <v>0</v>
      </c>
      <c r="I423" t="str" cm="1">
        <f t="array" aca="1" ref="I4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3" t="s">
        <v>2697</v>
      </c>
      <c r="K423" s="10" t="str">
        <f>TRIM(SUBSTITUTE( LEFT(DATA_Requirements[[#This Row],[Path]], FIND("/", SUBSTITUTE( DATA_Requirements[[#This Row],[Path]]," ","/"),1)-1), ".",""))</f>
        <v>Design</v>
      </c>
      <c r="L4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Local Device Cache Management</v>
      </c>
    </row>
    <row r="424" spans="4:13">
      <c r="D424"/>
      <c r="F424"/>
      <c r="H424">
        <v>0</v>
      </c>
      <c r="I424" t="str" cm="1">
        <f t="array" aca="1" ref="I4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4" t="s">
        <v>2698</v>
      </c>
      <c r="K424" s="10" t="str">
        <f>TRIM(SUBSTITUTE( LEFT(DATA_Requirements[[#This Row],[Path]], FIND("/", SUBSTITUTE( DATA_Requirements[[#This Row],[Path]]," ","/"),1)-1), ".",""))</f>
        <v>Design</v>
      </c>
      <c r="L4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4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MalwareDetection Management Service MUST be provided to validate uploaded Media to be persisted in Blob Storage</v>
      </c>
    </row>
    <row r="425" spans="4:13">
      <c r="D425"/>
      <c r="F425"/>
      <c r="H425">
        <v>0</v>
      </c>
      <c r="I425" t="str" cm="1">
        <f t="array" aca="1" ref="I4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5" t="s">
        <v>2699</v>
      </c>
      <c r="K425" s="10" t="str">
        <f>TRIM(SUBSTITUTE( LEFT(DATA_Requirements[[#This Row],[Path]], FIND("/", SUBSTITUTE( DATA_Requirements[[#This Row],[Path]]," ","/"),1)-1), ".",""))</f>
        <v>Design</v>
      </c>
      <c r="L4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PubSub</v>
      </c>
      <c r="M4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PubSub Management Service MUST be provided to support immediate, efficient communication between server and client devices</v>
      </c>
    </row>
    <row r="426" spans="4:13">
      <c r="D426"/>
      <c r="F426"/>
      <c r="H426">
        <v>0</v>
      </c>
      <c r="I426" t="str" cm="1">
        <f t="array" aca="1" ref="I4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6" t="s">
        <v>2700</v>
      </c>
      <c r="K426" s="10" t="str">
        <f>TRIM(SUBSTITUTE( LEFT(DATA_Requirements[[#This Row],[Path]], FIND("/", SUBSTITUTE( DATA_Requirements[[#This Row],[Path]]," ","/"),1)-1), ".",""))</f>
        <v>Design</v>
      </c>
      <c r="L4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RDMS Storage</v>
      </c>
      <c r="M4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 DB Management Service MUST be provided to support a Generic Repository Service</v>
      </c>
    </row>
    <row r="427" spans="4:13">
      <c r="D427"/>
      <c r="F427"/>
      <c r="H427">
        <v>0</v>
      </c>
      <c r="I427" t="str" cm="1">
        <f t="array" aca="1" ref="I4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7" t="s">
        <v>2701</v>
      </c>
      <c r="K427" s="10" t="str">
        <f>TRIM(SUBSTITUTE( LEFT(DATA_Requirements[[#This Row],[Path]], FIND("/", SUBSTITUTE( DATA_Requirements[[#This Row],[Path]]," ","/"),1)-1), ".",""))</f>
        <v>Design</v>
      </c>
      <c r="L4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Repository Service</v>
      </c>
      <c r="M4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Generic Repository Service MUST be provided to facilitate data access development</v>
      </c>
    </row>
    <row r="428" spans="4:13">
      <c r="D428"/>
      <c r="F428"/>
      <c r="H428">
        <v>0</v>
      </c>
      <c r="I428" t="str" cm="1">
        <f t="array" aca="1" ref="I4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8" t="s">
        <v>2702</v>
      </c>
      <c r="K428" s="10" t="str">
        <f>TRIM(SUBSTITUTE( LEFT(DATA_Requirements[[#This Row],[Path]], FIND("/", SUBSTITUTE( DATA_Requirements[[#This Row],[Path]]," ","/"),1)-1), ".",""))</f>
        <v>Design</v>
      </c>
      <c r="L4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Rule Service</v>
      </c>
      <c r="M4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Rule Engine Service MUST be used if Rule Processing becomes required</v>
      </c>
    </row>
    <row r="429" spans="4:13">
      <c r="D429"/>
      <c r="F429"/>
      <c r="H429">
        <v>0</v>
      </c>
      <c r="I429" t="str" cm="1">
        <f t="array" aca="1" ref="I4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9" t="s">
        <v>2703</v>
      </c>
      <c r="K429" s="10" t="str">
        <f>TRIM(SUBSTITUTE( LEFT(DATA_Requirements[[#This Row],[Path]], FIND("/", SUBSTITUTE( DATA_Requirements[[#This Row],[Path]]," ","/"),1)-1), ".",""))</f>
        <v>Design</v>
      </c>
      <c r="L4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Service</v>
      </c>
      <c r="M4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Search Service MUST be used to facilitate indexing and Discovery of Non-Public Resources</v>
      </c>
    </row>
    <row r="430" spans="4:13">
      <c r="D430"/>
      <c r="F430"/>
      <c r="H430">
        <v>0</v>
      </c>
      <c r="I430" t="str" cm="1">
        <f t="array" aca="1" ref="I4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0" t="s">
        <v>2704</v>
      </c>
      <c r="K430" s="10" t="str">
        <f>TRIM(SUBSTITUTE( LEFT(DATA_Requirements[[#This Row],[Path]], FIND("/", SUBSTITUTE( DATA_Requirements[[#This Row],[Path]]," ","/"),1)-1), ".",""))</f>
        <v>Design</v>
      </c>
      <c r="L4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UserPermissionDelegationManagement</v>
      </c>
      <c r="M4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capable of assigning Permissions to Users via Roles, while providing a means of adding or removing specific Permissions</v>
      </c>
    </row>
    <row r="431" spans="4:13">
      <c r="D431"/>
      <c r="F431"/>
      <c r="H431">
        <v>0</v>
      </c>
      <c r="I431" t="str" cm="1">
        <f t="array" aca="1" ref="I4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1" t="s">
        <v>2705</v>
      </c>
      <c r="K431" s="10" t="str">
        <f>TRIM(SUBSTITUTE( LEFT(DATA_Requirements[[#This Row],[Path]], FIND("/", SUBSTITUTE( DATA_Requirements[[#This Row],[Path]]," ","/"),1)-1), ".",""))</f>
        <v>Design</v>
      </c>
      <c r="L4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 Service</v>
      </c>
      <c r="M4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Workflow Service MUST be used, if Escalation, etc.Workflows are required</v>
      </c>
    </row>
    <row r="432" spans="4:13">
      <c r="D432"/>
      <c r="F432"/>
      <c r="H432">
        <v>0</v>
      </c>
      <c r="I432" t="str" cm="1">
        <f t="array" aca="1" ref="I4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2" t="s">
        <v>2706</v>
      </c>
      <c r="K432" s="10" t="str">
        <f>TRIM(SUBSTITUTE( LEFT(DATA_Requirements[[#This Row],[Path]], FIND("/", SUBSTITUTE( DATA_Requirements[[#This Row],[Path]]," ","/"),1)-1), ".",""))</f>
        <v>Design</v>
      </c>
      <c r="L4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Configuration</v>
      </c>
      <c r="M4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v>
      </c>
    </row>
    <row r="433" spans="4:13">
      <c r="D433"/>
      <c r="F433"/>
      <c r="H433">
        <v>0</v>
      </c>
      <c r="I433" t="str" cm="1">
        <f t="array" aca="1" ref="I4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3" t="s">
        <v>2707</v>
      </c>
      <c r="K433" s="10" t="str">
        <f>TRIM(SUBSTITUTE( LEFT(DATA_Requirements[[#This Row],[Path]], FIND("/", SUBSTITUTE( DATA_Requirements[[#This Row],[Path]]," ","/"),1)-1), ".",""))</f>
        <v>Design</v>
      </c>
      <c r="L4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Using</v>
      </c>
      <c r="M4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Using Standard Schemas &amp; Attributes</v>
      </c>
    </row>
    <row r="434" spans="4:13">
      <c r="D434"/>
      <c r="F434"/>
      <c r="H434">
        <v>0</v>
      </c>
      <c r="I434" t="str" cm="1">
        <f t="array" aca="1" ref="I4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4" t="s">
        <v>2708</v>
      </c>
      <c r="K434" s="10" t="str">
        <f>TRIM(SUBSTITUTE( LEFT(DATA_Requirements[[#This Row],[Path]], FIND("/", SUBSTITUTE( DATA_Requirements[[#This Row],[Path]]," ","/"),1)-1), ".",""))</f>
        <v>Design</v>
      </c>
      <c r="L4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4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row>
    <row r="435" spans="4:13">
      <c r="D435"/>
      <c r="F435"/>
      <c r="H435">
        <v>0</v>
      </c>
      <c r="I435" t="str" cm="1">
        <f t="array" aca="1" ref="I4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5" t="s">
        <v>2709</v>
      </c>
      <c r="K435" s="10" t="str">
        <f>TRIM(SUBSTITUTE( LEFT(DATA_Requirements[[#This Row],[Path]], FIND("/", SUBSTITUTE( DATA_Requirements[[#This Row],[Path]]," ","/"),1)-1), ".",""))</f>
        <v>Design</v>
      </c>
      <c r="L4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of a separate Database</v>
      </c>
    </row>
    <row r="436" spans="4:13">
      <c r="D436"/>
      <c r="F436"/>
      <c r="H436">
        <v>0</v>
      </c>
      <c r="I436" t="str" cm="1">
        <f t="array" aca="1" ref="I4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6" t="s">
        <v>2710</v>
      </c>
      <c r="K436" s="10" t="str">
        <f>TRIM(SUBSTITUTE( LEFT(DATA_Requirements[[#This Row],[Path]], FIND("/", SUBSTITUTE( DATA_Requirements[[#This Row],[Path]]," ","/"),1)-1), ".",""))</f>
        <v>Design</v>
      </c>
      <c r="L4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MUST be exportable to the organisation Data Warehouse</v>
      </c>
    </row>
    <row r="437" spans="4:13">
      <c r="D437"/>
      <c r="F437"/>
      <c r="H437">
        <v>0</v>
      </c>
      <c r="I437" t="str" cm="1">
        <f t="array" aca="1" ref="I4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7" t="s">
        <v>2711</v>
      </c>
      <c r="K437" s="10" t="str">
        <f>TRIM(SUBSTITUTE( LEFT(DATA_Requirements[[#This Row],[Path]], FIND("/", SUBSTITUTE( DATA_Requirements[[#This Row],[Path]]," ","/"),1)-1), ".",""))</f>
        <v>Design</v>
      </c>
      <c r="L4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4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authenticating API service clients, OAuth MUST be usable</v>
      </c>
    </row>
    <row r="438" spans="4:13">
      <c r="D438"/>
      <c r="F438"/>
      <c r="H438">
        <v>0</v>
      </c>
      <c r="I438" t="str" cm="1">
        <f t="array" aca="1" ref="I4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8" t="s">
        <v>2712</v>
      </c>
      <c r="K438" s="10" t="str">
        <f>TRIM(SUBSTITUTE( LEFT(DATA_Requirements[[#This Row],[Path]], FIND("/", SUBSTITUTE( DATA_Requirements[[#This Row],[Path]]," ","/"),1)-1), ".",""))</f>
        <v>Design</v>
      </c>
      <c r="L4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supporting OIDC to authenticate service client users</v>
      </c>
    </row>
    <row r="439" spans="4:13">
      <c r="D439"/>
      <c r="F439"/>
      <c r="H439">
        <v>0</v>
      </c>
      <c r="I439" t="str" cm="1">
        <f t="array" aca="1" ref="I4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9" t="s">
        <v>2713</v>
      </c>
      <c r="K439" s="10" t="str">
        <f>TRIM(SUBSTITUTE( LEFT(DATA_Requirements[[#This Row],[Path]], FIND("/", SUBSTITUTE( DATA_Requirements[[#This Row],[Path]]," ","/"),1)-1), ".",""))</f>
        <v>Design</v>
      </c>
      <c r="L4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MAY rely on SAML to authenticate Users and Devices</v>
      </c>
    </row>
    <row r="440" spans="4:13">
      <c r="D440"/>
      <c r="F440"/>
      <c r="H440">
        <v>0</v>
      </c>
      <c r="I440" t="str" cm="1">
        <f t="array" aca="1" ref="I4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0" t="s">
        <v>2714</v>
      </c>
      <c r="K440" s="10" t="str">
        <f>TRIM(SUBSTITUTE( LEFT(DATA_Requirements[[#This Row],[Path]], FIND("/", SUBSTITUTE( DATA_Requirements[[#This Row],[Path]]," ","/"),1)-1), ".",""))</f>
        <v>Design</v>
      </c>
      <c r="L4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implement SKIM APIs to permit initial migration of users, groups and permissions</v>
      </c>
    </row>
    <row r="441" spans="4:13">
      <c r="D441"/>
      <c r="F441"/>
      <c r="H441">
        <v>0</v>
      </c>
      <c r="I441" t="str" cm="1">
        <f t="array" aca="1" ref="I4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1" t="s">
        <v>2715</v>
      </c>
      <c r="K441" s="10" t="str">
        <f>TRIM(SUBSTITUTE( LEFT(DATA_Requirements[[#This Row],[Path]], FIND("/", SUBSTITUTE( DATA_Requirements[[#This Row],[Path]]," ","/"),1)-1), ".",""))</f>
        <v>Design</v>
      </c>
      <c r="L4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developed using mainstream enterprise grade languages</v>
      </c>
    </row>
    <row r="442" spans="4:13">
      <c r="D442"/>
      <c r="F442"/>
      <c r="H442">
        <v>0</v>
      </c>
      <c r="I442" t="str" cm="1">
        <f t="array" aca="1" ref="I4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2" t="s">
        <v>2716</v>
      </c>
      <c r="K442" s="10" t="str">
        <f>TRIM(SUBSTITUTE( LEFT(DATA_Requirements[[#This Row],[Path]], FIND("/", SUBSTITUTE( DATA_Requirements[[#This Row],[Path]]," ","/"),1)-1), ".",""))</f>
        <v>Design</v>
      </c>
      <c r="L4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languages that are executable on Linux and Windows</v>
      </c>
    </row>
    <row r="443" spans="4:13">
      <c r="D443"/>
      <c r="F443"/>
      <c r="H443">
        <v>0</v>
      </c>
      <c r="I443" t="str" cm="1">
        <f t="array" aca="1" ref="I4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3" t="s">
        <v>2717</v>
      </c>
      <c r="K443" s="10" t="str">
        <f>TRIM(SUBSTITUTE( LEFT(DATA_Requirements[[#This Row],[Path]], FIND("/", SUBSTITUTE( DATA_Requirements[[#This Row],[Path]]," ","/"),1)-1), ".",""))</f>
        <v>Design</v>
      </c>
      <c r="L4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mainstream development frameworks</v>
      </c>
      <c r="M4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Development MUST be on mainstream development frameworks</v>
      </c>
    </row>
    <row r="444" spans="4:13">
      <c r="D444"/>
      <c r="F444"/>
      <c r="H444">
        <v>0</v>
      </c>
      <c r="I444" t="str" cm="1">
        <f t="array" aca="1" ref="I4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4" t="s">
        <v>2718</v>
      </c>
      <c r="K444" s="10" t="str">
        <f>TRIM(SUBSTITUTE( LEFT(DATA_Requirements[[#This Row],[Path]], FIND("/", SUBSTITUTE( DATA_Requirements[[#This Row],[Path]]," ","/"),1)-1), ".",""))</f>
        <v>Design</v>
      </c>
      <c r="L4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audit operations of authenticated users who change state</v>
      </c>
    </row>
    <row r="445" spans="4:13">
      <c r="D445"/>
      <c r="F445"/>
      <c r="H445">
        <v>0</v>
      </c>
      <c r="I445" t="str" cm="1">
        <f t="array" aca="1" ref="I4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5" t="s">
        <v>2719</v>
      </c>
      <c r="K445" s="10" t="str">
        <f>TRIM(SUBSTITUTE( LEFT(DATA_Requirements[[#This Row],[Path]], FIND("/", SUBSTITUTE( DATA_Requirements[[#This Row],[Path]]," ","/"),1)-1), ".",""))</f>
        <v>Design</v>
      </c>
      <c r="L4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audit operations of unauthenticated users as well as authenticated users</v>
      </c>
    </row>
    <row r="446" spans="4:13">
      <c r="D446"/>
      <c r="F446"/>
      <c r="H446">
        <v>0</v>
      </c>
      <c r="I446" t="str" cm="1">
        <f t="array" aca="1" ref="I4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6" t="s">
        <v>2720</v>
      </c>
      <c r="K446" s="10" t="str">
        <f>TRIM(SUBSTITUTE( LEFT(DATA_Requirements[[#This Row],[Path]], FIND("/", SUBSTITUTE( DATA_Requirements[[#This Row],[Path]]," ","/"),1)-1), ".",""))</f>
        <v>Design</v>
      </c>
      <c r="L4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 Capabilities</v>
      </c>
      <c r="M4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Session Operation Auditing Management Capabilities</v>
      </c>
    </row>
    <row r="447" spans="4:13">
      <c r="D447"/>
      <c r="F447"/>
      <c r="H447">
        <v>0</v>
      </c>
      <c r="I447" t="str" cm="1">
        <f t="array" aca="1" ref="I4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7" t="s">
        <v>2721</v>
      </c>
      <c r="K447" s="10" t="str">
        <f>TRIM(SUBSTITUTE( LEFT(DATA_Requirements[[#This Row],[Path]], FIND("/", SUBSTITUTE( DATA_Requirements[[#This Row],[Path]]," ","/"),1)-1), ".",""))</f>
        <v>Design</v>
      </c>
      <c r="L4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Collecting</v>
      </c>
      <c r="M4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MUST capture Diagnostics Messages in a NonPermanent, Rolling manner</v>
      </c>
    </row>
    <row r="448" spans="4:13">
      <c r="D448"/>
      <c r="F448"/>
      <c r="H448">
        <v>0</v>
      </c>
      <c r="I448" t="str" cm="1">
        <f t="array" aca="1" ref="I4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8" t="s">
        <v>2722</v>
      </c>
      <c r="K448" s="10" t="str">
        <f>TRIM(SUBSTITUTE( LEFT(DATA_Requirements[[#This Row],[Path]], FIND("/", SUBSTITUTE( DATA_Requirements[[#This Row],[Path]]," ","/"),1)-1), ".",""))</f>
        <v>Design</v>
      </c>
      <c r="L4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Queryability Capabilities</v>
      </c>
      <c r="M4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SHOULD provide Diagnostics Message Querying Capabilities</v>
      </c>
    </row>
    <row r="449" spans="4:13">
      <c r="D449"/>
      <c r="F449"/>
      <c r="H449">
        <v>0</v>
      </c>
      <c r="I449" t="str" cm="1">
        <f t="array" aca="1" ref="I4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9" t="s">
        <v>2723</v>
      </c>
      <c r="K449" s="10" t="str">
        <f>TRIM(SUBSTITUTE( LEFT(DATA_Requirements[[#This Row],[Path]], FIND("/", SUBSTITUTE( DATA_Requirements[[#This Row],[Path]]," ","/"),1)-1), ".",""))</f>
        <v>Design</v>
      </c>
      <c r="L4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Feedback Collection and Management Capabilities</v>
      </c>
    </row>
    <row r="450" spans="4:13">
      <c r="D450"/>
      <c r="F450"/>
      <c r="H450">
        <v>0</v>
      </c>
      <c r="I450" t="str" cm="1">
        <f t="array" aca="1" ref="I4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0" t="s">
        <v>2724</v>
      </c>
      <c r="K450" s="10" t="str">
        <f>TRIM(SUBSTITUTE( LEFT(DATA_Requirements[[#This Row],[Path]], FIND("/", SUBSTITUTE( DATA_Requirements[[#This Row],[Path]]," ","/"),1)-1), ".",""))</f>
        <v>Design</v>
      </c>
      <c r="L4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provide capabilities to add, suspend and remove Users from the System</v>
      </c>
    </row>
    <row r="451" spans="4:13">
      <c r="D451"/>
      <c r="F451"/>
      <c r="H451">
        <v>0</v>
      </c>
      <c r="I451" t="str" cm="1">
        <f t="array" aca="1" ref="I4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1" t="s">
        <v>2725</v>
      </c>
      <c r="K451" s="10" t="str">
        <f>TRIM(SUBSTITUTE( LEFT(DATA_Requirements[[#This Row],[Path]], FIND("/", SUBSTITUTE( DATA_Requirements[[#This Row],[Path]]," ","/"),1)-1), ".",""))</f>
        <v>Design</v>
      </c>
      <c r="L4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Authorisation Mechanisms SHOULD be Permission based, as opposed to only Role based</v>
      </c>
    </row>
    <row r="452" spans="4:13">
      <c r="D452"/>
      <c r="F452"/>
      <c r="H452">
        <v>0</v>
      </c>
      <c r="I452" t="str" cm="1">
        <f t="array" aca="1" ref="I4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2" t="s">
        <v>2726</v>
      </c>
      <c r="K452" s="10" t="str">
        <f>TRIM(SUBSTITUTE( LEFT(DATA_Requirements[[#This Row],[Path]], FIND("/", SUBSTITUTE( DATA_Requirements[[#This Row],[Path]]," ","/"),1)-1), ".",""))</f>
        <v>Design</v>
      </c>
      <c r="L4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SHOULD be exposed as Authorisable APIs</v>
      </c>
    </row>
    <row r="453" spans="4:13">
      <c r="D453"/>
      <c r="F453"/>
      <c r="H453">
        <v>0</v>
      </c>
      <c r="I453" s="5" t="str" cm="1">
        <f t="array" aca="1" ref="I4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3" s="5" t="s">
        <v>2727</v>
      </c>
      <c r="K453" s="10" t="str">
        <f>TRIM(SUBSTITUTE( LEFT(DATA_Requirements[[#This Row],[Path]], FIND("/", SUBSTITUTE( DATA_Requirements[[#This Row],[Path]]," ","/"),1)-1), ".",""))</f>
        <v>Design</v>
      </c>
      <c r="L4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record Metrics for Reporting on Traffic,Abandonment, Conversion to Authenticated, Operations, Resource Usage</v>
      </c>
    </row>
    <row r="454" spans="4:13">
      <c r="D454"/>
      <c r="F454"/>
      <c r="H454">
        <v>0</v>
      </c>
      <c r="I454" s="5" t="str" cm="1">
        <f t="array" aca="1" ref="I4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4" s="5" t="s">
        <v>2728</v>
      </c>
      <c r="K454" s="10" t="str">
        <f>TRIM(SUBSTITUTE( LEFT(DATA_Requirements[[#This Row],[Path]], FIND("/", SUBSTITUTE( DATA_Requirements[[#This Row],[Path]]," ","/"),1)-1), ".",""))</f>
        <v>Design</v>
      </c>
      <c r="L4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persisted to a queryable Blob Storage or similar to not rely on the Host devices file system</v>
      </c>
    </row>
    <row r="455" spans="4:13">
      <c r="D455"/>
      <c r="F455"/>
      <c r="H455">
        <v>0</v>
      </c>
      <c r="I455" s="5" t="str" cm="1">
        <f t="array" aca="1" ref="I4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5" s="5" t="s">
        <v>2729</v>
      </c>
      <c r="K455" s="10" t="str">
        <f>TRIM(SUBSTITUTE( LEFT(DATA_Requirements[[#This Row],[Path]], FIND("/", SUBSTITUTE( DATA_Requirements[[#This Row],[Path]]," ","/"),1)-1), ".",""))</f>
        <v>Design</v>
      </c>
      <c r="L4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Duration</v>
      </c>
      <c r="M4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number of days to persist Diagnostics Tracing SHOULD be configurable</v>
      </c>
    </row>
    <row r="456" spans="4:13">
      <c r="D456"/>
      <c r="F456"/>
      <c r="H456">
        <v>0</v>
      </c>
      <c r="I456" s="5" t="str" cm="1">
        <f t="array" aca="1" ref="I4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6" s="5" t="s">
        <v>2730</v>
      </c>
      <c r="K456" s="10" t="str">
        <f>TRIM(SUBSTITUTE( LEFT(DATA_Requirements[[#This Row],[Path]], FIND("/", SUBSTITUTE( DATA_Requirements[[#This Row],[Path]]," ","/"),1)-1), ".",""))</f>
        <v>Design</v>
      </c>
      <c r="L4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Process</v>
      </c>
      <c r="M4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periodic task SHOULD be developed to clear diagnostics records that are older than a configurable number of days</v>
      </c>
    </row>
    <row r="457" spans="4:13">
      <c r="D457"/>
      <c r="F457"/>
      <c r="H457">
        <v>0</v>
      </c>
      <c r="I457" s="5" t="str" cm="1">
        <f t="array" aca="1" ref="I4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7" s="5" t="s">
        <v>2731</v>
      </c>
      <c r="K457" s="10" t="str">
        <f>TRIM(SUBSTITUTE( LEFT(DATA_Requirements[[#This Row],[Path]], FIND("/", SUBSTITUTE( DATA_Requirements[[#This Row],[Path]]," ","/"),1)-1), ".",""))</f>
        <v>Design</v>
      </c>
      <c r="L4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Level</v>
      </c>
      <c r="M4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level of Diagnostics Tracing to be recorded SHOULD be dynamically configurable without restarting the service</v>
      </c>
    </row>
    <row r="458" spans="4:13">
      <c r="D458"/>
      <c r="F458"/>
      <c r="H458">
        <v>0</v>
      </c>
      <c r="I458" s="5" t="str" cm="1">
        <f t="array" aca="1" ref="I4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8" s="5" t="s">
        <v>2732</v>
      </c>
      <c r="K458" s="10" t="str">
        <f>TRIM(SUBSTITUTE( LEFT(DATA_Requirements[[#This Row],[Path]], FIND("/", SUBSTITUTE( DATA_Requirements[[#This Row],[Path]]," ","/"),1)-1), ".",""))</f>
        <v>Design</v>
      </c>
      <c r="L4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4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recorded to a repository that is remotely queryable (in other words, consider a relational or NoSql datastore)</v>
      </c>
    </row>
    <row r="459" spans="4:13">
      <c r="D459"/>
      <c r="F459"/>
      <c r="H459">
        <v>0</v>
      </c>
      <c r="I459" s="5" t="str" cm="1">
        <f t="array" aca="1" ref="I4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9" s="5" t="s">
        <v>2733</v>
      </c>
      <c r="K459" s="10" t="str">
        <f>TRIM(SUBSTITUTE( LEFT(DATA_Requirements[[#This Row],[Path]], FIND("/", SUBSTITUTE( DATA_Requirements[[#This Row],[Path]]," ","/"),1)-1), ".",""))</f>
        <v>Design</v>
      </c>
      <c r="L4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capable of alerting monitoring service specialists to abnormal behaviour</v>
      </c>
    </row>
    <row r="460" spans="4:13">
      <c r="D460"/>
      <c r="F460"/>
      <c r="H460">
        <v>0</v>
      </c>
      <c r="I460" t="str" cm="1">
        <f t="array" aca="1" ref="I4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0" t="s">
        <v>2734</v>
      </c>
      <c r="K460" s="10" t="str">
        <f>TRIM(SUBSTITUTE( LEFT(DATA_Requirements[[#This Row],[Path]], FIND("/", SUBSTITUTE( DATA_Requirements[[#This Row],[Path]]," ","/"),1)-1), ".",""))</f>
        <v>Design</v>
      </c>
      <c r="L4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Kept Supportable (Updated</v>
      </c>
      <c r="M4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Replaced at least 1 year before expiration)</v>
      </c>
    </row>
    <row r="461" spans="4:13">
      <c r="D461"/>
      <c r="F461"/>
      <c r="H461">
        <v>0</v>
      </c>
      <c r="I461" t="str" cm="1">
        <f t="array" aca="1" ref="I4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1" t="s">
        <v>2735</v>
      </c>
      <c r="K461" s="10" t="str">
        <f>TRIM(SUBSTITUTE( LEFT(DATA_Requirements[[#This Row],[Path]], FIND("/", SUBSTITUTE( DATA_Requirements[[#This Row],[Path]]," ","/"),1)-1), ".",""))</f>
        <v>Design</v>
      </c>
      <c r="L4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CodeBase</v>
      </c>
      <c r="M4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Code developed for the system MUST be capable of being made available as Open Source without compromising Confidential information</v>
      </c>
    </row>
    <row r="462" spans="4:13">
      <c r="D462"/>
      <c r="F462"/>
      <c r="H462">
        <v>0</v>
      </c>
      <c r="I462" t="str" cm="1">
        <f t="array" aca="1" ref="I4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2" t="s">
        <v>2736</v>
      </c>
      <c r="K462" s="10" t="str">
        <f>TRIM(SUBSTITUTE( LEFT(DATA_Requirements[[#This Row],[Path]], FIND("/", SUBSTITUTE( DATA_Requirements[[#This Row],[Path]]," ","/"),1)-1), ".",""))</f>
        <v>Design</v>
      </c>
      <c r="L4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Libraries</v>
      </c>
      <c r="M4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Open Source libraries used in the solution MUST be and remain actively maintained libraries</v>
      </c>
    </row>
    <row r="463" spans="4:13">
      <c r="D463"/>
      <c r="F463"/>
      <c r="H463">
        <v>0</v>
      </c>
      <c r="I463" t="str" cm="1">
        <f t="array" aca="1" ref="I4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3" t="s">
        <v>2737</v>
      </c>
      <c r="K463" s="10" t="str">
        <f>TRIM(SUBSTITUTE( LEFT(DATA_Requirements[[#This Row],[Path]], FIND("/", SUBSTITUTE( DATA_Requirements[[#This Row],[Path]]," ","/"),1)-1), ".",""))</f>
        <v>Design</v>
      </c>
      <c r="L4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 Logical Modules</v>
      </c>
      <c r="M4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designed and developed based on Logical Modules, which CAN be developed as physical deployable modules</v>
      </c>
    </row>
    <row r="464" spans="4:13">
      <c r="D464"/>
      <c r="F464"/>
      <c r="H464">
        <v>0</v>
      </c>
      <c r="I464" t="str" cm="1">
        <f t="array" aca="1" ref="I4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4" t="s">
        <v>2738</v>
      </c>
      <c r="K464" s="10" t="str">
        <f>TRIM(SUBSTITUTE( LEFT(DATA_Requirements[[#This Row],[Path]], FIND("/", SUBSTITUTE( DATA_Requirements[[#This Row],[Path]]," ","/"),1)-1), ".",""))</f>
        <v>Design</v>
      </c>
      <c r="L4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Modules</v>
      </c>
      <c r="M4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extendable using Physical Deployable Modules</v>
      </c>
    </row>
    <row r="465" spans="4:13">
      <c r="D465"/>
      <c r="F465"/>
      <c r="H465">
        <v>0</v>
      </c>
      <c r="I465" t="str" cm="1">
        <f t="array" aca="1" ref="I4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5" t="s">
        <v>2739</v>
      </c>
      <c r="K465" s="10" t="str">
        <f>TRIM(SUBSTITUTE( LEFT(DATA_Requirements[[#This Row],[Path]], FIND("/", SUBSTITUTE( DATA_Requirements[[#This Row],[Path]]," ","/"),1)-1), ".",""))</f>
        <v>Design</v>
      </c>
      <c r="L4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4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MUST be exposed via Authorisable APIs</v>
      </c>
    </row>
    <row r="466" spans="4:13">
      <c r="D466"/>
      <c r="F466" s="5"/>
      <c r="H466">
        <v>0</v>
      </c>
      <c r="I466" s="5" t="str" cm="1">
        <f t="array" aca="1" ref="I4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6" s="5" t="s">
        <v>2740</v>
      </c>
      <c r="K466" s="10" t="str">
        <f>TRIM(SUBSTITUTE( LEFT(DATA_Requirements[[#This Row],[Path]], FIND("/", SUBSTITUTE( DATA_Requirements[[#This Row],[Path]]," ","/"),1)-1), ".",""))</f>
        <v>Design</v>
      </c>
      <c r="L4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Preference</v>
      </c>
      <c r="M4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Preference for Compiled Languages</v>
      </c>
    </row>
    <row r="467" spans="4:13">
      <c r="D467"/>
      <c r="F467"/>
      <c r="H467">
        <v>0</v>
      </c>
      <c r="I467" t="str" cm="1">
        <f t="array" aca="1" ref="I4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7" t="s">
        <v>2741</v>
      </c>
      <c r="K467" s="10" t="str">
        <f>TRIM(SUBSTITUTE( LEFT(DATA_Requirements[[#This Row],[Path]], FIND("/", SUBSTITUTE( DATA_Requirements[[#This Row],[Path]]," ","/"),1)-1), ".",""))</f>
        <v>Design</v>
      </c>
      <c r="L4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Capacity (concurrent clients)</v>
      </c>
    </row>
    <row r="468" spans="4:13">
      <c r="D468"/>
      <c r="F468" s="5"/>
      <c r="H468">
        <v>0</v>
      </c>
      <c r="I468" s="5" t="str" cm="1">
        <f t="array" aca="1" ref="I4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8" s="5" t="s">
        <v>2742</v>
      </c>
      <c r="K468" s="10" t="str">
        <f>TRIM(SUBSTITUTE( LEFT(DATA_Requirements[[#This Row],[Path]], FIND("/", SUBSTITUTE( DATA_Requirements[[#This Row],[Path]]," ","/"),1)-1), ".",""))</f>
        <v>Design</v>
      </c>
      <c r="L4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Records</v>
      </c>
    </row>
    <row r="469" spans="4:13">
      <c r="D469"/>
      <c r="F469" s="5"/>
      <c r="H469">
        <v>0</v>
      </c>
      <c r="I469" s="5" t="str" cm="1">
        <f t="array" aca="1" ref="I4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9" s="5" t="s">
        <v>2743</v>
      </c>
      <c r="K469" s="10" t="str">
        <f>TRIM(SUBSTITUTE( LEFT(DATA_Requirements[[#This Row],[Path]], FIND("/", SUBSTITUTE( DATA_Requirements[[#This Row],[Path]]," ","/"),1)-1), ".",""))</f>
        <v>Design</v>
      </c>
      <c r="L4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Users</v>
      </c>
    </row>
    <row r="470" spans="4:13">
      <c r="D470"/>
      <c r="F470"/>
      <c r="H470">
        <v>0</v>
      </c>
      <c r="I470" t="str" cm="1">
        <f t="array" aca="1" ref="I4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0" t="s">
        <v>2744</v>
      </c>
      <c r="K470" s="10" t="str">
        <f>TRIM(SUBSTITUTE( LEFT(DATA_Requirements[[#This Row],[Path]], FIND("/", SUBSTITUTE( DATA_Requirements[[#This Row],[Path]]," ","/"),1)-1), ".",""))</f>
        <v>Design</v>
      </c>
      <c r="L4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Consumer</v>
      </c>
      <c r="M4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Reputation &amp; Trust</v>
      </c>
    </row>
    <row r="471" spans="4:13">
      <c r="D471"/>
      <c r="F471" s="5"/>
      <c r="H471">
        <v>0</v>
      </c>
      <c r="I471" t="str" cm="1">
        <f t="array" aca="1" ref="I4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1" t="s">
        <v>2745</v>
      </c>
      <c r="K471" s="10" t="str">
        <f>TRIM(SUBSTITUTE( LEFT(DATA_Requirements[[#This Row],[Path]], FIND("/", SUBSTITUTE( DATA_Requirements[[#This Row],[Path]]," ","/"),1)-1), ".",""))</f>
        <v>Design</v>
      </c>
      <c r="L4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v>
      </c>
      <c r="M4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Costs</v>
      </c>
    </row>
    <row r="472" spans="4:13">
      <c r="D472"/>
      <c r="F472" s="5"/>
      <c r="H472">
        <v>0</v>
      </c>
      <c r="I472" t="str" cm="1">
        <f t="array" aca="1" ref="I4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2" t="s">
        <v>2746</v>
      </c>
      <c r="K472" s="10" t="str">
        <f>TRIM(SUBSTITUTE( LEFT(DATA_Requirements[[#This Row],[Path]], FIND("/", SUBSTITUTE( DATA_Requirements[[#This Row],[Path]]," ","/"),1)-1), ".",""))</f>
        <v>Design</v>
      </c>
      <c r="L4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CPU</v>
      </c>
      <c r="M4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 more than 2 CPU Required to meet Availability Targets</v>
      </c>
    </row>
    <row r="473" spans="4:13">
      <c r="D473"/>
      <c r="F473" s="5"/>
      <c r="H473">
        <v>0</v>
      </c>
      <c r="I473" t="str" cm="1">
        <f t="array" aca="1" ref="I4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3" t="s">
        <v>2747</v>
      </c>
      <c r="K473" s="10" t="str">
        <f>TRIM(SUBSTITUTE( LEFT(DATA_Requirements[[#This Row],[Path]], FIND("/", SUBSTITUTE( DATA_Requirements[[#This Row],[Path]]," ","/"),1)-1), ".",""))</f>
        <v>Design</v>
      </c>
      <c r="L4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Devices</v>
      </c>
    </row>
    <row r="474" spans="4:13">
      <c r="D474"/>
      <c r="F474" s="5"/>
      <c r="H474">
        <v>0</v>
      </c>
      <c r="I474" s="5" t="str" cm="1">
        <f t="array" aca="1" ref="I4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4" s="5" t="s">
        <v>2748</v>
      </c>
      <c r="K474" s="10" t="str">
        <f>TRIM(SUBSTITUTE( LEFT(DATA_Requirements[[#This Row],[Path]], FIND("/", SUBSTITUTE( DATA_Requirements[[#This Row],[Path]]," ","/"),1)-1), ".",""))</f>
        <v>Design</v>
      </c>
      <c r="L4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IO</v>
      </c>
    </row>
    <row r="475" spans="4:13">
      <c r="D475"/>
      <c r="F475" s="5"/>
      <c r="H475">
        <v>0</v>
      </c>
      <c r="I475" t="str" cm="1">
        <f t="array" aca="1" ref="I4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5" t="s">
        <v>2749</v>
      </c>
      <c r="K475" s="10" t="str">
        <f>TRIM(SUBSTITUTE( LEFT(DATA_Requirements[[#This Row],[Path]], FIND("/", SUBSTITUTE( DATA_Requirements[[#This Row],[Path]]," ","/"),1)-1), ".",""))</f>
        <v>Design</v>
      </c>
      <c r="L4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&amp; Sufficiently Expandable</v>
      </c>
    </row>
    <row r="476" spans="4:13">
      <c r="D476"/>
      <c r="F476"/>
      <c r="H476">
        <v>0</v>
      </c>
      <c r="I476" s="5" t="str" cm="1">
        <f t="array" aca="1" ref="I4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6" s="5" t="s">
        <v>2750</v>
      </c>
      <c r="K476" s="10" t="str">
        <f>TRIM(SUBSTITUTE( LEFT(DATA_Requirements[[#This Row],[Path]], FIND("/", SUBSTITUTE( DATA_Requirements[[#This Row],[Path]]," ","/"),1)-1), ".",""))</f>
        <v>Design</v>
      </c>
      <c r="L4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v>
      </c>
      <c r="M4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Effort &amp; Cost</v>
      </c>
    </row>
    <row r="477" spans="4:13">
      <c r="D477"/>
      <c r="F477"/>
      <c r="H477">
        <v>0</v>
      </c>
      <c r="I477" t="str" cm="1">
        <f t="array" aca="1" ref="I4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7" t="s">
        <v>2751</v>
      </c>
      <c r="K477" s="10" t="str">
        <f>TRIM(SUBSTITUTE( LEFT(DATA_Requirements[[#This Row],[Path]], FIND("/", SUBSTITUTE( DATA_Requirements[[#This Row],[Path]]," ","/"),1)-1), ".",""))</f>
        <v>Design</v>
      </c>
      <c r="L4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Throughput</v>
      </c>
      <c r="M4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Throughput (Transactions Completed per)</v>
      </c>
    </row>
    <row r="478" spans="4:13">
      <c r="D478"/>
      <c r="F478" s="5"/>
      <c r="H478">
        <v>0</v>
      </c>
      <c r="I478" t="str" cm="1">
        <f t="array" aca="1" ref="I4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8" t="s">
        <v>2752</v>
      </c>
      <c r="K478" s="10" t="str">
        <f>TRIM(SUBSTITUTE( LEFT(DATA_Requirements[[#This Row],[Path]], FIND("/", SUBSTITUTE( DATA_Requirements[[#This Row],[Path]]," ","/"),1)-1), ".",""))</f>
        <v/>
      </c>
      <c r="L4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recover from a User initiated Exception within 600ms</v>
      </c>
    </row>
    <row r="479" spans="4:13">
      <c r="D479"/>
      <c r="F479" s="5"/>
      <c r="H479">
        <v>0</v>
      </c>
      <c r="I479" t="str" cm="1">
        <f t="array" aca="1" ref="I4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9" t="s">
        <v>2753</v>
      </c>
      <c r="K479" s="10" t="str">
        <f>TRIM(SUBSTITUTE( LEFT(DATA_Requirements[[#This Row],[Path]], FIND("/", SUBSTITUTE( DATA_Requirements[[#This Row],[Path]]," ","/"),1)-1), ".",""))</f>
        <v/>
      </c>
      <c r="L4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available to accept another Request from the same User within 600ms</v>
      </c>
    </row>
    <row r="480" spans="4:13">
      <c r="D480"/>
      <c r="F480" s="5"/>
      <c r="H480">
        <v>0</v>
      </c>
      <c r="I480" t="str" cm="1">
        <f t="array" aca="1" ref="I4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0" t="s">
        <v>2754</v>
      </c>
      <c r="K480" s="10" t="str">
        <f>TRIM(SUBSTITUTE( LEFT(DATA_Requirements[[#This Row],[Path]], FIND("/", SUBSTITUTE( DATA_Requirements[[#This Row],[Path]]," ","/"),1)-1), ".",""))</f>
        <v/>
      </c>
      <c r="L4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shut down within 15 seconds</v>
      </c>
    </row>
    <row r="481" spans="4:13">
      <c r="D481"/>
      <c r="F481" s="5"/>
      <c r="H481">
        <v>0</v>
      </c>
      <c r="I481" t="str" cm="1">
        <f t="array" aca="1" ref="I4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1" t="s">
        <v>2755</v>
      </c>
      <c r="K481" s="10" t="str">
        <f>TRIM(SUBSTITUTE( LEFT(DATA_Requirements[[#This Row],[Path]], FIND("/", SUBSTITUTE( DATA_Requirements[[#This Row],[Path]]," ","/"),1)-1), ".",""))</f>
        <v/>
      </c>
      <c r="L4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start accepting requests within 30 seconds of startup</v>
      </c>
    </row>
    <row r="482" spans="4:13">
      <c r="D482"/>
      <c r="F482" s="5"/>
      <c r="H482">
        <v>0</v>
      </c>
      <c r="I482" s="5" t="str" cm="1">
        <f t="array" aca="1" ref="I4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2" s="5" t="s">
        <v>2756</v>
      </c>
      <c r="K482" s="10" t="str">
        <f>TRIM(SUBSTITUTE( LEFT(DATA_Requirements[[#This Row],[Path]], FIND("/", SUBSTITUTE( DATA_Requirements[[#This Row],[Path]]," ","/"),1)-1), ".",""))</f>
        <v>Design</v>
      </c>
      <c r="L4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4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Transaction Duration</v>
      </c>
    </row>
    <row r="483" spans="4:13">
      <c r="D483"/>
      <c r="F483"/>
      <c r="H483">
        <v>0</v>
      </c>
      <c r="I483" t="str" cm="1">
        <f t="array" aca="1" ref="I4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3" t="s">
        <v>2757</v>
      </c>
      <c r="K483" s="10" t="str">
        <f>TRIM(SUBSTITUTE( LEFT(DATA_Requirements[[#This Row],[Path]], FIND("/", SUBSTITUTE( DATA_Requirements[[#This Row],[Path]]," ","/"),1)-1), ".",""))</f>
        <v>Design</v>
      </c>
      <c r="L4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Adaptability</v>
      </c>
      <c r="M4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Adaptability</v>
      </c>
    </row>
    <row r="484" spans="4:13">
      <c r="D484"/>
      <c r="F484"/>
      <c r="H484">
        <v>0</v>
      </c>
      <c r="I484" t="str" cm="1">
        <f t="array" aca="1" ref="I4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4" t="s">
        <v>2758</v>
      </c>
      <c r="K484" s="10" t="str">
        <f>TRIM(SUBSTITUTE( LEFT(DATA_Requirements[[#This Row],[Path]], FIND("/", SUBSTITUTE( DATA_Requirements[[#This Row],[Path]]," ","/"),1)-1), ".",""))</f>
        <v/>
      </c>
      <c r="L4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Country</v>
      </c>
      <c r="M4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Country MUST be recored in ISO 2 or 3 format</v>
      </c>
    </row>
    <row r="485" spans="4:13">
      <c r="D485"/>
      <c r="F485"/>
      <c r="H485">
        <v>0</v>
      </c>
      <c r="I485" t="str" cm="1">
        <f t="array" aca="1" ref="I4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5" t="s">
        <v>2759</v>
      </c>
      <c r="K485" s="10" t="str">
        <f>TRIM(SUBSTITUTE( LEFT(DATA_Requirements[[#This Row],[Path]], FIND("/", SUBSTITUTE( DATA_Requirements[[#This Row],[Path]]," ","/"),1)-1), ".",""))</f>
        <v/>
      </c>
      <c r="L4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Should be persisted in ISO formats when available</v>
      </c>
    </row>
    <row r="486" spans="4:13">
      <c r="D486"/>
      <c r="F486"/>
      <c r="H486">
        <v>0</v>
      </c>
      <c r="I486" t="str" cm="1">
        <f t="array" aca="1" ref="I4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6" t="s">
        <v>2760</v>
      </c>
      <c r="K486" s="10" t="str">
        <f>TRIM(SUBSTITUTE( LEFT(DATA_Requirements[[#This Row],[Path]], FIND("/", SUBSTITUTE( DATA_Requirements[[#This Row],[Path]]," ","/"),1)-1), ".",""))</f>
        <v/>
      </c>
      <c r="L4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Time</v>
      </c>
      <c r="M4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Time MUST be recorded in UTC</v>
      </c>
    </row>
    <row r="487" spans="4:13">
      <c r="D487"/>
      <c r="F487"/>
      <c r="H487">
        <v>0</v>
      </c>
      <c r="I487" t="str" cm="1">
        <f t="array" aca="1" ref="I4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7" t="s">
        <v>2761</v>
      </c>
      <c r="K487" s="10" t="str">
        <f>TRIM(SUBSTITUTE( LEFT(DATA_Requirements[[#This Row],[Path]], FIND("/", SUBSTITUTE( DATA_Requirements[[#This Row],[Path]]," ","/"),1)-1), ".",""))</f>
        <v/>
      </c>
      <c r="L4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UUIDs</v>
      </c>
      <c r="M4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UUIDs MUST be used for record Primary Keys</v>
      </c>
    </row>
    <row r="488" spans="4:13">
      <c r="D488"/>
      <c r="F488"/>
      <c r="H488">
        <v>0</v>
      </c>
      <c r="I488" t="str" cm="1">
        <f t="array" aca="1" ref="I4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8" t="s">
        <v>2762</v>
      </c>
      <c r="K488" s="10" t="str">
        <f>TRIM(SUBSTITUTE( LEFT(DATA_Requirements[[#This Row],[Path]], FIND("/", SUBSTITUTE( DATA_Requirements[[#This Row],[Path]]," ","/"),1)-1), ".",""))</f>
        <v>Design</v>
      </c>
      <c r="L4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4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489" spans="4:13">
      <c r="D489"/>
      <c r="F489"/>
      <c r="H489">
        <v>0</v>
      </c>
      <c r="I489" t="str" cm="1">
        <f t="array" aca="1" ref="I4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9" t="s">
        <v>2763</v>
      </c>
      <c r="K489" s="10" t="str">
        <f>TRIM(SUBSTITUTE( LEFT(DATA_Requirements[[#This Row],[Path]], FIND("/", SUBSTITUTE( DATA_Requirements[[#This Row],[Path]]," ","/"),1)-1), ".",""))</f>
        <v>Design</v>
      </c>
      <c r="L4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Installability</v>
      </c>
      <c r="M4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Installability</v>
      </c>
    </row>
    <row r="490" spans="4:13">
      <c r="D490"/>
      <c r="F490"/>
      <c r="H490">
        <v>0</v>
      </c>
      <c r="I490" t="str" cm="1">
        <f t="array" aca="1" ref="I4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0" t="s">
        <v>2764</v>
      </c>
      <c r="K490" s="10" t="str">
        <f>TRIM(SUBSTITUTE( LEFT(DATA_Requirements[[#This Row],[Path]], FIND("/", SUBSTITUTE( DATA_Requirements[[#This Row],[Path]]," ","/"),1)-1), ".",""))</f>
        <v>Design</v>
      </c>
      <c r="L4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Framework</v>
      </c>
    </row>
    <row r="491" spans="4:13">
      <c r="D491"/>
      <c r="F491"/>
      <c r="H491">
        <v>0</v>
      </c>
      <c r="I491" t="str" cm="1">
        <f t="array" aca="1" ref="I4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1" t="s">
        <v>2765</v>
      </c>
      <c r="K491" s="10" t="str">
        <f>TRIM(SUBSTITUTE( LEFT(DATA_Requirements[[#This Row],[Path]], FIND("/", SUBSTITUTE( DATA_Requirements[[#This Row],[Path]]," ","/"),1)-1), ".",""))</f>
        <v>Design</v>
      </c>
      <c r="L4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Language</v>
      </c>
    </row>
    <row r="492" spans="4:13">
      <c r="D492"/>
      <c r="F492"/>
      <c r="H492">
        <v>0</v>
      </c>
      <c r="I492" t="str" cm="1">
        <f t="array" aca="1" ref="I4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2" t="s">
        <v>2766</v>
      </c>
      <c r="K492" s="10" t="str">
        <f>TRIM(SUBSTITUTE( LEFT(DATA_Requirements[[#This Row],[Path]], FIND("/", SUBSTITUTE( DATA_Requirements[[#This Row],[Path]]," ","/"),1)-1), ".",""))</f>
        <v>Design</v>
      </c>
      <c r="L4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Package</v>
      </c>
      <c r="M4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Package Based Installation</v>
      </c>
    </row>
    <row r="493" spans="4:13">
      <c r="D493"/>
      <c r="F493"/>
      <c r="H493">
        <v>0</v>
      </c>
      <c r="I493" t="str" cm="1">
        <f t="array" aca="1" ref="I4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3" t="s">
        <v>2767</v>
      </c>
      <c r="K493" s="10" t="str">
        <f>TRIM(SUBSTITUTE( LEFT(DATA_Requirements[[#This Row],[Path]], FIND("/", SUBSTITUTE( DATA_Requirements[[#This Row],[Path]]," ","/"),1)-1), ".",""))</f>
        <v>Design</v>
      </c>
      <c r="L4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Replaceability</v>
      </c>
      <c r="M4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Replaceability</v>
      </c>
    </row>
    <row r="494" spans="4:13">
      <c r="D494"/>
      <c r="F494" s="5"/>
      <c r="H494">
        <v>0</v>
      </c>
      <c r="I494" t="str" cm="1">
        <f t="array" aca="1" ref="I4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4" t="s">
        <v>2768</v>
      </c>
      <c r="K494" s="10" t="str">
        <f>TRIM(SUBSTITUTE( LEFT(DATA_Requirements[[#This Row],[Path]], FIND("/", SUBSTITUTE( DATA_Requirements[[#This Row],[Path]]," ","/"),1)-1), ".",""))</f>
        <v>Design</v>
      </c>
      <c r="L4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MUST be available to Users 24</v>
      </c>
      <c r="M4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7</v>
      </c>
    </row>
    <row r="495" spans="4:13">
      <c r="D495"/>
      <c r="F495" s="5"/>
      <c r="H495">
        <v>0</v>
      </c>
      <c r="I495" t="str" cm="1">
        <f t="array" aca="1" ref="I4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5" t="s">
        <v>2769</v>
      </c>
      <c r="K495" s="10" t="str">
        <f>TRIM(SUBSTITUTE( LEFT(DATA_Requirements[[#This Row],[Path]], FIND("/", SUBSTITUTE( DATA_Requirements[[#This Row],[Path]]," ","/"),1)-1), ".",""))</f>
        <v>Design</v>
      </c>
      <c r="L4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availale 99.99%</v>
      </c>
      <c r="M4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month to end Users</v>
      </c>
    </row>
    <row r="496" spans="4:13">
      <c r="D496"/>
      <c r="F496"/>
      <c r="H496">
        <v>0</v>
      </c>
      <c r="I496" t="str" cm="1">
        <f t="array" aca="1" ref="I4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6" t="s">
        <v>2770</v>
      </c>
      <c r="K496" s="10" t="str">
        <f>TRIM(SUBSTITUTE( LEFT(DATA_Requirements[[#This Row],[Path]], FIND("/", SUBSTITUTE( DATA_Requirements[[#This Row],[Path]]," ","/"),1)-1), ".",""))</f>
        <v>Design</v>
      </c>
      <c r="L4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4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ENvironment MUST be capable of defending itself from common DoS scenarios</v>
      </c>
    </row>
    <row r="497" spans="4:13">
      <c r="D497"/>
      <c r="F497" s="5"/>
      <c r="H497">
        <v>0</v>
      </c>
      <c r="I497" t="str" cm="1">
        <f t="array" aca="1" ref="I4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7" t="s">
        <v>2771</v>
      </c>
      <c r="K497" s="10" t="str">
        <f>TRIM(SUBSTITUTE( LEFT(DATA_Requirements[[#This Row],[Path]], FIND("/", SUBSTITUTE( DATA_Requirements[[#This Row],[Path]]," ","/"),1)-1), ".",""))</f>
        <v>Design</v>
      </c>
      <c r="L4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Design MUST be capable of being cached globally</v>
      </c>
    </row>
    <row r="498" spans="4:13">
      <c r="D498"/>
      <c r="F498" s="5"/>
      <c r="H498">
        <v>0</v>
      </c>
      <c r="I498" t="str" cm="1">
        <f t="array" aca="1" ref="I4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8" t="s">
        <v>2772</v>
      </c>
      <c r="K498" s="10" t="str">
        <f>TRIM(SUBSTITUTE( LEFT(DATA_Requirements[[#This Row],[Path]], FIND("/", SUBSTITUTE( DATA_Requirements[[#This Row],[Path]]," ","/"),1)-1), ".",""))</f>
        <v>Design</v>
      </c>
      <c r="L4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Downtime Notification</v>
      </c>
      <c r="M4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able to Notify Users of Planned Downtime.</v>
      </c>
    </row>
    <row r="499" spans="4:13">
      <c r="D499"/>
      <c r="F499" s="5"/>
      <c r="H499">
        <v>0</v>
      </c>
      <c r="I499" t="str" cm="1">
        <f t="array" aca="1" ref="I4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9" t="s">
        <v>2773</v>
      </c>
      <c r="K499" s="10" t="str">
        <f>TRIM(SUBSTITUTE( LEFT(DATA_Requirements[[#This Row],[Path]], FIND("/", SUBSTITUTE( DATA_Requirements[[#This Row],[Path]]," ","/"),1)-1), ".",""))</f>
        <v>Design</v>
      </c>
      <c r="L4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4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scale horizontally to meet legitimate surge demand</v>
      </c>
    </row>
    <row r="500" spans="4:13">
      <c r="D500"/>
      <c r="F500" s="5"/>
      <c r="H500">
        <v>0</v>
      </c>
      <c r="I500" t="str" cm="1">
        <f t="array" aca="1" ref="I5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0" t="s">
        <v>2774</v>
      </c>
      <c r="K500" s="10" t="str">
        <f>TRIM(SUBSTITUTE( LEFT(DATA_Requirements[[#This Row],[Path]], FIND("/", SUBSTITUTE( DATA_Requirements[[#This Row],[Path]]," ","/"),1)-1), ".",""))</f>
        <v>Design</v>
      </c>
      <c r="L5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5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Resources (Memory, Storage, Licenses) MUST be able to scaled vertically if Horizontal scaling is insufficient to address the objective</v>
      </c>
    </row>
    <row r="501" spans="4:13">
      <c r="D501"/>
      <c r="F501" s="5"/>
      <c r="H501">
        <v>0</v>
      </c>
      <c r="I501" t="str" cm="1">
        <f t="array" aca="1" ref="I5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1" t="s">
        <v>2775</v>
      </c>
      <c r="K501" s="10" t="str">
        <f>TRIM(SUBSTITUTE( LEFT(DATA_Requirements[[#This Row],[Path]], FIND("/", SUBSTITUTE( DATA_Requirements[[#This Row],[Path]]," ","/"),1)-1), ".",""))</f>
        <v>Design</v>
      </c>
      <c r="L5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directing users to a dynamic web based message explaining why a status is temporarily unavailable</v>
      </c>
    </row>
    <row r="502" spans="4:13">
      <c r="D502"/>
      <c r="F502" s="5"/>
      <c r="H502">
        <v>0</v>
      </c>
      <c r="I502" t="str" cm="1">
        <f t="array" aca="1" ref="I5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2" t="s">
        <v>2776</v>
      </c>
      <c r="K502" s="10" t="str">
        <f>TRIM(SUBSTITUTE( LEFT(DATA_Requirements[[#This Row],[Path]], FIND("/", SUBSTITUTE( DATA_Requirements[[#This Row],[Path]]," ","/"),1)-1), ".",""))</f>
        <v>Design</v>
      </c>
      <c r="L5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WAN Available</v>
      </c>
      <c r="M5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available from the Web (ie from beyond any organisation LAN).</v>
      </c>
    </row>
    <row r="503" spans="4:13">
      <c r="D503"/>
      <c r="F503" s="5"/>
      <c r="H503">
        <v>0</v>
      </c>
      <c r="I503" t="str" cm="1">
        <f t="array" aca="1" ref="I5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3" t="s">
        <v>2777</v>
      </c>
      <c r="K503" s="10" t="str">
        <f>TRIM(SUBSTITUTE( LEFT(DATA_Requirements[[#This Row],[Path]], FIND("/", SUBSTITUTE( DATA_Requirements[[#This Row],[Path]]," ","/"),1)-1), ".",""))</f>
        <v>Design</v>
      </c>
      <c r="L5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Idempotent Operations</v>
      </c>
      <c r="M5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MUST be Idempotent so as to not create Duplicate Records or Operations</v>
      </c>
    </row>
    <row r="504" spans="4:13">
      <c r="D504"/>
      <c r="F504" s="5"/>
      <c r="H504">
        <v>0</v>
      </c>
      <c r="I504" t="str" cm="1">
        <f t="array" aca="1" ref="I5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4" t="s">
        <v>2778</v>
      </c>
      <c r="K504" s="10" t="str">
        <f>TRIM(SUBSTITUTE( LEFT(DATA_Requirements[[#This Row],[Path]], FIND("/", SUBSTITUTE( DATA_Requirements[[#This Row],[Path]]," ","/"),1)-1), ".",""))</f>
        <v>Design</v>
      </c>
      <c r="L5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 Focused Error Messages</v>
      </c>
      <c r="M5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Error Messages MUST be User Understandable and Actionalble to reduce Support burden and costs</v>
      </c>
    </row>
    <row r="505" spans="4:13">
      <c r="D505"/>
      <c r="F505"/>
      <c r="H505">
        <v>0</v>
      </c>
      <c r="I505" t="str" cm="1">
        <f t="array" aca="1" ref="I5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5" t="s">
        <v>2779</v>
      </c>
      <c r="K505" s="10" t="str">
        <f>TRIM(SUBSTITUTE( LEFT(DATA_Requirements[[#This Row],[Path]], FIND("/", SUBSTITUTE( DATA_Requirements[[#This Row],[Path]]," ","/"),1)-1), ".",""))</f>
        <v>Design</v>
      </c>
      <c r="L5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5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Are Permanently Recorded for Auditability as required</v>
      </c>
    </row>
    <row r="506" spans="4:13">
      <c r="D506"/>
      <c r="F506"/>
      <c r="H506">
        <v>0</v>
      </c>
      <c r="I506" t="str" cm="1">
        <f t="array" aca="1" ref="I5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6" t="s">
        <v>2780</v>
      </c>
      <c r="K506" s="10" t="str">
        <f>TRIM(SUBSTITUTE( LEFT(DATA_Requirements[[#This Row],[Path]], FIND("/", SUBSTITUTE( DATA_Requirements[[#This Row],[Path]]," ","/"),1)-1), ".",""))</f>
        <v>Design</v>
      </c>
      <c r="L5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Components</v>
      </c>
      <c r="M5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Components are Kept up to date (Latest Major Version, Minor Latest -2 Minor Version)</v>
      </c>
    </row>
    <row r="507" spans="4:13">
      <c r="D507"/>
      <c r="F507"/>
      <c r="H507">
        <v>0</v>
      </c>
      <c r="I507" t="str" cm="1">
        <f t="array" aca="1" ref="I5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7" t="s">
        <v>2781</v>
      </c>
      <c r="K507" s="10" t="str">
        <f>TRIM(SUBSTITUTE( LEFT(DATA_Requirements[[#This Row],[Path]], FIND("/", SUBSTITUTE( DATA_Requirements[[#This Row],[Path]]," ","/"),1)-1), ".",""))</f>
        <v>Design</v>
      </c>
      <c r="L5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Insecure Devices</v>
      </c>
      <c r="M5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being securely used on non-organisation devices</v>
      </c>
    </row>
    <row r="508" spans="4:13">
      <c r="D508"/>
      <c r="F508"/>
      <c r="H508">
        <v>0</v>
      </c>
      <c r="I508" s="5" t="str" cm="1">
        <f t="array" aca="1" ref="I5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8" s="5" t="s">
        <v>2782</v>
      </c>
      <c r="K508" s="10" t="str">
        <f>TRIM(SUBSTITUTE( LEFT(DATA_Requirements[[#This Row],[Path]], FIND("/", SUBSTITUTE( DATA_Requirements[[#This Row],[Path]]," ","/"),1)-1), ".",""))</f>
        <v>Design</v>
      </c>
      <c r="L5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Log messages are scrubbed of PII &amp; Credentials</v>
      </c>
      <c r="M5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09" spans="4:13">
      <c r="D509"/>
      <c r="F509"/>
      <c r="H509">
        <v>0</v>
      </c>
      <c r="I509" t="str" cm="1">
        <f t="array" aca="1" ref="I5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9" t="s">
        <v>2783</v>
      </c>
      <c r="K509" s="10" t="str">
        <f>TRIM(SUBSTITUTE( LEFT(DATA_Requirements[[#This Row],[Path]], FIND("/", SUBSTITUTE( DATA_Requirements[[#This Row],[Path]]," ","/"),1)-1), ".",""))</f>
        <v>Design</v>
      </c>
      <c r="L5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Network Connections</v>
      </c>
      <c r="M5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between Devices and Services MUST be Encrypted</v>
      </c>
    </row>
    <row r="510" spans="4:13">
      <c r="D510"/>
      <c r="F510"/>
      <c r="H510">
        <v>0</v>
      </c>
      <c r="I510" s="5" t="str" cm="1">
        <f t="array" aca="1" ref="I5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0" s="5" t="s">
        <v>2784</v>
      </c>
      <c r="K510" s="10" t="str">
        <f>TRIM(SUBSTITUTE( LEFT(DATA_Requirements[[#This Row],[Path]], FIND("/", SUBSTITUTE( DATA_Requirements[[#This Row],[Path]]," ","/"),1)-1), ".",""))</f>
        <v>Design</v>
      </c>
      <c r="L5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 are scrubbed of PII &amp; Credentials</v>
      </c>
      <c r="M5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11" spans="4:13">
      <c r="D511"/>
      <c r="F511"/>
      <c r="H511">
        <v>0</v>
      </c>
      <c r="I511" s="5" t="str" cm="1">
        <f t="array" aca="1" ref="I5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1" s="5" t="s">
        <v>2785</v>
      </c>
      <c r="K511" s="10" t="str">
        <f>TRIM(SUBSTITUTE( LEFT(DATA_Requirements[[#This Row],[Path]], FIND("/", SUBSTITUTE( DATA_Requirements[[#This Row],[Path]]," ","/"),1)-1), ".",""))</f>
        <v>Design</v>
      </c>
      <c r="L5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Redirection</v>
      </c>
      <c r="M5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 Requests MUST be redirected back by equivalent HTTPS endpoints</v>
      </c>
    </row>
    <row r="512" spans="4:13">
      <c r="D512"/>
      <c r="F512"/>
      <c r="H512">
        <v>0</v>
      </c>
      <c r="I512" t="str" cm="1">
        <f t="array" aca="1" ref="I5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2" t="s">
        <v>2786</v>
      </c>
      <c r="K512" s="10" t="str">
        <f>TRIM(SUBSTITUTE( LEFT(DATA_Requirements[[#This Row],[Path]], FIND("/", SUBSTITUTE( DATA_Requirements[[#This Row],[Path]]," ","/"),1)-1), ".",""))</f>
        <v>Design</v>
      </c>
      <c r="L5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v>
      </c>
      <c r="M5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Securely Stored Credentials</v>
      </c>
    </row>
    <row r="513" spans="4:13">
      <c r="D513"/>
      <c r="F513"/>
      <c r="H513">
        <v>0</v>
      </c>
      <c r="I513" s="5" t="str" cm="1">
        <f t="array" aca="1" ref="I5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3" s="5" t="s">
        <v>2787</v>
      </c>
      <c r="K513" s="10" t="str">
        <f>TRIM(SUBSTITUTE( LEFT(DATA_Requirements[[#This Row],[Path]], FIND("/", SUBSTITUTE( DATA_Requirements[[#This Row],[Path]]," ","/"),1)-1), ".",""))</f>
        <v>Design</v>
      </c>
      <c r="L5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Primary Keys are not exposed outside system</v>
      </c>
    </row>
    <row r="514" spans="4:13">
      <c r="D514"/>
      <c r="F514"/>
      <c r="H514">
        <v>0</v>
      </c>
      <c r="I514" t="str" cm="1">
        <f t="array" aca="1" ref="I5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4" t="s">
        <v>2788</v>
      </c>
      <c r="K514" s="10" t="str">
        <f>TRIM(SUBSTITUTE( LEFT(DATA_Requirements[[#This Row],[Path]], FIND("/", SUBSTITUTE( DATA_Requirements[[#This Row],[Path]]," ","/"),1)-1), ".",""))</f>
        <v>Design</v>
      </c>
      <c r="L5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SHOULD be is Encrypted</v>
      </c>
    </row>
    <row r="515" spans="4:13">
      <c r="D515"/>
      <c r="F515"/>
      <c r="H515">
        <v>0</v>
      </c>
      <c r="I515" t="str" cm="1">
        <f t="array" aca="1" ref="I5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5" t="s">
        <v>2789</v>
      </c>
      <c r="K515" s="10" t="str">
        <f>TRIM(SUBSTITUTE( LEFT(DATA_Requirements[[#This Row],[Path]], FIND("/", SUBSTITUTE( DATA_Requirements[[#This Row],[Path]]," ","/"),1)-1), ".",""))</f>
        <v>Design</v>
      </c>
      <c r="L5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v>
      </c>
      <c r="M5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with Test Data</v>
      </c>
    </row>
    <row r="516" spans="4:13">
      <c r="D516"/>
      <c r="F516"/>
      <c r="H516">
        <v>0</v>
      </c>
      <c r="I516" s="5" t="str" cm="1">
        <f t="array" aca="1" ref="I5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6" s="5" t="s">
        <v>2790</v>
      </c>
      <c r="K516" s="10" t="str">
        <f>TRIM(SUBSTITUTE( LEFT(DATA_Requirements[[#This Row],[Path]], FIND("/", SUBSTITUTE( DATA_Requirements[[#This Row],[Path]]," ","/"),1)-1), ".",""))</f>
        <v>Design</v>
      </c>
      <c r="L5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Mememtos</v>
      </c>
      <c r="M5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Cookies are marked as Secure</v>
      </c>
    </row>
    <row r="517" spans="4:13">
      <c r="D517"/>
      <c r="F517"/>
      <c r="H517">
        <v>0</v>
      </c>
      <c r="I517" t="str" cm="1">
        <f t="array" aca="1" ref="I5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7" t="s">
        <v>2791</v>
      </c>
      <c r="K517" s="10" t="str">
        <f>TRIM(SUBSTITUTE( LEFT(DATA_Requirements[[#This Row],[Path]], FIND("/", SUBSTITUTE( DATA_Requirements[[#This Row],[Path]]," ","/"),1)-1), ".",""))</f>
        <v>Design</v>
      </c>
      <c r="L5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Communication</v>
      </c>
      <c r="M5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Certificates MUST be short lived (max 90 days)</v>
      </c>
    </row>
    <row r="518" spans="4:13">
      <c r="D518"/>
      <c r="F518"/>
      <c r="H518">
        <v>0</v>
      </c>
      <c r="I518" t="str" cm="1">
        <f t="array" aca="1" ref="I5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8" t="s">
        <v>2792</v>
      </c>
      <c r="K518" s="10" t="str">
        <f>TRIM(SUBSTITUTE( LEFT(DATA_Requirements[[#This Row],[Path]], FIND("/", SUBSTITUTE( DATA_Requirements[[#This Row],[Path]]," ","/"),1)-1), ".",""))</f>
        <v>Design</v>
      </c>
      <c r="L5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Exposed</v>
      </c>
      <c r="M5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Exposed Identity &amp; Session Tokens are Cryptographically Signed</v>
      </c>
    </row>
    <row r="519" spans="4:13">
      <c r="D519"/>
      <c r="F519"/>
      <c r="H519">
        <v>0</v>
      </c>
      <c r="I519" t="str" cm="1">
        <f t="array" aca="1" ref="I5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9" t="s">
        <v>2793</v>
      </c>
      <c r="K519" s="10" t="str">
        <f>TRIM(SUBSTITUTE( LEFT(DATA_Requirements[[#This Row],[Path]], FIND("/", SUBSTITUTE( DATA_Requirements[[#This Row],[Path]]," ","/"),1)-1), ".",""))</f>
        <v>Design</v>
      </c>
      <c r="L5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Identity</v>
      </c>
      <c r="M5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Identity &amp; Session Tokens are marked HTTPS only</v>
      </c>
    </row>
    <row r="520" spans="4:13">
      <c r="D520"/>
      <c r="F520"/>
      <c r="H520">
        <v>0</v>
      </c>
      <c r="I520" t="str" cm="1">
        <f t="array" aca="1" ref="I5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0" t="s">
        <v>2794</v>
      </c>
      <c r="K520" s="10" t="str">
        <f>TRIM(SUBSTITUTE( LEFT(DATA_Requirements[[#This Row],[Path]], FIND("/", SUBSTITUTE( DATA_Requirements[[#This Row],[Path]]," ","/"),1)-1), ".",""))</f>
        <v>Design</v>
      </c>
      <c r="L5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IdP Service MUST be used to manage user credentials</v>
      </c>
    </row>
    <row r="521" spans="4:13">
      <c r="D521"/>
      <c r="F521"/>
      <c r="H521">
        <v>0</v>
      </c>
      <c r="I521" t="str" cm="1">
        <f t="array" aca="1" ref="I5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1" t="s">
        <v>2795</v>
      </c>
      <c r="K521" s="10" t="str">
        <f>TRIM(SUBSTITUTE( LEFT(DATA_Requirements[[#This Row],[Path]], FIND("/", SUBSTITUTE( DATA_Requirements[[#This Row],[Path]]," ","/"),1)-1), ".",""))</f>
        <v>Design</v>
      </c>
      <c r="L5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&amp; Client Device Credentials MUST NOT be persisted in system storage of any kind</v>
      </c>
    </row>
    <row r="522" spans="4:13">
      <c r="D522"/>
      <c r="F522"/>
      <c r="H522">
        <v>0</v>
      </c>
      <c r="I522" t="str" cm="1">
        <f t="array" aca="1" ref="I5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2" t="s">
        <v>2796</v>
      </c>
      <c r="K522" s="10" t="str">
        <f>TRIM(SUBSTITUTE( LEFT(DATA_Requirements[[#This Row],[Path]], FIND("/", SUBSTITUTE( DATA_Requirements[[#This Row],[Path]]," ","/"),1)-1), ".",""))</f>
        <v>Design</v>
      </c>
      <c r="L5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Non-Repudiation</v>
      </c>
      <c r="M5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Non-Repudiation</v>
      </c>
    </row>
    <row r="523" spans="4:13">
      <c r="D523"/>
      <c r="F523"/>
      <c r="H523">
        <v>0</v>
      </c>
      <c r="I523" t="str" cm="1">
        <f t="array" aca="1" ref="I5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3" t="s">
        <v>2797</v>
      </c>
      <c r="K523" s="10" t="str">
        <f>TRIM(SUBSTITUTE( LEFT(DATA_Requirements[[#This Row],[Path]], FIND("/", SUBSTITUTE( DATA_Requirements[[#This Row],[Path]]," ","/"),1)-1), ".",""))</f>
        <v>Design</v>
      </c>
      <c r="L5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5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logs never deleted</v>
      </c>
    </row>
    <row r="524" spans="4:13">
      <c r="D524"/>
      <c r="F524"/>
      <c r="H524">
        <v>0</v>
      </c>
      <c r="I524" s="5" t="str" cm="1">
        <f t="array" aca="1" ref="I5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4" s="5" t="s">
        <v>2798</v>
      </c>
      <c r="K524" s="10" t="str">
        <f>TRIM(SUBSTITUTE( LEFT(DATA_Requirements[[#This Row],[Path]], FIND("/", SUBSTITUTE( DATA_Requirements[[#This Row],[Path]]," ","/"),1)-1), ".",""))</f>
        <v>Design</v>
      </c>
      <c r="L5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5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logged against User (Authenticated or not)</v>
      </c>
    </row>
    <row r="525" spans="4:13">
      <c r="D525"/>
      <c r="F525"/>
      <c r="H525">
        <v>0</v>
      </c>
      <c r="I525" t="str" cm="1">
        <f t="array" aca="1" ref="I5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5" t="s">
        <v>2799</v>
      </c>
      <c r="K525" s="10" t="str">
        <f>TRIM(SUBSTITUTE( LEFT(DATA_Requirements[[#This Row],[Path]], FIND("/", SUBSTITUTE( DATA_Requirements[[#This Row],[Path]]," ","/"),1)-1), ".",""))</f>
        <v>Design</v>
      </c>
      <c r="L5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Editable</v>
      </c>
      <c r="M5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Editable</v>
      </c>
    </row>
    <row r="526" spans="4:13">
      <c r="D526"/>
      <c r="F526"/>
      <c r="H526">
        <v>0</v>
      </c>
      <c r="I526" t="str" cm="1">
        <f t="array" aca="1" ref="I5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6" t="s">
        <v>2800</v>
      </c>
      <c r="K526" s="10" t="str">
        <f>TRIM(SUBSTITUTE( LEFT(DATA_Requirements[[#This Row],[Path]], FIND("/", SUBSTITUTE( DATA_Requirements[[#This Row],[Path]]," ","/"),1)-1), ".",""))</f>
        <v>Design</v>
      </c>
      <c r="L5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5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v>
      </c>
    </row>
    <row r="527" spans="4:13">
      <c r="D527"/>
      <c r="F527"/>
      <c r="H527">
        <v>0</v>
      </c>
      <c r="I527" t="str" cm="1">
        <f t="array" aca="1" ref="I5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7" t="s">
        <v>2801</v>
      </c>
      <c r="K527" s="10" t="str">
        <f>TRIM(SUBSTITUTE( LEFT(DATA_Requirements[[#This Row],[Path]], FIND("/", SUBSTITUTE( DATA_Requirements[[#This Row],[Path]]," ","/"),1)-1), ".",""))</f>
        <v>Design</v>
      </c>
      <c r="L5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Analytics</v>
      </c>
      <c r="M5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Analytics</v>
      </c>
    </row>
    <row r="528" spans="4:13">
      <c r="D528"/>
      <c r="F528"/>
      <c r="H528">
        <v>0</v>
      </c>
      <c r="I528" t="str" cm="1">
        <f t="array" aca="1" ref="I5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8" t="s">
        <v>2802</v>
      </c>
      <c r="K528" s="10" t="str">
        <f>TRIM(SUBSTITUTE( LEFT(DATA_Requirements[[#This Row],[Path]], FIND("/", SUBSTITUTE( DATA_Requirements[[#This Row],[Path]]," ","/"),1)-1), ".",""))</f>
        <v>Design</v>
      </c>
      <c r="L5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Predictive</v>
      </c>
      <c r="M5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Predictive</v>
      </c>
    </row>
    <row r="529" spans="4:13">
      <c r="D529"/>
      <c r="F529"/>
      <c r="H529">
        <v>0</v>
      </c>
      <c r="I529" t="str" cm="1">
        <f t="array" aca="1" ref="I5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9" t="s">
        <v>2803</v>
      </c>
      <c r="K529" s="10" t="str">
        <f>TRIM(SUBSTITUTE( LEFT(DATA_Requirements[[#This Row],[Path]], FIND("/", SUBSTITUTE( DATA_Requirements[[#This Row],[Path]]," ","/"),1)-1), ".",""))</f>
        <v>Design</v>
      </c>
      <c r="L5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Status</v>
      </c>
    </row>
    <row r="530" spans="4:13">
      <c r="D530"/>
      <c r="F530"/>
      <c r="H530">
        <v>0</v>
      </c>
      <c r="I530" t="str" cm="1">
        <f t="array" aca="1" ref="I5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0" t="s">
        <v>2804</v>
      </c>
      <c r="K530" s="10" t="str">
        <f>TRIM(SUBSTITUTE( LEFT(DATA_Requirements[[#This Row],[Path]], FIND("/", SUBSTITUTE( DATA_Requirements[[#This Row],[Path]]," ","/"),1)-1), ".",""))</f>
        <v>Design</v>
      </c>
      <c r="L5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Assistance</v>
      </c>
      <c r="M5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Assistance</v>
      </c>
    </row>
    <row r="531" spans="4:13">
      <c r="D531"/>
      <c r="F531"/>
      <c r="H531">
        <v>0</v>
      </c>
      <c r="I531" t="str" cm="1">
        <f t="array" aca="1" ref="I5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1" t="s">
        <v>2805</v>
      </c>
      <c r="K531" s="10" t="str">
        <f>TRIM(SUBSTITUTE( LEFT(DATA_Requirements[[#This Row],[Path]], FIND("/", SUBSTITUTE( DATA_Requirements[[#This Row],[Path]]," ","/"),1)-1), ".",""))</f>
        <v>Design</v>
      </c>
      <c r="L5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Online</v>
      </c>
      <c r="M5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Online Contact Email Provided</v>
      </c>
    </row>
    <row r="532" spans="4:13">
      <c r="D532"/>
      <c r="F532"/>
      <c r="H532">
        <v>0</v>
      </c>
      <c r="I532" t="str" cm="1">
        <f t="array" aca="1" ref="I5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2" t="s">
        <v>2806</v>
      </c>
      <c r="K532" s="10" t="str">
        <f>TRIM(SUBSTITUTE( LEFT(DATA_Requirements[[#This Row],[Path]], FIND("/", SUBSTITUTE( DATA_Requirements[[#This Row],[Path]]," ","/"),1)-1), ".",""))</f>
        <v>Design</v>
      </c>
      <c r="L5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v>
      </c>
      <c r="M5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v>
      </c>
    </row>
    <row r="533" spans="4:13">
      <c r="D533"/>
      <c r="F533"/>
      <c r="H533">
        <v>0</v>
      </c>
      <c r="I533" t="str" cm="1">
        <f t="array" aca="1" ref="I5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3" t="s">
        <v>2807</v>
      </c>
      <c r="K533" s="10" t="str">
        <f>TRIM(SUBSTITUTE( LEFT(DATA_Requirements[[#This Row],[Path]], FIND("/", SUBSTITUTE( DATA_Requirements[[#This Row],[Path]]," ","/"),1)-1), ".",""))</f>
        <v>Design</v>
      </c>
      <c r="L5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Membership</v>
      </c>
    </row>
    <row r="534" spans="4:13">
      <c r="D534"/>
      <c r="F534"/>
      <c r="H534">
        <v>0</v>
      </c>
      <c r="I534" t="str" cm="1">
        <f t="array" aca="1" ref="I5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4" t="s">
        <v>2808</v>
      </c>
      <c r="K534" s="10" t="str">
        <f>TRIM(SUBSTITUTE( LEFT(DATA_Requirements[[#This Row],[Path]], FIND("/", SUBSTITUTE( DATA_Requirements[[#This Row],[Path]]," ","/"),1)-1), ".",""))</f>
        <v>Design</v>
      </c>
      <c r="L5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Profile</v>
      </c>
    </row>
    <row r="535" spans="4:13">
      <c r="D535"/>
      <c r="F535"/>
      <c r="H535">
        <v>0</v>
      </c>
      <c r="I535" t="str" cm="1">
        <f t="array" aca="1" ref="I5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5" t="s">
        <v>2809</v>
      </c>
      <c r="K535" s="10" t="str">
        <f>TRIM(SUBSTITUTE( LEFT(DATA_Requirements[[#This Row],[Path]], FIND("/", SUBSTITUTE( DATA_Requirements[[#This Row],[Path]]," ","/"),1)-1), ".",""))</f>
        <v>Design</v>
      </c>
      <c r="L5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Roles</v>
      </c>
    </row>
    <row r="536" spans="4:13">
      <c r="D536"/>
      <c r="F536"/>
      <c r="H536">
        <v>0</v>
      </c>
      <c r="I536" t="str" cm="1">
        <f t="array" aca="1" ref="I5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6" t="s">
        <v>2810</v>
      </c>
      <c r="K536" s="10" t="str">
        <f>TRIM(SUBSTITUTE( LEFT(DATA_Requirements[[#This Row],[Path]], FIND("/", SUBSTITUTE( DATA_Requirements[[#This Row],[Path]]," ","/"),1)-1), ".",""))</f>
        <v>Design</v>
      </c>
      <c r="L5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Profile</v>
      </c>
    </row>
    <row r="537" spans="4:13">
      <c r="D537"/>
      <c r="F537"/>
      <c r="H537">
        <v>0</v>
      </c>
      <c r="I537" t="str" cm="1">
        <f t="array" aca="1" ref="I5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7" t="s">
        <v>2811</v>
      </c>
      <c r="K537" s="10" t="str">
        <f>TRIM(SUBSTITUTE( LEFT(DATA_Requirements[[#This Row],[Path]], FIND("/", SUBSTITUTE( DATA_Requirements[[#This Row],[Path]]," ","/"),1)-1), ".",""))</f>
        <v>Design</v>
      </c>
      <c r="L5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Role Associations</v>
      </c>
    </row>
    <row r="538" spans="4:13">
      <c r="D538"/>
      <c r="F538"/>
      <c r="H538">
        <v>0</v>
      </c>
      <c r="I538" t="str" cm="1">
        <f t="array" aca="1" ref="I5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8" t="s">
        <v>2812</v>
      </c>
      <c r="K538" s="10" t="str">
        <f>TRIM(SUBSTITUTE( LEFT(DATA_Requirements[[#This Row],[Path]], FIND("/", SUBSTITUTE( DATA_Requirements[[#This Row],[Path]]," ","/"),1)-1), ".",""))</f>
        <v>Design</v>
      </c>
      <c r="L5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v>
      </c>
      <c r="M5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Role Permissions</v>
      </c>
    </row>
    <row r="539" spans="4:13">
      <c r="D539"/>
      <c r="F539"/>
      <c r="H539">
        <v>0</v>
      </c>
      <c r="I539" s="17" t="str" cm="1">
        <f t="array" aca="1" ref="I5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9" s="17" t="s">
        <v>2813</v>
      </c>
      <c r="K539" s="10" t="str">
        <f>TRIM(SUBSTITUTE( LEFT(DATA_Requirements[[#This Row],[Path]], FIND("/", SUBSTITUTE( DATA_Requirements[[#This Row],[Path]]," ","/"),1)-1), ".",""))</f>
        <v>Design</v>
      </c>
      <c r="L5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5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Dashboard</v>
      </c>
    </row>
    <row r="540" spans="4:13">
      <c r="D540"/>
      <c r="F540"/>
      <c r="H540">
        <v>0</v>
      </c>
      <c r="I540" t="str" cm="1">
        <f t="array" aca="1" ref="I5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0" t="s">
        <v>2814</v>
      </c>
      <c r="K540" s="10" t="str">
        <f>TRIM(SUBSTITUTE( LEFT(DATA_Requirements[[#This Row],[Path]], FIND("/", SUBSTITUTE( DATA_Requirements[[#This Row],[Path]]," ","/"),1)-1), ".",""))</f>
        <v>Design</v>
      </c>
      <c r="L5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Configurability|Tenancy</v>
      </c>
      <c r="M5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Configurability|Tenancy Profiles, if provided, MUST be configurable</v>
      </c>
    </row>
    <row r="541" spans="4:13">
      <c r="D541"/>
      <c r="F541"/>
      <c r="H541">
        <v>0</v>
      </c>
      <c r="I541" t="str" cm="1">
        <f t="array" aca="1" ref="I5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1" t="s">
        <v>2815</v>
      </c>
      <c r="K541" s="10" t="str">
        <f>TRIM(SUBSTITUTE( LEFT(DATA_Requirements[[#This Row],[Path]], FIND("/", SUBSTITUTE( DATA_Requirements[[#This Row],[Path]]," ","/"),1)-1), ".",""))</f>
        <v>Design</v>
      </c>
      <c r="L5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Configurability|The</v>
      </c>
      <c r="M5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Configurability|The System Profile MUST be configurable</v>
      </c>
    </row>
    <row r="542" spans="4:13">
      <c r="D542"/>
      <c r="F542"/>
      <c r="H542">
        <v>0</v>
      </c>
      <c r="I542" t="str" cm="1">
        <f t="array" aca="1" ref="I5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2" t="s">
        <v>2816</v>
      </c>
      <c r="K542" s="10" t="str">
        <f>TRIM(SUBSTITUTE( LEFT(DATA_Requirements[[#This Row],[Path]], FIND("/", SUBSTITUTE( DATA_Requirements[[#This Row],[Path]]," ","/"),1)-1), ".",""))</f>
        <v>Design</v>
      </c>
      <c r="L5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Configurability|User</v>
      </c>
      <c r="M5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Configurability|User Profiles MUST be configurable</v>
      </c>
    </row>
    <row r="543" spans="4:13">
      <c r="D543"/>
      <c r="F543"/>
      <c r="H543">
        <v>0</v>
      </c>
      <c r="I543" t="str" cm="1">
        <f t="array" aca="1" ref="I5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3" t="s">
        <v>2817</v>
      </c>
      <c r="K543" s="10" t="str">
        <f>TRIM(SUBSTITUTE( LEFT(DATA_Requirements[[#This Row],[Path]], FIND("/", SUBSTITUTE( DATA_Requirements[[#This Row],[Path]]," ","/"),1)-1), ".",""))</f>
        <v>Design</v>
      </c>
      <c r="L5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&amp; Online</v>
      </c>
    </row>
    <row r="544" spans="4:13">
      <c r="D544"/>
      <c r="F544"/>
      <c r="H544">
        <v>0</v>
      </c>
      <c r="I544" t="str" cm="1">
        <f t="array" aca="1" ref="I5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4" t="s">
        <v>2818</v>
      </c>
      <c r="K544" s="10" t="str">
        <f>TRIM(SUBSTITUTE( LEFT(DATA_Requirements[[#This Row],[Path]], FIND("/", SUBSTITUTE( DATA_Requirements[[#This Row],[Path]]," ","/"),1)-1), ".",""))</f>
        <v>Design</v>
      </c>
      <c r="L5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and Searchable</v>
      </c>
    </row>
    <row r="545" spans="4:13">
      <c r="D545"/>
      <c r="F545"/>
      <c r="H545">
        <v>0</v>
      </c>
      <c r="I545" t="str" cm="1">
        <f t="array" aca="1" ref="I5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5" t="s">
        <v>2819</v>
      </c>
      <c r="K545" s="10" t="str">
        <f>TRIM(SUBSTITUTE( LEFT(DATA_Requirements[[#This Row],[Path]], FIND("/", SUBSTITUTE( DATA_Requirements[[#This Row],[Path]]," ","/"),1)-1), ".",""))</f>
        <v>Design</v>
      </c>
      <c r="L5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Learnability|All</v>
      </c>
      <c r="M5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Learnability|All User Operations that Change State MUST be Undoable without assistance</v>
      </c>
    </row>
    <row r="546" spans="4:13">
      <c r="D546"/>
      <c r="F546"/>
      <c r="H546">
        <v>0</v>
      </c>
      <c r="I546" t="str" cm="1">
        <f t="array" aca="1" ref="I5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6" t="s">
        <v>2820</v>
      </c>
      <c r="K546" s="10" t="str">
        <f>TRIM(SUBSTITUTE( LEFT(DATA_Requirements[[#This Row],[Path]], FIND("/", SUBSTITUTE( DATA_Requirements[[#This Row],[Path]]," ","/"),1)-1), ".",""))</f>
        <v>Design</v>
      </c>
      <c r="L5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Operabiility|Generated</v>
      </c>
      <c r="M5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Operabiility|Generated Reports MUST be printable, stripped of User Interface Artefacts</v>
      </c>
    </row>
    <row r="547" spans="4:13">
      <c r="D547"/>
      <c r="F547"/>
      <c r="H547">
        <v>0</v>
      </c>
      <c r="I547" t="str" cm="1">
        <f t="array" aca="1" ref="I5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7" t="s">
        <v>2821</v>
      </c>
      <c r="K547" s="10" t="str">
        <f>TRIM(SUBSTITUTE( LEFT(DATA_Requirements[[#This Row],[Path]], FIND("/", SUBSTITUTE( DATA_Requirements[[#This Row],[Path]]," ","/"),1)-1), ".",""))</f>
        <v>Design</v>
      </c>
      <c r="L5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Operabiility|Printable</v>
      </c>
      <c r="M5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Operabiility|Printable Reports MUST be avaiable as PDFs</v>
      </c>
    </row>
    <row r="548" spans="4:13">
      <c r="D548"/>
      <c r="F548"/>
      <c r="H548">
        <v>0</v>
      </c>
      <c r="I548" t="str" cm="1">
        <f t="array" aca="1" ref="I5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8" t="s">
        <v>2822</v>
      </c>
      <c r="K548" s="10" t="str">
        <f>TRIM(SUBSTITUTE( LEFT(DATA_Requirements[[#This Row],[Path]], FIND("/", SUBSTITUTE( DATA_Requirements[[#This Row],[Path]]," ","/"),1)-1), ".",""))</f>
        <v>Design</v>
      </c>
      <c r="L5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Operabiility|The</v>
      </c>
      <c r="M5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Operabiility|The service MUST NOT require Training to use</v>
      </c>
    </row>
    <row r="549" spans="4:13">
      <c r="D549"/>
      <c r="F549"/>
      <c r="H549">
        <v>0</v>
      </c>
      <c r="I549" t="str" cm="1">
        <f t="array" aca="1" ref="I5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9" t="s">
        <v>2823</v>
      </c>
      <c r="K549" s="10" t="str">
        <f>TRIM(SUBSTITUTE( LEFT(DATA_Requirements[[#This Row],[Path]], FIND("/", SUBSTITUTE( DATA_Requirements[[#This Row],[Path]]," ","/"),1)-1), ".",""))</f>
        <v>Design</v>
      </c>
      <c r="L5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HTTPS</v>
      </c>
      <c r="M5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HTTPS Certificate</v>
      </c>
    </row>
    <row r="550" spans="4:13">
      <c r="D550"/>
      <c r="F550"/>
      <c r="H550">
        <v>0</v>
      </c>
      <c r="I550" t="str" cm="1">
        <f t="array" aca="1" ref="I5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0" t="s">
        <v>2824</v>
      </c>
      <c r="K550" s="10" t="str">
        <f>TRIM(SUBSTITUTE( LEFT(DATA_Requirements[[#This Row],[Path]], FIND("/", SUBSTITUTE( DATA_Requirements[[#This Row],[Path]]," ","/"),1)-1), ".",""))</f>
        <v>Design</v>
      </c>
      <c r="L5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Sector</v>
      </c>
      <c r="M5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Sector Endorsement</v>
      </c>
    </row>
    <row r="551" spans="4:13">
      <c r="D551"/>
      <c r="F551"/>
      <c r="H551">
        <v>0</v>
      </c>
      <c r="I551" t="str" cm="1">
        <f t="array" aca="1" ref="I5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1" t="s">
        <v>2825</v>
      </c>
      <c r="K551" s="10" t="str">
        <f>TRIM(SUBSTITUTE( LEFT(DATA_Requirements[[#This Row],[Path]], FIND("/", SUBSTITUTE( DATA_Requirements[[#This Row],[Path]]," ","/"),1)-1), ".",""))</f>
        <v>Design</v>
      </c>
      <c r="L5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On-Off-Boarding</v>
      </c>
      <c r="M5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On-Off-Boarding</v>
      </c>
    </row>
    <row r="552" spans="4:13">
      <c r="D552"/>
      <c r="F552"/>
      <c r="H552">
        <v>0</v>
      </c>
      <c r="I552" t="str" cm="1">
        <f t="array" aca="1" ref="I5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2" t="s">
        <v>2826</v>
      </c>
      <c r="K552" s="10" t="str">
        <f>TRIM(SUBSTITUTE( LEFT(DATA_Requirements[[#This Row],[Path]], FIND("/", SUBSTITUTE( DATA_Requirements[[#This Row],[Path]]," ","/"),1)-1), ".",""))</f>
        <v>Design</v>
      </c>
      <c r="L5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A47Data-Use</v>
      </c>
      <c r="M5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A47Data-Use</v>
      </c>
    </row>
    <row r="553" spans="4:13">
      <c r="D553"/>
      <c r="F553"/>
      <c r="H553">
        <v>0</v>
      </c>
      <c r="I553" t="str" cm="1">
        <f t="array" aca="1" ref="I5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3" t="s">
        <v>2827</v>
      </c>
      <c r="K553" s="10" t="str">
        <f>TRIM(SUBSTITUTE( LEFT(DATA_Requirements[[#This Row],[Path]], FIND("/", SUBSTITUTE( DATA_Requirements[[#This Row],[Path]]," ","/"),1)-1), ".",""))</f>
        <v>Design</v>
      </c>
      <c r="L5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Correctability</v>
      </c>
      <c r="M5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Correctability</v>
      </c>
    </row>
    <row r="554" spans="4:13">
      <c r="D554"/>
      <c r="F554"/>
      <c r="H554">
        <v>0</v>
      </c>
      <c r="I554" t="str" cm="1">
        <f t="array" aca="1" ref="I5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4" t="s">
        <v>2828</v>
      </c>
      <c r="K554" s="10" t="str">
        <f>TRIM(SUBSTITUTE( LEFT(DATA_Requirements[[#This Row],[Path]], FIND("/", SUBSTITUTE( DATA_Requirements[[#This Row],[Path]]," ","/"),1)-1), ".",""))</f>
        <v>Design</v>
      </c>
      <c r="L5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Opt-Out</v>
      </c>
      <c r="M5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Opt-Out</v>
      </c>
    </row>
    <row r="555" spans="4:13">
      <c r="D555"/>
      <c r="F555"/>
      <c r="H555">
        <v>0</v>
      </c>
      <c r="I555" t="str" cm="1">
        <f t="array" aca="1" ref="I5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5" t="s">
        <v>2829</v>
      </c>
      <c r="K555" s="10" t="str">
        <f>TRIM(SUBSTITUTE( LEFT(DATA_Requirements[[#This Row],[Path]], FIND("/", SUBSTITUTE( DATA_Requirements[[#This Row],[Path]]," ","/"),1)-1), ".",""))</f>
        <v>Design</v>
      </c>
      <c r="L5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Tracking</v>
      </c>
      <c r="M5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Tracking</v>
      </c>
    </row>
    <row r="556" spans="4:13">
      <c r="D556"/>
      <c r="F556"/>
      <c r="H556">
        <v>0</v>
      </c>
      <c r="I556" t="str" cm="1">
        <f t="array" aca="1" ref="I5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6" t="s">
        <v>2830</v>
      </c>
      <c r="K556" s="10" t="str">
        <f>TRIM(SUBSTITUTE( LEFT(DATA_Requirements[[#This Row],[Path]], FIND("/", SUBSTITUTE( DATA_Requirements[[#This Row],[Path]]," ","/"),1)-1), ".",""))</f>
        <v>Design</v>
      </c>
      <c r="L5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5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APIs MUST validate the attributes of all incoming Messages</v>
      </c>
    </row>
    <row r="557" spans="4:13">
      <c r="D557"/>
      <c r="F557"/>
      <c r="H557">
        <v>0</v>
      </c>
      <c r="I557" t="str" cm="1">
        <f t="array" aca="1" ref="I5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7" t="s">
        <v>2831</v>
      </c>
      <c r="K557" s="10" t="str">
        <f>TRIM(SUBSTITUTE( LEFT(DATA_Requirements[[#This Row],[Path]], FIND("/", SUBSTITUTE( DATA_Requirements[[#This Row],[Path]]," ","/"),1)-1), ".",""))</f>
        <v>Design</v>
      </c>
      <c r="L5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Recoverable</v>
      </c>
      <c r="M5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server.</v>
      </c>
    </row>
    <row r="558" spans="4:13">
      <c r="D558"/>
      <c r="F558"/>
      <c r="H558">
        <v>0</v>
      </c>
      <c r="I558" t="str" cm="1">
        <f t="array" aca="1" ref="I5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8" t="s">
        <v>2832</v>
      </c>
      <c r="K558" s="10" t="str">
        <f>TRIM(SUBSTITUTE( LEFT(DATA_Requirements[[#This Row],[Path]], FIND("/", SUBSTITUTE( DATA_Requirements[[#This Row],[Path]]," ","/"),1)-1), ".",""))</f>
        <v>Development</v>
      </c>
      <c r="L5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5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itself SHOULD be capable of defending itself from common DoS scenarios</v>
      </c>
    </row>
    <row r="559" spans="4:13">
      <c r="D559"/>
      <c r="F559"/>
      <c r="H559">
        <v>0</v>
      </c>
      <c r="I559" t="str" cm="1">
        <f t="array" aca="1" ref="I5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9" t="s">
        <v>2833</v>
      </c>
      <c r="K559" s="10" t="str">
        <f>TRIM(SUBSTITUTE( LEFT(DATA_Requirements[[#This Row],[Path]], FIND("/", SUBSTITUTE( DATA_Requirements[[#This Row],[Path]]," ","/"),1)-1), ".",""))</f>
        <v>Deveop</v>
      </c>
      <c r="L5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v>
      </c>
      <c r="M5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 Audit Records SHOULD be signed against Tamperability</v>
      </c>
    </row>
    <row r="560" spans="4:13">
      <c r="D560"/>
      <c r="F560"/>
      <c r="H560">
        <v>0</v>
      </c>
      <c r="I560" t="str" cm="1">
        <f t="array" aca="1" ref="I5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0" t="s">
        <v>2834</v>
      </c>
      <c r="K560" s="10" t="str">
        <f>TRIM(SUBSTITUTE( LEFT(DATA_Requirements[[#This Row],[Path]], FIND("/", SUBSTITUTE( DATA_Requirements[[#This Row],[Path]]," ","/"),1)-1), ".",""))</f>
        <v>Design</v>
      </c>
      <c r="L5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Documents (using Document DB) Management</v>
      </c>
    </row>
    <row r="561" spans="4:13">
      <c r="D561"/>
      <c r="F561"/>
      <c r="H561">
        <v>0</v>
      </c>
      <c r="I561" t="str" cm="1">
        <f t="array" aca="1" ref="I5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1" t="s">
        <v>2835</v>
      </c>
      <c r="K561" s="10" t="str">
        <f>TRIM(SUBSTITUTE( LEFT(DATA_Requirements[[#This Row],[Path]], FIND("/", SUBSTITUTE( DATA_Requirements[[#This Row],[Path]]," ","/"),1)-1), ".",""))</f>
        <v>Design</v>
      </c>
      <c r="L5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Management</v>
      </c>
      <c r="M5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When custom developing, Caching Servies MUST be developed early to provide their use for subsequent development, making a more resilient system</v>
      </c>
    </row>
    <row r="562" spans="4:13">
      <c r="D562"/>
      <c r="F562"/>
      <c r="H562">
        <v>0</v>
      </c>
      <c r="I562" t="str" cm="1">
        <f t="array" aca="1" ref="I5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2" t="s">
        <v>2836</v>
      </c>
      <c r="K562" s="10" t="str">
        <f>TRIM(SUBSTITUTE( LEFT(DATA_Requirements[[#This Row],[Path]], FIND("/", SUBSTITUTE( DATA_Requirements[[#This Row],[Path]]," ","/"),1)-1), ".",""))</f>
        <v>Design</v>
      </c>
      <c r="L5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Management</v>
      </c>
      <c r="M5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Exceptions by Attributes</v>
      </c>
    </row>
    <row r="563" spans="4:13">
      <c r="D563"/>
      <c r="F563"/>
      <c r="H563">
        <v>0</v>
      </c>
      <c r="I563" t="str" cm="1">
        <f t="array" aca="1" ref="I5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3" t="s">
        <v>2837</v>
      </c>
      <c r="K563" s="10" t="str">
        <f>TRIM(SUBSTITUTE( LEFT(DATA_Requirements[[#This Row],[Path]], FIND("/", SUBSTITUTE( DATA_Requirements[[#This Row],[Path]]," ","/"),1)-1), ".",""))</f>
        <v>Design</v>
      </c>
      <c r="L5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Management</v>
      </c>
      <c r="M5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Groups Hierarchically</v>
      </c>
    </row>
    <row r="564" spans="4:13">
      <c r="D564"/>
      <c r="F564"/>
      <c r="H564">
        <v>0</v>
      </c>
      <c r="I564" t="str" cm="1">
        <f t="array" aca="1" ref="I5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4" t="s">
        <v>2838</v>
      </c>
      <c r="K564" s="10" t="str">
        <f>TRIM(SUBSTITUTE( LEFT(DATA_Requirements[[#This Row],[Path]], FIND("/", SUBSTITUTE( DATA_Requirements[[#This Row],[Path]]," ","/"),1)-1), ".",""))</f>
        <v>Design</v>
      </c>
      <c r="L5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 Device Context (Time, Location, Culture) Management (Readonly) Functionality</v>
      </c>
    </row>
    <row r="565" spans="4:13">
      <c r="D565"/>
      <c r="F565"/>
      <c r="H565">
        <v>0</v>
      </c>
      <c r="I565" t="str" cm="1">
        <f t="array" aca="1" ref="I5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5" t="s">
        <v>2839</v>
      </c>
      <c r="K565" s="10" t="str">
        <f>TRIM(SUBSTITUTE( LEFT(DATA_Requirements[[#This Row],[Path]], FIND("/", SUBSTITUTE( DATA_Requirements[[#This Row],[Path]]," ","/"),1)-1), ".",""))</f>
        <v>Design</v>
      </c>
      <c r="L5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HostDevice Configuration Management (Readonly) Functionality</v>
      </c>
    </row>
    <row r="566" spans="4:13">
      <c r="D566"/>
      <c r="F566"/>
      <c r="H566">
        <v>0</v>
      </c>
      <c r="I566" t="str" cm="1">
        <f t="array" aca="1" ref="I5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6" t="s">
        <v>2840</v>
      </c>
      <c r="K566" s="10" t="str">
        <f>TRIM(SUBSTITUTE( LEFT(DATA_Requirements[[#This Row],[Path]], FIND("/", SUBSTITUTE( DATA_Requirements[[#This Row],[Path]]," ","/"),1)-1), ".",""))</f>
        <v>Design</v>
      </c>
      <c r="L5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Search for Resources in a forgiving manner (accepting spelling mistakes)</v>
      </c>
    </row>
    <row r="567" spans="4:13">
      <c r="D567"/>
      <c r="F567"/>
      <c r="H567">
        <v>0</v>
      </c>
      <c r="I567" t="str" cm="1">
        <f t="array" aca="1" ref="I5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7" t="s">
        <v>2841</v>
      </c>
      <c r="K567" s="10" t="str">
        <f>TRIM(SUBSTITUTE( LEFT(DATA_Requirements[[#This Row],[Path]], FIND("/", SUBSTITUTE( DATA_Requirements[[#This Row],[Path]]," ","/"),1)-1), ".",""))</f>
        <v>Design</v>
      </c>
      <c r="L5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SHOULD be able to Search for Resources via Metadata</v>
      </c>
    </row>
    <row r="568" spans="4:13">
      <c r="D568"/>
      <c r="F568"/>
      <c r="H568">
        <v>0</v>
      </c>
      <c r="I568" t="str" cm="1">
        <f t="array" aca="1" ref="I5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8" t="s">
        <v>2842</v>
      </c>
      <c r="K568" s="10" t="str">
        <f>TRIM(SUBSTITUTE( LEFT(DATA_Requirements[[#This Row],[Path]], FIND("/", SUBSTITUTE( DATA_Requirements[[#This Row],[Path]]," ","/"),1)-1), ".",""))</f>
        <v>Design</v>
      </c>
      <c r="L5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Link (using Graphs DB) Management</v>
      </c>
    </row>
    <row r="569" spans="4:13">
      <c r="D569"/>
      <c r="F569"/>
      <c r="H569">
        <v>0</v>
      </c>
      <c r="I569" t="str" cm="1">
        <f t="array" aca="1" ref="I5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9" t="s">
        <v>2843</v>
      </c>
      <c r="K569" s="10" t="str">
        <f>TRIM(SUBSTITUTE( LEFT(DATA_Requirements[[#This Row],[Path]], FIND("/", SUBSTITUTE( DATA_Requirements[[#This Row],[Path]]," ","/"),1)-1), ".",""))</f>
        <v>Design</v>
      </c>
      <c r="L5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Map Models</v>
      </c>
      <c r="M5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mapping from Entities to Messages -- and back again -- at the API boundary</v>
      </c>
    </row>
    <row r="570" spans="4:13">
      <c r="D570"/>
      <c r="F570"/>
      <c r="H570">
        <v>0</v>
      </c>
      <c r="I570" t="str" cm="1">
        <f t="array" aca="1" ref="I5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0" t="s">
        <v>2844</v>
      </c>
      <c r="K570" s="10" t="str">
        <f>TRIM(SUBSTITUTE( LEFT(DATA_Requirements[[#This Row],[Path]], FIND("/", SUBSTITUTE( DATA_Requirements[[#This Row],[Path]]," ","/"),1)-1), ".",""))</f>
        <v>Design</v>
      </c>
      <c r="L5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 Blob Storage</v>
      </c>
      <c r="M5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persisted in Blob Storage</v>
      </c>
    </row>
    <row r="571" spans="4:13">
      <c r="D571"/>
      <c r="F571"/>
      <c r="H571">
        <v>0</v>
      </c>
      <c r="I571" t="str" cm="1">
        <f t="array" aca="1" ref="I5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1" t="s">
        <v>2845</v>
      </c>
      <c r="K571" s="10" t="str">
        <f>TRIM(SUBSTITUTE( LEFT(DATA_Requirements[[#This Row],[Path]], FIND("/", SUBSTITUTE( DATA_Requirements[[#This Row],[Path]]," ","/"),1)-1), ".",""))</f>
        <v>Design</v>
      </c>
      <c r="L5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v>
      </c>
      <c r="M5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manageable on a per User or per Group Collection basis</v>
      </c>
    </row>
    <row r="572" spans="4:13">
      <c r="D572"/>
      <c r="F572"/>
      <c r="H572">
        <v>0</v>
      </c>
      <c r="I572" t="str" cm="1">
        <f t="array" aca="1" ref="I5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2" t="s">
        <v>2846</v>
      </c>
      <c r="K572" s="10" t="str">
        <f>TRIM(SUBSTITUTE( LEFT(DATA_Requirements[[#This Row],[Path]], FIND("/", SUBSTITUTE( DATA_Requirements[[#This Row],[Path]]," ","/"),1)-1), ".",""))</f>
        <v>Design</v>
      </c>
      <c r="L5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SMTP</v>
      </c>
      <c r="M5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send notification emails without disclosing personal or confidential information</v>
      </c>
    </row>
    <row r="573" spans="4:13">
      <c r="D573"/>
      <c r="F573" s="11"/>
      <c r="H573">
        <v>0</v>
      </c>
      <c r="I573" s="11" t="str" cm="1">
        <f t="array" aca="1" ref="I5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3" s="11" t="s">
        <v>2847</v>
      </c>
      <c r="K573" s="10" t="str">
        <f>TRIM(SUBSTITUTE( LEFT(DATA_Requirements[[#This Row],[Path]], FIND("/", SUBSTITUTE( DATA_Requirements[[#This Row],[Path]]," ","/"),1)-1), ".",""))</f>
        <v>Design</v>
      </c>
      <c r="L5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 Metadata</v>
      </c>
      <c r="M5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Metadata Indefinitely</v>
      </c>
    </row>
    <row r="574" spans="4:13">
      <c r="D574"/>
      <c r="F574" s="11"/>
      <c r="H574">
        <v>0</v>
      </c>
      <c r="I574" s="11" t="str" cm="1">
        <f t="array" aca="1" ref="I5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4" s="11" t="s">
        <v>2848</v>
      </c>
      <c r="K574" s="10" t="str">
        <f>TRIM(SUBSTITUTE( LEFT(DATA_Requirements[[#This Row],[Path]], FIND("/", SUBSTITUTE( DATA_Requirements[[#This Row],[Path]]," ","/"),1)-1), ".",""))</f>
        <v>Design</v>
      </c>
      <c r="L5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Messages</v>
      </c>
      <c r="M5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Contents Indefinitely Separately in Blob</v>
      </c>
    </row>
    <row r="575" spans="4:13">
      <c r="D575"/>
      <c r="F575"/>
      <c r="H575">
        <v>0</v>
      </c>
      <c r="I575" t="str" cm="1">
        <f t="array" aca="1" ref="I5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5" t="s">
        <v>2849</v>
      </c>
      <c r="K575" s="10" t="str">
        <f>TRIM(SUBSTITUTE( LEFT(DATA_Requirements[[#This Row],[Path]], FIND("/", SUBSTITUTE( DATA_Requirements[[#This Row],[Path]]," ","/"),1)-1), ".",""))</f>
        <v>Design</v>
      </c>
      <c r="L5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Users Messages</v>
      </c>
      <c r="M5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exploring Messages sent and received by Users</v>
      </c>
    </row>
    <row r="576" spans="4:13">
      <c r="D576"/>
      <c r="F576"/>
      <c r="H576">
        <v>0</v>
      </c>
      <c r="I576" t="str" cm="1">
        <f t="array" aca="1" ref="I5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6" t="s">
        <v>2850</v>
      </c>
      <c r="K576" s="10" t="str">
        <f>TRIM(SUBSTITUTE( LEFT(DATA_Requirements[[#This Row],[Path]], FIND("/", SUBSTITUTE( DATA_Requirements[[#This Row],[Path]]," ","/"),1)-1), ".",""))</f>
        <v>Design</v>
      </c>
      <c r="L5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able to add</v>
      </c>
      <c r="M5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remove functionality via Modules.</v>
      </c>
    </row>
    <row r="577" spans="4:13">
      <c r="D577"/>
      <c r="F577"/>
      <c r="H577">
        <v>0</v>
      </c>
      <c r="I577" t="str" cm="1">
        <f t="array" aca="1" ref="I5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7" t="s">
        <v>2851</v>
      </c>
      <c r="K577" s="10" t="str">
        <f>TRIM(SUBSTITUTE( LEFT(DATA_Requirements[[#This Row],[Path]], FIND("/", SUBSTITUTE( DATA_Requirements[[#This Row],[Path]]," ","/"),1)-1), ".",""))</f>
        <v>Design</v>
      </c>
      <c r="L5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 Permission Management</v>
      </c>
      <c r="M5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Modules Permissions</v>
      </c>
    </row>
    <row r="578" spans="4:13">
      <c r="D578"/>
      <c r="F578"/>
      <c r="H578">
        <v>0</v>
      </c>
      <c r="I578" t="str" cm="1">
        <f t="array" aca="1" ref="I5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8" t="s">
        <v>2852</v>
      </c>
      <c r="K578" s="10" t="str">
        <f>TRIM(SUBSTITUTE( LEFT(DATA_Requirements[[#This Row],[Path]], FIND("/", SUBSTITUTE( DATA_Requirements[[#This Row],[Path]]," ","/"),1)-1), ".",""))</f>
        <v>Design</v>
      </c>
      <c r="L5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Modules in Blob Storage</v>
      </c>
      <c r="M5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persist Modules in Blob Storage to account for dynamically allocated devices in cloud environments</v>
      </c>
    </row>
    <row r="579" spans="4:13">
      <c r="D579"/>
      <c r="F579"/>
      <c r="H579">
        <v>0</v>
      </c>
      <c r="I579" t="str" cm="1">
        <f t="array" aca="1" ref="I5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9" t="s">
        <v>2853</v>
      </c>
      <c r="K579" s="10" t="str">
        <f>TRIM(SUBSTITUTE( LEFT(DATA_Requirements[[#This Row],[Path]], FIND("/", SUBSTITUTE( DATA_Requirements[[#This Row],[Path]]," ","/"),1)-1), ".",""))</f>
        <v>Design</v>
      </c>
      <c r="L5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Related Entities (using Relational DB ORM) Management</v>
      </c>
    </row>
    <row r="580" spans="4:13">
      <c r="D580"/>
      <c r="F580"/>
      <c r="H580">
        <v>0</v>
      </c>
      <c r="I580" t="str" cm="1">
        <f t="array" aca="1" ref="I5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0" t="s">
        <v>2854</v>
      </c>
      <c r="K580" s="10" t="str">
        <f>TRIM(SUBSTITUTE( LEFT(DATA_Requirements[[#This Row],[Path]], FIND("/", SUBSTITUTE( DATA_Requirements[[#This Row],[Path]]," ","/"),1)-1), ".",""))</f>
        <v>Design</v>
      </c>
      <c r="L5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Request Routing Management</v>
      </c>
    </row>
    <row r="581" spans="4:13">
      <c r="D581"/>
      <c r="F581"/>
      <c r="H581">
        <v>0</v>
      </c>
      <c r="I581" t="str" cm="1">
        <f t="array" aca="1" ref="I5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1" t="s">
        <v>2855</v>
      </c>
      <c r="K581" s="10" t="str">
        <f>TRIM(SUBSTITUTE( LEFT(DATA_Requirements[[#This Row],[Path]], FIND("/", SUBSTITUTE( DATA_Requirements[[#This Row],[Path]]," ","/"),1)-1), ".",""))</f>
        <v>Design</v>
      </c>
      <c r="L5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SummaryItems</v>
      </c>
      <c r="M5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Universal internal Search Functionality MUST return SummaryItem records summarising found Records</v>
      </c>
    </row>
    <row r="582" spans="4:13">
      <c r="D582"/>
      <c r="F582"/>
      <c r="H582">
        <v>0</v>
      </c>
      <c r="I582" t="str" cm="1">
        <f t="array" aca="1" ref="I5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2" t="s">
        <v>2856</v>
      </c>
      <c r="K582" s="10" t="str">
        <f>TRIM(SUBSTITUTE( LEFT(DATA_Requirements[[#This Row],[Path]], FIND("/", SUBSTITUTE( DATA_Requirements[[#This Row],[Path]]," ","/"),1)-1), ".",""))</f>
        <v>Design</v>
      </c>
      <c r="L5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Universal Internal Search</v>
      </c>
      <c r="M5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Searching across all Modules, all key Objects within</v>
      </c>
    </row>
    <row r="583" spans="4:13">
      <c r="D583"/>
      <c r="F583"/>
      <c r="H583">
        <v>0</v>
      </c>
      <c r="I583" t="str" cm="1">
        <f t="array" aca="1" ref="I5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3" t="s">
        <v>2857</v>
      </c>
      <c r="K583" s="10" t="str">
        <f>TRIM(SUBSTITUTE( LEFT(DATA_Requirements[[#This Row],[Path]], FIND("/", SUBSTITUTE( DATA_Requirements[[#This Row],[Path]]," ","/"),1)-1), ".",""))</f>
        <v>Design</v>
      </c>
      <c r="L5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 Context</v>
      </c>
      <c r="M5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be capable of querying the Server Device's Location, UTC Zone, Default Culture</v>
      </c>
    </row>
    <row r="584" spans="4:13">
      <c r="D584"/>
      <c r="F584"/>
      <c r="H584">
        <v>0</v>
      </c>
      <c r="I584" t="str" cm="1">
        <f t="array" aca="1" ref="I5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4" t="s">
        <v>2858</v>
      </c>
      <c r="K584" s="10" t="str">
        <f>TRIM(SUBSTITUTE( LEFT(DATA_Requirements[[#This Row],[Path]], FIND("/", SUBSTITUTE( DATA_Requirements[[#This Row],[Path]]," ","/"),1)-1), ".",""))</f>
        <v>Design</v>
      </c>
      <c r="L5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 Permissions</v>
      </c>
      <c r="M5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Authorised User may list the Permissions assigned to a User, identifying which Physical Module they are associated.</v>
      </c>
    </row>
    <row r="585" spans="4:13">
      <c r="D585"/>
      <c r="F585"/>
      <c r="H585">
        <v>0</v>
      </c>
      <c r="I585" t="str" cm="1">
        <f t="array" aca="1" ref="I5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5" t="s">
        <v>2859</v>
      </c>
      <c r="K585" s="10" t="str">
        <f>TRIM(SUBSTITUTE( LEFT(DATA_Requirements[[#This Row],[Path]], FIND("/", SUBSTITUTE( DATA_Requirements[[#This Row],[Path]]," ","/"),1)-1), ".",""))</f>
        <v>Design</v>
      </c>
      <c r="L5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Avatar Image</v>
      </c>
      <c r="M5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Image of themselves</v>
      </c>
    </row>
    <row r="586" spans="4:13">
      <c r="D586"/>
      <c r="F586"/>
      <c r="H586">
        <v>0</v>
      </c>
      <c r="I586" t="str" cm="1">
        <f t="array" aca="1" ref="I5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6" t="s">
        <v>2860</v>
      </c>
      <c r="K586" s="10" t="str">
        <f>TRIM(SUBSTITUTE( LEFT(DATA_Requirements[[#This Row],[Path]], FIND("/", SUBSTITUTE( DATA_Requirements[[#This Row],[Path]]," ","/"),1)-1), ".",""))</f>
        <v>Design</v>
      </c>
      <c r="L5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Bio</v>
      </c>
      <c r="M5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Bio about themselves.</v>
      </c>
    </row>
    <row r="587" spans="4:13">
      <c r="D587"/>
      <c r="F587"/>
      <c r="H587">
        <v>0</v>
      </c>
      <c r="I587" t="str" cm="1">
        <f t="array" aca="1" ref="I5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7" t="s">
        <v>2861</v>
      </c>
      <c r="K587" s="10" t="str">
        <f>TRIM(SUBSTITUTE( LEFT(DATA_Requirements[[#This Row],[Path]], FIND("/", SUBSTITUTE( DATA_Requirements[[#This Row],[Path]]," ","/"),1)-1), ".",""))</f>
        <v>Design</v>
      </c>
      <c r="L5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Name</v>
      </c>
      <c r="M5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Name (to avoid disclosing uneccessary PII).</v>
      </c>
    </row>
    <row r="588" spans="4:13">
      <c r="D588"/>
      <c r="F588"/>
      <c r="H588">
        <v>0</v>
      </c>
      <c r="I588" t="str" cm="1">
        <f t="array" aca="1" ref="I5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8" t="s">
        <v>2862</v>
      </c>
      <c r="K588" s="10" t="str">
        <f>TRIM(SUBSTITUTE( LEFT(DATA_Requirements[[#This Row],[Path]], FIND("/", SUBSTITUTE( DATA_Requirements[[#This Row],[Path]]," ","/"),1)-1), ".",""))</f>
        <v>IF</v>
      </c>
      <c r="L5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89" spans="4:13">
      <c r="D589"/>
      <c r="F589"/>
      <c r="H589">
        <v>0</v>
      </c>
      <c r="I589" t="str" cm="1">
        <f t="array" aca="1" ref="I5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9" t="s">
        <v>2863</v>
      </c>
      <c r="K589" s="10" t="str">
        <f>TRIM(SUBSTITUTE( LEFT(DATA_Requirements[[#This Row],[Path]], FIND("/", SUBSTITUTE( DATA_Requirements[[#This Row],[Path]]," ","/"),1)-1), ".",""))</f>
        <v>IF</v>
      </c>
      <c r="L5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90" spans="4:13">
      <c r="D590"/>
      <c r="F590"/>
      <c r="H590">
        <v>0</v>
      </c>
      <c r="I590" t="str" cm="1">
        <f t="array" aca="1" ref="I5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0" t="s">
        <v>2864</v>
      </c>
      <c r="K590" s="10" t="str">
        <f>TRIM(SUBSTITUTE( LEFT(DATA_Requirements[[#This Row],[Path]], FIND("/", SUBSTITUTE( DATA_Requirements[[#This Row],[Path]]," ","/"),1)-1), ".",""))</f>
        <v>Design</v>
      </c>
      <c r="L5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Patterns</v>
      </c>
      <c r="M5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Controllers use Mapping Service to Map Sys Models to&amp;from Msg Models</v>
      </c>
    </row>
    <row r="591" spans="4:13">
      <c r="D591"/>
      <c r="F591"/>
      <c r="H591">
        <v>0</v>
      </c>
      <c r="I591" t="str" cm="1">
        <f t="array" aca="1" ref="I5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1" t="s">
        <v>2865</v>
      </c>
      <c r="K591" s="10" t="str">
        <f>TRIM(SUBSTITUTE( LEFT(DATA_Requirements[[#This Row],[Path]], FIND("/", SUBSTITUTE( DATA_Requirements[[#This Row],[Path]]," ","/"),1)-1), ".",""))</f>
        <v>Design</v>
      </c>
      <c r="L5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Disable Users</v>
      </c>
      <c r="M5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(if considered to be a bad actor)</v>
      </c>
    </row>
    <row r="592" spans="4:13">
      <c r="D592"/>
      <c r="F592"/>
      <c r="H592">
        <v>0</v>
      </c>
      <c r="I592" t="str" cm="1">
        <f t="array" aca="1" ref="I5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2" t="s">
        <v>2866</v>
      </c>
      <c r="K592" s="10" t="str">
        <f>TRIM(SUBSTITUTE( LEFT(DATA_Requirements[[#This Row],[Path]], FIND("/", SUBSTITUTE( DATA_Requirements[[#This Row],[Path]]," ","/"),1)-1), ".",""))</f>
        <v>Design</v>
      </c>
      <c r="L5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Disable Users</v>
      </c>
      <c r="M5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for a Duration of Time (eg: After a number of failed attempts to authenticate)</v>
      </c>
    </row>
    <row r="593" spans="4:13">
      <c r="D593"/>
      <c r="F593"/>
      <c r="H593">
        <v>0</v>
      </c>
      <c r="I593" t="str" cm="1">
        <f t="array" aca="1" ref="I5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3" t="s">
        <v>2867</v>
      </c>
      <c r="K593" s="10" t="str">
        <f>TRIM(SUBSTITUTE( LEFT(DATA_Requirements[[#This Row],[Path]], FIND("/", SUBSTITUTE( DATA_Requirements[[#This Row],[Path]]," ","/"),1)-1), ".",""))</f>
        <v>Design</v>
      </c>
      <c r="L5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Enable Users</v>
      </c>
      <c r="M5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enabling Users for a specified Chron Duration (eg: Semester)</v>
      </c>
    </row>
    <row r="594" spans="4:13">
      <c r="D594"/>
      <c r="F594"/>
      <c r="H594">
        <v>0</v>
      </c>
      <c r="I594" t="str" cm="1">
        <f t="array" aca="1" ref="I5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4" t="s">
        <v>2868</v>
      </c>
      <c r="K594" s="10" t="str">
        <f>TRIM(SUBSTITUTE( LEFT(DATA_Requirements[[#This Row],[Path]], FIND("/", SUBSTITUTE( DATA_Requirements[[#This Row],[Path]]," ","/"),1)-1), ".",""))</f>
        <v>Design</v>
      </c>
      <c r="L5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 Framework Examples</v>
      </c>
      <c r="M5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Examples of consuming all APIs will be provided to facilitate later integration.</v>
      </c>
    </row>
    <row r="595" spans="4:13">
      <c r="D595"/>
      <c r="F595"/>
      <c r="H595">
        <v>0</v>
      </c>
      <c r="I595" t="str" cm="1">
        <f t="array" aca="1" ref="I5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5" t="s">
        <v>2869</v>
      </c>
      <c r="K595" s="10" t="str">
        <f>TRIM(SUBSTITUTE( LEFT(DATA_Requirements[[#This Row],[Path]], FIND("/", SUBSTITUTE( DATA_Requirements[[#This Row],[Path]]," ","/"),1)-1), ".",""))</f>
        <v>Design</v>
      </c>
      <c r="L5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5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DB Connections</v>
      </c>
    </row>
    <row r="596" spans="4:13">
      <c r="D596"/>
      <c r="F596" s="16"/>
      <c r="H596">
        <v>0</v>
      </c>
      <c r="I596" s="16" t="str" cm="1">
        <f t="array" aca="1" ref="I5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6" s="16" t="s">
        <v>2870</v>
      </c>
      <c r="K596" s="10" t="str">
        <f>TRIM(SUBSTITUTE( LEFT(DATA_Requirements[[#This Row],[Path]], FIND("/", SUBSTITUTE( DATA_Requirements[[#This Row],[Path]]," ","/"),1)-1), ".",""))</f>
        <v>DESIGN</v>
      </c>
      <c r="L5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DETAILED</v>
      </c>
      <c r="M5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...A766</v>
      </c>
    </row>
    <row r="597" spans="4:13">
      <c r="D597"/>
      <c r="F597"/>
      <c r="H597">
        <v>0</v>
      </c>
      <c r="I597" t="str" cm="1">
        <f t="array" aca="1" ref="I5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7" t="s">
        <v>2871</v>
      </c>
      <c r="K597" s="10" t="str">
        <f>TRIM(SUBSTITUTE( LEFT(DATA_Requirements[[#This Row],[Path]], FIND("/", SUBSTITUTE( DATA_Requirements[[#This Row],[Path]]," ","/"),1)-1), ".",""))</f>
        <v>Design</v>
      </c>
      <c r="L5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Dynamically</v>
      </c>
      <c r="M5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allocated horizontally scaled Web Servers</v>
      </c>
    </row>
    <row r="598" spans="4:13">
      <c r="D598"/>
      <c r="F598"/>
      <c r="H598">
        <v>0</v>
      </c>
      <c r="I598" t="str" cm="1">
        <f t="array" aca="1" ref="I5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8" t="s">
        <v>2872</v>
      </c>
      <c r="K598" s="10" t="str">
        <f>TRIM(SUBSTITUTE( LEFT(DATA_Requirements[[#This Row],[Path]], FIND("/", SUBSTITUTE( DATA_Requirements[[#This Row],[Path]]," ","/"),1)-1), ".",""))</f>
        <v>Design</v>
      </c>
      <c r="L5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Invitation Msg</v>
      </c>
      <c r="M5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be sent to Invite Users to a Group Role for a Duration</v>
      </c>
    </row>
    <row r="599" spans="4:13">
      <c r="D599"/>
      <c r="F599"/>
      <c r="H599">
        <v>0</v>
      </c>
      <c r="I599" t="str" cm="1">
        <f t="array" aca="1" ref="I5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9" t="s">
        <v>2873</v>
      </c>
      <c r="K599" s="10" t="str">
        <f>TRIM(SUBSTITUTE( LEFT(DATA_Requirements[[#This Row],[Path]], FIND("/", SUBSTITUTE( DATA_Requirements[[#This Row],[Path]]," ","/"),1)-1), ".",""))</f>
        <v>Design</v>
      </c>
      <c r="L5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5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New Group Members</v>
      </c>
    </row>
    <row r="600" spans="4:13">
      <c r="D600"/>
      <c r="F600"/>
      <c r="H600">
        <v>0</v>
      </c>
      <c r="I600" t="str" cm="1">
        <f t="array" aca="1" ref="I6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0" t="s">
        <v>2874</v>
      </c>
      <c r="K600" s="10" t="str">
        <f>TRIM(SUBSTITUTE( LEFT(DATA_Requirements[[#This Row],[Path]], FIND("/", SUBSTITUTE( DATA_Requirements[[#This Row],[Path]]," ","/"),1)-1), ".",""))</f>
        <v>Design</v>
      </c>
      <c r="L6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6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to New System Members</v>
      </c>
    </row>
    <row r="601" spans="4:13">
      <c r="D601"/>
      <c r="F601"/>
      <c r="H601">
        <v>0</v>
      </c>
      <c r="I601" t="str" cm="1">
        <f t="array" aca="1" ref="I6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1" t="s">
        <v>2875</v>
      </c>
      <c r="K601" s="10" t="str">
        <f>TRIM(SUBSTITUTE( LEFT(DATA_Requirements[[#This Row],[Path]], FIND("/", SUBSTITUTE( DATA_Requirements[[#This Row],[Path]]," ","/"),1)-1), ".",""))</f>
        <v>Design</v>
      </c>
      <c r="L6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6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Functionality SHOULD be appropriately accessible by Permission validating APIs</v>
      </c>
    </row>
    <row r="602" spans="4:13">
      <c r="D602"/>
      <c r="F602" s="21"/>
      <c r="H602">
        <v>0</v>
      </c>
      <c r="I602" s="21" t="str" cm="1">
        <f t="array" aca="1" ref="I6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2" s="21" t="s">
        <v>2876</v>
      </c>
      <c r="K602" s="10" t="str">
        <f>TRIM(SUBSTITUTE( LEFT(DATA_Requirements[[#This Row],[Path]], FIND("/", SUBSTITUTE( DATA_Requirements[[#This Row],[Path]]," ","/"),1)-1), ".",""))</f>
        <v>DESIGN</v>
      </c>
      <c r="L6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CLIENT</v>
      </c>
      <c r="M6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3" spans="4:13">
      <c r="D603"/>
      <c r="F603"/>
      <c r="H603">
        <v>0</v>
      </c>
      <c r="I603" t="str" cm="1">
        <f t="array" aca="1" ref="I6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3" t="s">
        <v>2877</v>
      </c>
      <c r="K603" s="10" t="str">
        <f>TRIM(SUBSTITUTE( LEFT(DATA_Requirements[[#This Row],[Path]], FIND("/", SUBSTITUTE( DATA_Requirements[[#This Row],[Path]]," ","/"),1)-1), ".",""))</f>
        <v>Design</v>
      </c>
      <c r="L6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Aesthetics</v>
      </c>
    </row>
    <row r="604" spans="4:13">
      <c r="D604"/>
      <c r="F604"/>
      <c r="H604">
        <v>0</v>
      </c>
      <c r="I604" t="str" cm="1">
        <f t="array" aca="1" ref="I6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4" t="s">
        <v>2878</v>
      </c>
      <c r="K604" s="10" t="str">
        <f>TRIM(SUBSTITUTE( LEFT(DATA_Requirements[[#This Row],[Path]], FIND("/", SUBSTITUTE( DATA_Requirements[[#This Row],[Path]]," ","/"),1)-1), ".",""))</f>
        <v>Design</v>
      </c>
      <c r="L6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5" spans="4:13">
      <c r="D605"/>
      <c r="F605"/>
      <c r="H605">
        <v>0</v>
      </c>
      <c r="I605" t="str" cm="1">
        <f t="array" aca="1" ref="I6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5" t="s">
        <v>2879</v>
      </c>
      <c r="K605" s="10" t="str">
        <f>TRIM(SUBSTITUTE( LEFT(DATA_Requirements[[#This Row],[Path]], FIND("/", SUBSTITUTE( DATA_Requirements[[#This Row],[Path]]," ","/"),1)-1), ".",""))</f>
        <v>Design</v>
      </c>
      <c r="L6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v>
      </c>
      <c r="M6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 Tenancy Branding</v>
      </c>
    </row>
    <row r="606" spans="4:13">
      <c r="D606"/>
      <c r="F606"/>
      <c r="H606">
        <v>0</v>
      </c>
      <c r="I606" t="str" cm="1">
        <f t="array" aca="1" ref="I6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6" t="s">
        <v>2880</v>
      </c>
      <c r="K606" s="10" t="str">
        <f>TRIM(SUBSTITUTE( LEFT(DATA_Requirements[[#This Row],[Path]], FIND("/", SUBSTITUTE( DATA_Requirements[[#This Row],[Path]]," ","/"),1)-1), ".",""))</f>
        <v>Design</v>
      </c>
      <c r="L6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7" spans="4:13">
      <c r="D607"/>
      <c r="F607" s="22"/>
      <c r="H607">
        <v>0</v>
      </c>
      <c r="I607" s="22" t="str" cm="1">
        <f t="array" aca="1" ref="I6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7" s="22" t="s">
        <v>2881</v>
      </c>
      <c r="K607" s="10" t="str">
        <f>TRIM(SUBSTITUTE( LEFT(DATA_Requirements[[#This Row],[Path]], FIND("/", SUBSTITUTE( DATA_Requirements[[#This Row],[Path]]," ","/"),1)-1), ".",""))</f>
        <v>DESIGN</v>
      </c>
      <c r="L6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CLIENT</v>
      </c>
      <c r="M6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8" spans="4:13">
      <c r="D608"/>
      <c r="F608"/>
      <c r="H608">
        <v>0</v>
      </c>
      <c r="I608" t="str" cm="1">
        <f t="array" aca="1" ref="I6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8" t="s">
        <v>2882</v>
      </c>
      <c r="K608" s="10" t="str">
        <f>TRIM(SUBSTITUTE( LEFT(DATA_Requirements[[#This Row],[Path]], FIND("/", SUBSTITUTE( DATA_Requirements[[#This Row],[Path]]," ","/"),1)-1), ".",""))</f>
        <v>Design</v>
      </c>
      <c r="L6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6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Clients SHOULD cache information on the Client Device to minimize traffic</v>
      </c>
    </row>
    <row r="609" spans="4:13">
      <c r="D609"/>
      <c r="F609"/>
      <c r="H609">
        <v>0</v>
      </c>
      <c r="I609" t="str" cm="1">
        <f t="array" aca="1" ref="I6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9" t="s">
        <v>2883</v>
      </c>
      <c r="K609" s="10" t="str">
        <f>TRIM(SUBSTITUTE( LEFT(DATA_Requirements[[#This Row],[Path]], FIND("/", SUBSTITUTE( DATA_Requirements[[#This Row],[Path]]," ","/"),1)-1), ".",""))</f>
        <v>Design</v>
      </c>
      <c r="L6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Tenant Context</v>
      </c>
      <c r="M6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610" spans="4:13">
      <c r="D610"/>
      <c r="F610"/>
      <c r="H610">
        <v>0</v>
      </c>
      <c r="I610" t="str" cm="1">
        <f t="array" aca="1" ref="I6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0" t="s">
        <v>2884</v>
      </c>
      <c r="K610" s="10" t="str">
        <f>TRIM(SUBSTITUTE( LEFT(DATA_Requirements[[#This Row],[Path]], FIND("/", SUBSTITUTE( DATA_Requirements[[#This Row],[Path]]," ","/"),1)-1), ".",""))</f>
        <v>Design</v>
      </c>
      <c r="L6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v>
      </c>
      <c r="M6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Letting Interface Appearance drive Development</v>
      </c>
    </row>
    <row r="611" spans="4:13">
      <c r="D611"/>
      <c r="F611"/>
      <c r="H611">
        <v>0</v>
      </c>
      <c r="I611" t="str" cm="1">
        <f t="array" aca="1" ref="I6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1" t="s">
        <v>2885</v>
      </c>
      <c r="K611" s="10" t="str">
        <f>TRIM(SUBSTITUTE( LEFT(DATA_Requirements[[#This Row],[Path]], FIND("/", SUBSTITUTE( DATA_Requirements[[#This Row],[Path]]," ","/"),1)-1), ".",""))</f>
        <v>Design</v>
      </c>
      <c r="L6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v>
      </c>
      <c r="M6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Interpretation versus Translation</v>
      </c>
    </row>
    <row r="612" spans="4:13">
      <c r="D612"/>
      <c r="F612" s="15"/>
      <c r="H612">
        <v>0</v>
      </c>
      <c r="I612" s="15" t="str" cm="1">
        <f t="array" aca="1" ref="I6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2" s="15" t="s">
        <v>2886</v>
      </c>
      <c r="K612" s="10" t="str">
        <f>TRIM(SUBSTITUTE( LEFT(DATA_Requirements[[#This Row],[Path]], FIND("/", SUBSTITUTE( DATA_Requirements[[#This Row],[Path]]," ","/"),1)-1), ".",""))</f>
        <v>Design</v>
      </c>
      <c r="L6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Client MUST provide functionality to be listed As a Service Client Mobile Dashboard item</v>
      </c>
    </row>
    <row r="613" spans="4:13">
      <c r="D613"/>
      <c r="F613" s="15"/>
      <c r="H613">
        <v>0</v>
      </c>
      <c r="I613" s="15" t="str" cm="1">
        <f t="array" aca="1" ref="I6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3" s="15" t="s">
        <v>2887</v>
      </c>
      <c r="K613" s="10" t="str">
        <f>TRIM(SUBSTITUTE( LEFT(DATA_Requirements[[#This Row],[Path]], FIND("/", SUBSTITUTE( DATA_Requirements[[#This Row],[Path]]," ","/"),1)-1), ".",""))</f>
        <v>Design</v>
      </c>
      <c r="L6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MUST be developed using a leading Single Page Application (SPA) Framework</v>
      </c>
    </row>
    <row r="614" spans="4:13">
      <c r="D614"/>
      <c r="F614"/>
      <c r="H614">
        <v>0</v>
      </c>
      <c r="I614" t="str" cm="1">
        <f t="array" aca="1" ref="I6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4" t="s">
        <v>2888</v>
      </c>
      <c r="K614" s="10" t="str">
        <f>TRIM(SUBSTITUTE( LEFT(DATA_Requirements[[#This Row],[Path]], FIND("/", SUBSTITUTE( DATA_Requirements[[#This Row],[Path]]," ","/"),1)-1), ".",""))</f>
        <v>Design</v>
      </c>
      <c r="L6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Availability</v>
      </c>
      <c r="M6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Scalability</v>
      </c>
    </row>
    <row r="615" spans="4:13">
      <c r="D615"/>
      <c r="F615"/>
      <c r="H615">
        <v>0</v>
      </c>
      <c r="I615" t="str" cm="1">
        <f t="array" aca="1" ref="I6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5" t="s">
        <v>2889</v>
      </c>
      <c r="K615" s="10" t="str">
        <f>TRIM(SUBSTITUTE( LEFT(DATA_Requirements[[#This Row],[Path]], FIND("/", SUBSTITUTE( DATA_Requirements[[#This Row],[Path]]," ","/"),1)-1), ".",""))</f>
        <v>Design</v>
      </c>
      <c r="L6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6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Queryability</v>
      </c>
    </row>
    <row r="616" spans="4:13">
      <c r="D616"/>
      <c r="F616"/>
      <c r="H616">
        <v>0</v>
      </c>
      <c r="I616" t="str" cm="1">
        <f t="array" aca="1" ref="I6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6" t="s">
        <v>2890</v>
      </c>
      <c r="K616" s="10" t="str">
        <f>TRIM(SUBSTITUTE( LEFT(DATA_Requirements[[#This Row],[Path]], FIND("/", SUBSTITUTE( DATA_Requirements[[#This Row],[Path]]," ","/"),1)-1), ".",""))</f>
        <v>Design</v>
      </c>
      <c r="L6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component Views MUST be either Input, Output, or Collections - but combinations thereof</v>
      </c>
    </row>
    <row r="617" spans="4:13">
      <c r="D617"/>
      <c r="F617"/>
      <c r="H617">
        <v>0</v>
      </c>
      <c r="I617" t="str" cm="1">
        <f t="array" aca="1" ref="I6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7" t="s">
        <v>2891</v>
      </c>
      <c r="K617" s="10" t="str">
        <f>TRIM(SUBSTITUTE( LEFT(DATA_Requirements[[#This Row],[Path]], FIND("/", SUBSTITUTE( DATA_Requirements[[#This Row],[Path]]," ","/"),1)-1), ".",""))</f>
        <v>Design</v>
      </c>
      <c r="L6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Interfaces MUST be developed from Views</v>
      </c>
    </row>
    <row r="618" spans="4:13">
      <c r="D618"/>
      <c r="F618"/>
      <c r="H618">
        <v>0</v>
      </c>
      <c r="I618" t="str" cm="1">
        <f t="array" aca="1" ref="I6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8" t="s">
        <v>2892</v>
      </c>
      <c r="K618" s="10" t="str">
        <f>TRIM(SUBSTITUTE( LEFT(DATA_Requirements[[#This Row],[Path]], FIND("/", SUBSTITUTE( DATA_Requirements[[#This Row],[Path]]," ","/"),1)-1), ".",""))</f>
        <v>Design</v>
      </c>
      <c r="L6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v>
      </c>
      <c r="M6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Alerting</v>
      </c>
    </row>
    <row r="619" spans="4:13">
      <c r="D619"/>
      <c r="F619"/>
      <c r="H619">
        <v>0</v>
      </c>
      <c r="I619" t="str" cm="1">
        <f t="array" aca="1" ref="I6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9" t="s">
        <v>2893</v>
      </c>
      <c r="K619" s="10" t="str">
        <f>TRIM(SUBSTITUTE( LEFT(DATA_Requirements[[#This Row],[Path]], FIND("/", SUBSTITUTE( DATA_Requirements[[#This Row],[Path]]," ","/"),1)-1), ".",""))</f>
        <v>Design</v>
      </c>
      <c r="L6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Current Browsers</v>
      </c>
      <c r="M6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be kept running in current market leading browsers (latest version - 6 months)</v>
      </c>
    </row>
    <row r="620" spans="4:13">
      <c r="D620"/>
      <c r="F620"/>
      <c r="H620">
        <v>0</v>
      </c>
      <c r="I620" t="str" cm="1">
        <f t="array" aca="1" ref="I6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0" t="s">
        <v>2894</v>
      </c>
      <c r="K620" s="10" t="str">
        <f>TRIM(SUBSTITUTE( LEFT(DATA_Requirements[[#This Row],[Path]], FIND("/", SUBSTITUTE( DATA_Requirements[[#This Row],[Path]]," ","/"),1)-1), ".",""))</f>
        <v>Design</v>
      </c>
      <c r="L6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Errors Are Recoverable</v>
      </c>
      <c r="M6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browser.</v>
      </c>
    </row>
    <row r="621" spans="4:13">
      <c r="D621"/>
      <c r="F621"/>
      <c r="H621">
        <v>0</v>
      </c>
      <c r="I621" t="str" cm="1">
        <f t="array" aca="1" ref="I6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1" t="s">
        <v>2895</v>
      </c>
      <c r="K621" s="10" t="str">
        <f>TRIM(SUBSTITUTE( LEFT(DATA_Requirements[[#This Row],[Path]], FIND("/", SUBSTITUTE( DATA_Requirements[[#This Row],[Path]]," ","/"),1)-1), ".",""))</f>
        <v>Design</v>
      </c>
      <c r="L6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Utilisation</v>
      </c>
    </row>
    <row r="622" spans="4:13">
      <c r="D622"/>
      <c r="F622"/>
      <c r="H622">
        <v>0</v>
      </c>
      <c r="I622" t="str" cm="1">
        <f t="array" aca="1" ref="I6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2" t="s">
        <v>2896</v>
      </c>
      <c r="K622" s="10" t="str">
        <f>TRIM(SUBSTITUTE( LEFT(DATA_Requirements[[#This Row],[Path]], FIND("/", SUBSTITUTE( DATA_Requirements[[#This Row],[Path]]," ","/"),1)-1), ".",""))</f>
        <v>Design</v>
      </c>
      <c r="L6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Utilisation</v>
      </c>
      <c r="M6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CPU</v>
      </c>
    </row>
    <row r="623" spans="4:13">
      <c r="D623"/>
      <c r="F623"/>
      <c r="H623">
        <v>0</v>
      </c>
      <c r="I623" t="str" cm="1">
        <f t="array" aca="1" ref="I6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3" t="s">
        <v>2897</v>
      </c>
      <c r="K623" s="10" t="str">
        <f>TRIM(SUBSTITUTE( LEFT(DATA_Requirements[[#This Row],[Path]], FIND("/", SUBSTITUTE( DATA_Requirements[[#This Row],[Path]]," ","/"),1)-1), ".",""))</f>
        <v>Design</v>
      </c>
      <c r="L6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v>
      </c>
    </row>
    <row r="624" spans="4:13">
      <c r="D624"/>
      <c r="F624"/>
      <c r="H624">
        <v>0</v>
      </c>
      <c r="I624" t="str" cm="1">
        <f t="array" aca="1" ref="I6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4" t="s">
        <v>2898</v>
      </c>
      <c r="K624" s="10" t="str">
        <f>TRIM(SUBSTITUTE( LEFT(DATA_Requirements[[#This Row],[Path]], FIND("/", SUBSTITUTE( DATA_Requirements[[#This Row],[Path]]," ","/"),1)-1), ".",""))</f>
        <v>Design</v>
      </c>
      <c r="L6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6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v>
      </c>
    </row>
    <row r="625" spans="4:13">
      <c r="D625"/>
      <c r="F625"/>
      <c r="H625">
        <v>0</v>
      </c>
      <c r="I625" t="str" cm="1">
        <f t="array" aca="1" ref="I6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5" t="s">
        <v>2899</v>
      </c>
      <c r="K625" s="10" t="str">
        <f>TRIM(SUBSTITUTE( LEFT(DATA_Requirements[[#This Row],[Path]], FIND("/", SUBSTITUTE( DATA_Requirements[[#This Row],[Path]]," ","/"),1)-1), ".",""))</f>
        <v>Design</v>
      </c>
      <c r="L6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embed text resources into code (use interpretable resource localisation libraries)</v>
      </c>
    </row>
    <row r="626" spans="4:13">
      <c r="D626"/>
      <c r="F626"/>
      <c r="H626">
        <v>0</v>
      </c>
      <c r="I626" t="str" cm="1">
        <f t="array" aca="1" ref="I6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6" t="s">
        <v>2900</v>
      </c>
      <c r="K626" s="10" t="str">
        <f>TRIM(SUBSTITUTE( LEFT(DATA_Requirements[[#This Row],[Path]], FIND("/", SUBSTITUTE( DATA_Requirements[[#This Row],[Path]]," ","/"),1)-1), ".",""))</f>
        <v>Design</v>
      </c>
      <c r="L6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are Monochrome Scalable Graphics</v>
      </c>
    </row>
    <row r="627" spans="4:13">
      <c r="D627"/>
      <c r="F627"/>
      <c r="H627">
        <v>0</v>
      </c>
      <c r="I627" t="str" cm="1">
        <f t="array" aca="1" ref="I6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7" t="s">
        <v>2901</v>
      </c>
      <c r="K627" s="10" t="str">
        <f>TRIM(SUBSTITUTE( LEFT(DATA_Requirements[[#This Row],[Path]], FIND("/", SUBSTITUTE( DATA_Requirements[[#This Row],[Path]]," ","/"),1)-1), ".",""))</f>
        <v>Design</v>
      </c>
      <c r="L6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Images MUST be developed as monochromatic Scalable Graphics, displayable on colour backgrounds</v>
      </c>
    </row>
    <row r="628" spans="4:13">
      <c r="D628"/>
      <c r="F628"/>
      <c r="H628">
        <v>0</v>
      </c>
      <c r="I628" t="str" cm="1">
        <f t="array" aca="1" ref="I6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8" t="s">
        <v>2902</v>
      </c>
      <c r="K628" s="10" t="str">
        <f>TRIM(SUBSTITUTE( LEFT(DATA_Requirements[[#This Row],[Path]], FIND("/", SUBSTITUTE( DATA_Requirements[[#This Row],[Path]]," ","/"),1)-1), ".",""))</f>
        <v>Design</v>
      </c>
      <c r="L6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be able to specify their Session's preferred language</v>
      </c>
    </row>
    <row r="629" spans="4:13">
      <c r="D629"/>
      <c r="F629"/>
      <c r="H629">
        <v>0</v>
      </c>
      <c r="I629" t="str" cm="1">
        <f t="array" aca="1" ref="I6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9" t="s">
        <v>2903</v>
      </c>
      <c r="K629" s="10" t="str">
        <f>TRIM(SUBSTITUTE( LEFT(DATA_Requirements[[#This Row],[Path]], FIND("/", SUBSTITUTE( DATA_Requirements[[#This Row],[Path]]," ","/"),1)-1), ".",""))</f>
        <v>Design</v>
      </c>
      <c r="L6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have a static Dashboard View</v>
      </c>
    </row>
    <row r="630" spans="4:13">
      <c r="D630"/>
      <c r="F630"/>
      <c r="H630">
        <v>0</v>
      </c>
      <c r="I630" t="str" cm="1">
        <f t="array" aca="1" ref="I6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0" t="s">
        <v>2904</v>
      </c>
      <c r="K630" s="10" t="str">
        <f>TRIM(SUBSTITUTE( LEFT(DATA_Requirements[[#This Row],[Path]], FIND("/", SUBSTITUTE( DATA_Requirements[[#This Row],[Path]]," ","/"),1)-1), ".",""))</f>
        <v>Design</v>
      </c>
      <c r="L6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Accessibility|Blue &amp; Yellow SHOULD be used to indicate binary options (Correct</v>
      </c>
      <c r="M6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1" spans="4:13">
      <c r="D631"/>
      <c r="F631"/>
      <c r="H631">
        <v>0</v>
      </c>
      <c r="I631" t="str" cm="1">
        <f t="array" aca="1" ref="I6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1" t="s">
        <v>2905</v>
      </c>
      <c r="K631" s="10" t="str">
        <f>TRIM(SUBSTITUTE( LEFT(DATA_Requirements[[#This Row],[Path]], FIND("/", SUBSTITUTE( DATA_Requirements[[#This Row],[Path]]," ","/"),1)-1), ".",""))</f>
        <v>Design</v>
      </c>
      <c r="L6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Accessibility|Red &amp; Green MUST NOT be used to indicate binary options (Correct</v>
      </c>
      <c r="M6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2" spans="4:13">
      <c r="D632"/>
      <c r="F632"/>
      <c r="H632">
        <v>0</v>
      </c>
      <c r="I632" t="str" cm="1">
        <f t="array" aca="1" ref="I6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2" t="s">
        <v>2906</v>
      </c>
      <c r="K632" s="10" t="str">
        <f>TRIM(SUBSTITUTE( LEFT(DATA_Requirements[[#This Row],[Path]], FIND("/", SUBSTITUTE( DATA_Requirements[[#This Row],[Path]]," ","/"),1)-1), ".",""))</f>
        <v>Design</v>
      </c>
      <c r="L6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Provide enough text space for Interpretations</v>
      </c>
    </row>
    <row r="633" spans="4:13">
      <c r="D633"/>
      <c r="F633"/>
      <c r="H633">
        <v>0</v>
      </c>
      <c r="I633" t="str" cm="1">
        <f t="array" aca="1" ref="I6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3" t="s">
        <v>2907</v>
      </c>
      <c r="K633" s="10" t="str">
        <f>TRIM(SUBSTITUTE( LEFT(DATA_Requirements[[#This Row],[Path]], FIND("/", SUBSTITUTE( DATA_Requirements[[#This Row],[Path]]," ","/"),1)-1), ".",""))</f>
        <v>Design</v>
      </c>
      <c r="L6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(Save, Update, Delete, Link, etc.) MUST permit being Undone.</v>
      </c>
    </row>
    <row r="634" spans="4:13">
      <c r="D634"/>
      <c r="F634"/>
      <c r="H634">
        <v>0</v>
      </c>
      <c r="I634" t="str" cm="1">
        <f t="array" aca="1" ref="I6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4" t="s">
        <v>2908</v>
      </c>
      <c r="K634" s="10" t="str">
        <f>TRIM(SUBSTITUTE( LEFT(DATA_Requirements[[#This Row],[Path]], FIND("/", SUBSTITUTE( DATA_Requirements[[#This Row],[Path]]," ","/"),1)-1), ".",""))</f>
        <v>Design</v>
      </c>
      <c r="L6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NOT require Training</v>
      </c>
    </row>
    <row r="635" spans="4:13">
      <c r="D635"/>
      <c r="F635"/>
      <c r="H635">
        <v>0</v>
      </c>
      <c r="I635" t="str" cm="1">
        <f t="array" aca="1" ref="I6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5" t="s">
        <v>2909</v>
      </c>
      <c r="K635" s="10" t="str">
        <f>TRIM(SUBSTITUTE( LEFT(DATA_Requirements[[#This Row],[Path]], FIND("/", SUBSTITUTE( DATA_Requirements[[#This Row],[Path]]," ","/"),1)-1), ".",""))</f>
        <v>Design</v>
      </c>
      <c r="L6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Printable Reports (ie all) MUST be printable as PDFs</v>
      </c>
    </row>
    <row r="636" spans="4:13">
      <c r="D636"/>
      <c r="F636"/>
      <c r="H636">
        <v>0</v>
      </c>
      <c r="I636" t="str" cm="1">
        <f t="array" aca="1" ref="I6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6" t="s">
        <v>2910</v>
      </c>
      <c r="K636" s="10" t="str">
        <f>TRIM(SUBSTITUTE( LEFT(DATA_Requirements[[#This Row],[Path]], FIND("/", SUBSTITUTE( DATA_Requirements[[#This Row],[Path]]," ","/"),1)-1), ".",""))</f>
        <v>Design</v>
      </c>
      <c r="L6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Allocate 180% Expected Space for Interpreted Translations</v>
      </c>
    </row>
    <row r="637" spans="4:13">
      <c r="D637"/>
      <c r="F637"/>
      <c r="H637">
        <v>0</v>
      </c>
      <c r="I637" t="str" cm="1">
        <f t="array" aca="1" ref="I6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7" t="s">
        <v>2911</v>
      </c>
      <c r="K637" s="10" t="str">
        <f>TRIM(SUBSTITUTE( LEFT(DATA_Requirements[[#This Row],[Path]], FIND("/", SUBSTITUTE( DATA_Requirements[[#This Row],[Path]]," ","/"),1)-1), ".",""))</f>
        <v>Design</v>
      </c>
      <c r="L6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specify their preferred language, persisted in their Profile</v>
      </c>
    </row>
    <row r="638" spans="4:13">
      <c r="D638"/>
      <c r="F638"/>
      <c r="H638">
        <v>0</v>
      </c>
      <c r="I638" t="str" cm="1">
        <f t="array" aca="1" ref="I6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8" t="s">
        <v>2912</v>
      </c>
      <c r="K638" s="10" t="str">
        <f>TRIM(SUBSTITUTE( LEFT(DATA_Requirements[[#This Row],[Path]], FIND("/", SUBSTITUTE( DATA_Requirements[[#This Row],[Path]]," ","/"),1)-1), ".",""))</f>
        <v>Design</v>
      </c>
      <c r="L6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have a personalizable Dashboard View</v>
      </c>
    </row>
    <row r="639" spans="4:13">
      <c r="D639"/>
      <c r="F639"/>
      <c r="H639">
        <v>0</v>
      </c>
      <c r="I639" t="str" cm="1">
        <f t="array" aca="1" ref="I6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9" t="s">
        <v>2913</v>
      </c>
      <c r="K639" s="10" t="str">
        <f>TRIM(SUBSTITUTE( LEFT(DATA_Requirements[[#This Row],[Path]], FIND("/", SUBSTITUTE( DATA_Requirements[[#This Row],[Path]]," ","/"),1)-1), ".",""))</f>
        <v>Design</v>
      </c>
      <c r="L6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according to Organisation or Tenancy.</v>
      </c>
    </row>
    <row r="640" spans="4:13">
      <c r="D640"/>
      <c r="F640"/>
      <c r="H640">
        <v>0</v>
      </c>
      <c r="I640" t="str" cm="1">
        <f t="array" aca="1" ref="I6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0" t="s">
        <v>2914</v>
      </c>
      <c r="K640" s="10" t="str">
        <f>TRIM(SUBSTITUTE( LEFT(DATA_Requirements[[#This Row],[Path]], FIND("/", SUBSTITUTE( DATA_Requirements[[#This Row],[Path]]," ","/"),1)-1), ".",""))</f>
        <v>Design</v>
      </c>
      <c r="L6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Reports are Printable</v>
      </c>
      <c r="M6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Reports MUST be printable</v>
      </c>
    </row>
    <row r="641" spans="4:13">
      <c r="D641"/>
      <c r="F641"/>
      <c r="H641">
        <v>0</v>
      </c>
      <c r="I641" t="str" cm="1">
        <f t="array" aca="1" ref="I6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1" t="s">
        <v>2915</v>
      </c>
      <c r="K641" s="10" t="str">
        <f>TRIM(SUBSTITUTE( LEFT(DATA_Requirements[[#This Row],[Path]], FIND("/", SUBSTITUTE( DATA_Requirements[[#This Row],[Path]]," ","/"),1)-1), ".",""))</f>
        <v>Design</v>
      </c>
      <c r="L6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Web interfaces MUST first be designed to run on the smallest common interface dimensions.</v>
      </c>
    </row>
    <row r="642" spans="4:13">
      <c r="D642"/>
      <c r="F642"/>
      <c r="H642">
        <v>0</v>
      </c>
      <c r="I642" t="str" cm="1">
        <f t="array" aca="1" ref="I6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2" t="s">
        <v>2916</v>
      </c>
      <c r="K642" s="10" t="str">
        <f>TRIM(SUBSTITUTE( LEFT(DATA_Requirements[[#This Row],[Path]], FIND("/", SUBSTITUTE( DATA_Requirements[[#This Row],[Path]]," ","/"),1)-1), ".",""))</f>
        <v>Design</v>
      </c>
      <c r="L6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applyable to the interface to support trust</v>
      </c>
    </row>
    <row r="643" spans="4:13">
      <c r="D643"/>
      <c r="F643"/>
      <c r="H643">
        <v>0</v>
      </c>
      <c r="I643" t="str" cm="1">
        <f t="array" aca="1" ref="I6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3" t="s">
        <v>2917</v>
      </c>
      <c r="K643" s="10" t="str">
        <f>TRIM(SUBSTITUTE( LEFT(DATA_Requirements[[#This Row],[Path]], FIND("/", SUBSTITUTE( DATA_Requirements[[#This Row],[Path]]," ","/"),1)-1), ".",""))</f>
        <v>Design</v>
      </c>
      <c r="L6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minimal -- users know what they are using and prefer functionality</v>
      </c>
    </row>
    <row r="644" spans="4:13">
      <c r="D644"/>
      <c r="F644"/>
      <c r="H644">
        <v>0</v>
      </c>
      <c r="I644" t="str" cm="1">
        <f t="array" aca="1" ref="I6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4" t="s">
        <v>2918</v>
      </c>
      <c r="K644" s="10" t="str">
        <f>TRIM(SUBSTITUTE( LEFT(DATA_Requirements[[#This Row],[Path]], FIND("/", SUBSTITUTE( DATA_Requirements[[#This Row],[Path]]," ","/"),1)-1), ".",""))</f>
        <v>Design</v>
      </c>
      <c r="L6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Recognisable Domain</v>
      </c>
      <c r="M6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to a subdomain of the organisation Url.</v>
      </c>
    </row>
    <row r="645" spans="4:13">
      <c r="D645"/>
      <c r="F645"/>
      <c r="H645">
        <v>0</v>
      </c>
      <c r="I645" t="str" cm="1">
        <f t="array" aca="1" ref="I6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5" t="s">
        <v>2919</v>
      </c>
      <c r="K645" s="10" t="str">
        <f>TRIM(SUBSTITUTE( LEFT(DATA_Requirements[[#This Row],[Path]], FIND("/", SUBSTITUTE( DATA_Requirements[[#This Row],[Path]]," ","/"),1)-1), ".",""))</f>
        <v>Design</v>
      </c>
      <c r="L6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Branding MUST be minimal -- users know what they are using and prefer functionality on mobile devices</v>
      </c>
    </row>
    <row r="646" spans="4:13">
      <c r="D646"/>
      <c r="F646"/>
      <c r="H646">
        <v>0</v>
      </c>
      <c r="I646" t="str" cm="1">
        <f t="array" aca="1" ref="I6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6" t="s">
        <v>2920</v>
      </c>
      <c r="K646" s="10" t="str">
        <f>TRIM(SUBSTITUTE( LEFT(DATA_Requirements[[#This Row],[Path]], FIND("/", SUBSTITUTE( DATA_Requirements[[#This Row],[Path]]," ","/"),1)-1), ".",""))</f>
        <v>Design</v>
      </c>
      <c r="L6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meet WCAG 3 or later, Level Bronze or better</v>
      </c>
    </row>
    <row r="647" spans="4:13">
      <c r="D647"/>
      <c r="F647"/>
      <c r="H647">
        <v>0</v>
      </c>
      <c r="I647" t="str" cm="1">
        <f t="array" aca="1" ref="I6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7" t="s">
        <v>2921</v>
      </c>
      <c r="K647" s="10" t="str">
        <f>TRIM(SUBSTITUTE( LEFT(DATA_Requirements[[#This Row],[Path]], FIND("/", SUBSTITUTE( DATA_Requirements[[#This Row],[Path]]," ","/"),1)-1), ".",""))</f>
        <v>Design</v>
      </c>
      <c r="L6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Correction Statement is required being available</v>
      </c>
    </row>
    <row r="648" spans="4:13">
      <c r="D648"/>
      <c r="F648"/>
      <c r="H648">
        <v>0</v>
      </c>
      <c r="I648" t="str" cm="1">
        <f t="array" aca="1" ref="I6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8" t="s">
        <v>2922</v>
      </c>
      <c r="K648" s="10" t="str">
        <f>TRIM(SUBSTITUTE( LEFT(DATA_Requirements[[#This Row],[Path]], FIND("/", SUBSTITUTE( DATA_Requirements[[#This Row],[Path]]," ","/"),1)-1), ".",""))</f>
        <v>Design</v>
      </c>
      <c r="L6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Use Statement is required being available</v>
      </c>
    </row>
    <row r="649" spans="4:13">
      <c r="D649"/>
      <c r="F649"/>
      <c r="H649">
        <v>0</v>
      </c>
      <c r="I649" t="str" cm="1">
        <f t="array" aca="1" ref="I6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9" t="s">
        <v>2923</v>
      </c>
      <c r="K649" s="10" t="str">
        <f>TRIM(SUBSTITUTE( LEFT(DATA_Requirements[[#This Row],[Path]], FIND("/", SUBSTITUTE( DATA_Requirements[[#This Row],[Path]]," ","/"),1)-1), ".",""))</f>
        <v>Design</v>
      </c>
      <c r="L6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Statement is required being available</v>
      </c>
    </row>
    <row r="650" spans="4:13">
      <c r="D650"/>
      <c r="F650"/>
      <c r="H650">
        <v>0</v>
      </c>
      <c r="I650" t="str" cm="1">
        <f t="array" aca="1" ref="I6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0" t="s">
        <v>2924</v>
      </c>
      <c r="K650" s="10" t="str">
        <f>TRIM(SUBSTITUTE( LEFT(DATA_Requirements[[#This Row],[Path]], FIND("/", SUBSTITUTE( DATA_Requirements[[#This Row],[Path]]," ","/"),1)-1), ".",""))</f>
        <v>Design</v>
      </c>
      <c r="L6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Tracking (Cookie) Statement is required being available</v>
      </c>
    </row>
    <row r="651" spans="4:13">
      <c r="D651"/>
      <c r="F651"/>
      <c r="H651">
        <v>0</v>
      </c>
      <c r="I651" t="str" cm="1">
        <f t="array" aca="1" ref="I6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1" t="s">
        <v>2925</v>
      </c>
      <c r="K651" s="10" t="str">
        <f>TRIM(SUBSTITUTE( LEFT(DATA_Requirements[[#This Row],[Path]], FIND("/", SUBSTITUTE( DATA_Requirements[[#This Row],[Path]]," ","/"),1)-1), ".",""))</f>
        <v>Design</v>
      </c>
      <c r="L6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OutOut Statement is required being available</v>
      </c>
    </row>
    <row r="652" spans="4:13">
      <c r="D652"/>
      <c r="F652" s="21"/>
      <c r="H652">
        <v>0</v>
      </c>
      <c r="I652" s="21" t="str" cm="1">
        <f t="array" aca="1" ref="I6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2" s="21" t="s">
        <v>2926</v>
      </c>
      <c r="K652" s="10" t="str">
        <f>TRIM(SUBSTITUTE( LEFT(DATA_Requirements[[#This Row],[Path]], FIND("/", SUBSTITUTE( DATA_Requirements[[#This Row],[Path]]," ","/"),1)-1), ".",""))</f>
        <v>DESIGN</v>
      </c>
      <c r="L6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WORKITEMS</v>
      </c>
      <c r="M6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3" spans="4:13">
      <c r="D653"/>
      <c r="F653"/>
      <c r="H653">
        <v>0</v>
      </c>
      <c r="I653" t="str" cm="1">
        <f t="array" aca="1" ref="I6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3" t="s">
        <v>2927</v>
      </c>
      <c r="K653" s="10" t="str">
        <f>TRIM(SUBSTITUTE( LEFT(DATA_Requirements[[#This Row],[Path]], FIND("/", SUBSTITUTE( DATA_Requirements[[#This Row],[Path]]," ","/"),1)-1), ".",""))</f>
        <v>Design</v>
      </c>
      <c r="L6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Code Repository SHOULD be protected by scanning Checkins for Confidential Credentials</v>
      </c>
    </row>
    <row r="654" spans="4:13">
      <c r="D654"/>
      <c r="F654" s="21"/>
      <c r="H654">
        <v>0</v>
      </c>
      <c r="I654" s="21" t="str" cm="1">
        <f t="array" aca="1" ref="I6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4" s="21" t="s">
        <v>2928</v>
      </c>
      <c r="K654" s="10" t="str">
        <f>TRIM(SUBSTITUTE( LEFT(DATA_Requirements[[#This Row],[Path]], FIND("/", SUBSTITUTE( DATA_Requirements[[#This Row],[Path]]," ","/"),1)-1), ".",""))</f>
        <v>DESIGN</v>
      </c>
      <c r="L6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v>
      </c>
      <c r="M6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5" spans="4:13">
      <c r="D655"/>
      <c r="F655"/>
      <c r="H655">
        <v>0</v>
      </c>
      <c r="I655" t="str" cm="1">
        <f t="array" aca="1" ref="I6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5" t="s">
        <v>2929</v>
      </c>
      <c r="K655" s="10" t="str">
        <f>TRIM(SUBSTITUTE( LEFT(DATA_Requirements[[#This Row],[Path]], FIND("/", SUBSTITUTE( DATA_Requirements[[#This Row],[Path]]," ","/"),1)-1), ".",""))</f>
        <v>Design</v>
      </c>
      <c r="L6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Automation Instructions</v>
      </c>
      <c r="M6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Providers MUST regularly participate in developing and maintaining usable Deployment instructions for Deployment Specialists.</v>
      </c>
    </row>
    <row r="656" spans="4:13">
      <c r="D656"/>
      <c r="F656"/>
      <c r="H656">
        <v>0</v>
      </c>
      <c r="I656" t="str" cm="1">
        <f t="array" aca="1" ref="I6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6" t="s">
        <v>2930</v>
      </c>
      <c r="K656" s="10" t="str">
        <f>TRIM(SUBSTITUTE( LEFT(DATA_Requirements[[#This Row],[Path]], FIND("/", SUBSTITUTE( DATA_Requirements[[#This Row],[Path]]," ","/"),1)-1), ".",""))</f>
        <v>Design</v>
      </c>
      <c r="L6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Integation Automation Instructions</v>
      </c>
      <c r="M6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integration instructions for Deployment and Maintenance Specialists.</v>
      </c>
    </row>
    <row r="657" spans="4:13">
      <c r="D657"/>
      <c r="F657"/>
      <c r="H657">
        <v>0</v>
      </c>
      <c r="I657" t="str" cm="1">
        <f t="array" aca="1" ref="I6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7" t="s">
        <v>2931</v>
      </c>
      <c r="K657" s="10" t="str">
        <f>TRIM(SUBSTITUTE( LEFT(DATA_Requirements[[#This Row],[Path]], FIND("/", SUBSTITUTE( DATA_Requirements[[#This Row],[Path]]," ","/"),1)-1), ".",""))</f>
        <v>Design</v>
      </c>
      <c r="L6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Usage</v>
      </c>
      <c r="M6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 Components and Services MUST NOT required exceptional sizing (CPU, Memory, Licenses)</v>
      </c>
    </row>
    <row r="658" spans="4:13">
      <c r="D658"/>
      <c r="F658"/>
      <c r="H658">
        <v>0</v>
      </c>
      <c r="I658" t="str" cm="1">
        <f t="array" aca="1" ref="I6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8" t="s">
        <v>2932</v>
      </c>
      <c r="K658" s="10" t="str">
        <f>TRIM(SUBSTITUTE( LEFT(DATA_Requirements[[#This Row],[Path]], FIND("/", SUBSTITUTE( DATA_Requirements[[#This Row],[Path]]," ","/"),1)-1), ".",""))</f>
        <v>Design</v>
      </c>
      <c r="L6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Creation</v>
      </c>
      <c r="M6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Environment creation MUST be idempotent</v>
      </c>
    </row>
    <row r="659" spans="4:13">
      <c r="D659"/>
      <c r="F659"/>
      <c r="H659">
        <v>0</v>
      </c>
      <c r="I659" t="str" cm="1">
        <f t="array" aca="1" ref="I6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9" t="s">
        <v>2933</v>
      </c>
      <c r="K659" s="10" t="str">
        <f>TRIM(SUBSTITUTE( LEFT(DATA_Requirements[[#This Row],[Path]], FIND("/", SUBSTITUTE( DATA_Requirements[[#This Row],[Path]]," ","/"),1)-1), ".",""))</f>
        <v>Design</v>
      </c>
      <c r="L6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6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 Separated from Runtime Environments (protect against Deletion)</v>
      </c>
    </row>
    <row r="660" spans="4:13">
      <c r="D660"/>
      <c r="F660"/>
      <c r="H660">
        <v>0</v>
      </c>
      <c r="I660" t="str" cm="1">
        <f t="array" aca="1" ref="I6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0" t="s">
        <v>2934</v>
      </c>
      <c r="K660" s="10" t="str">
        <f>TRIM(SUBSTITUTE( LEFT(DATA_Requirements[[#This Row],[Path]], FIND("/", SUBSTITUTE( DATA_Requirements[[#This Row],[Path]]," ","/"),1)-1), ".",""))</f>
        <v>Design</v>
      </c>
      <c r="L6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based Redirection</v>
      </c>
      <c r="M6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protect the system by redirecting HTTP requests to HTTPS equivalent requests (via WAF, Server Host Device Routing rules, etc.)</v>
      </c>
    </row>
    <row r="661" spans="4:13">
      <c r="D661"/>
      <c r="F661"/>
      <c r="H661">
        <v>0</v>
      </c>
      <c r="I661" t="str" cm="1">
        <f t="array" aca="1" ref="I6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1" t="s">
        <v>2935</v>
      </c>
      <c r="K661" s="10" t="str">
        <f>TRIM(SUBSTITUTE( LEFT(DATA_Requirements[[#This Row],[Path]], FIND("/", SUBSTITUTE( DATA_Requirements[[#This Row],[Path]]," ","/"),1)-1), ".",""))</f>
        <v>Design</v>
      </c>
      <c r="L6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Encryption</v>
      </c>
      <c r="M6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 Encryption MAY be used when Channel Encryption is not available.</v>
      </c>
    </row>
    <row r="662" spans="4:13">
      <c r="D662"/>
      <c r="F662"/>
      <c r="H662">
        <v>0</v>
      </c>
      <c r="I662" t="str" cm="1">
        <f t="array" aca="1" ref="I6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2" t="s">
        <v>2936</v>
      </c>
      <c r="K662" s="10" t="str">
        <f>TRIM(SUBSTITUTE( LEFT(DATA_Requirements[[#This Row],[Path]], FIND("/", SUBSTITUTE( DATA_Requirements[[#This Row],[Path]]," ","/"),1)-1), ".",""))</f>
        <v>Design</v>
      </c>
      <c r="L6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Connections Btwn Devices</v>
      </c>
      <c r="M6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Connections between all devices MUST be channel encrypted when technically not possible</v>
      </c>
    </row>
    <row r="663" spans="4:13">
      <c r="D663"/>
      <c r="F663"/>
      <c r="H663">
        <v>0</v>
      </c>
      <c r="I663" t="str" cm="1">
        <f t="array" aca="1" ref="I6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3" t="s">
        <v>2937</v>
      </c>
      <c r="K663" s="10" t="str">
        <f>TRIM(SUBSTITUTE( LEFT(DATA_Requirements[[#This Row],[Path]], FIND("/", SUBSTITUTE( DATA_Requirements[[#This Row],[Path]]," ","/"),1)-1), ".",""))</f>
        <v>Design</v>
      </c>
      <c r="L6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 (ISO-25301,2)</v>
      </c>
      <c r="M6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be developed within ISO-25301, Level 2, independently certified locations (eg: Cloud Providers)</v>
      </c>
    </row>
    <row r="664" spans="4:13">
      <c r="D664"/>
      <c r="F664"/>
      <c r="H664">
        <v>0</v>
      </c>
      <c r="I664" t="str" cm="1">
        <f t="array" aca="1" ref="I6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4" t="s">
        <v>2938</v>
      </c>
      <c r="K664" s="10" t="str">
        <f>TRIM(SUBSTITUTE( LEFT(DATA_Requirements[[#This Row],[Path]], FIND("/", SUBSTITUTE( DATA_Requirements[[#This Row],[Path]]," ","/"),1)-1), ".",""))</f>
        <v>Design</v>
      </c>
      <c r="L6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Separate Environments Min</v>
      </c>
      <c r="M6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SaaS, two different licensed environments are required: NON-PROD-DATA and PROD-DATA</v>
      </c>
    </row>
    <row r="665" spans="4:13">
      <c r="D665"/>
      <c r="F665"/>
      <c r="H665">
        <v>0</v>
      </c>
      <c r="I665" t="str" cm="1">
        <f t="array" aca="1" ref="I6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5" t="s">
        <v>2939</v>
      </c>
      <c r="K665" s="10" t="str">
        <f>TRIM(SUBSTITUTE( LEFT(DATA_Requirements[[#This Row],[Path]], FIND("/", SUBSTITUTE( DATA_Requirements[[#This Row],[Path]]," ","/"),1)-1), ".",""))</f>
        <v>Design</v>
      </c>
      <c r="L6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 Storage (Runtime and Backups)</v>
      </c>
      <c r="M6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 databases and backups using current approaches</v>
      </c>
    </row>
    <row r="666" spans="4:13">
      <c r="D666"/>
      <c r="F666"/>
      <c r="H666">
        <v>0</v>
      </c>
      <c r="I666" t="str" cm="1">
        <f t="array" aca="1" ref="I6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6" t="s">
        <v>2940</v>
      </c>
      <c r="K666" s="10" t="str">
        <f>TRIM(SUBSTITUTE( LEFT(DATA_Requirements[[#This Row],[Path]], FIND("/", SUBSTITUTE( DATA_Requirements[[#This Row],[Path]]," ","/"),1)-1), ".",""))</f>
        <v>Design</v>
      </c>
      <c r="L6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Load</v>
      </c>
      <c r="M6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Load Balanced across dynamically allocated horizontally scaling Web Servers</v>
      </c>
    </row>
    <row r="667" spans="4:13">
      <c r="D667"/>
      <c r="F667"/>
      <c r="H667">
        <v>0</v>
      </c>
      <c r="I667" t="str" cm="1">
        <f t="array" aca="1" ref="I6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7" t="s">
        <v>2941</v>
      </c>
      <c r="K667" s="10" t="str">
        <f>TRIM(SUBSTITUTE( LEFT(DATA_Requirements[[#This Row],[Path]], FIND("/", SUBSTITUTE( DATA_Requirements[[#This Row],[Path]]," ","/"),1)-1), ".",""))</f>
        <v>1044:009000</v>
      </c>
      <c r="L6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Avoid using A249VMs</v>
      </c>
      <c r="M6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use of Virtual Machines (VMs) - a legacy design - to host services requires TWG Excemption</v>
      </c>
    </row>
    <row r="668" spans="4:13">
      <c r="D668"/>
      <c r="F668"/>
      <c r="H668">
        <v>0</v>
      </c>
      <c r="I668" t="str" cm="1">
        <f t="array" aca="1" ref="I6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8" t="s">
        <v>2942</v>
      </c>
      <c r="K668" s="10" t="str">
        <f>TRIM(SUBSTITUTE( LEFT(DATA_Requirements[[#This Row],[Path]], FIND("/", SUBSTITUTE( DATA_Requirements[[#This Row],[Path]]," ","/"),1)-1), ".",""))</f>
        <v>1044:009000</v>
      </c>
      <c r="L6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Cloud-First</v>
      </c>
      <c r="M6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National Directives, The Service MUST be hosted on cloud infrastructure</v>
      </c>
    </row>
    <row r="669" spans="4:13">
      <c r="D669"/>
      <c r="F669"/>
      <c r="H669">
        <v>0</v>
      </c>
      <c r="I669" t="str" cm="1">
        <f t="array" aca="1" ref="I6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9" t="s">
        <v>2943</v>
      </c>
      <c r="K669" s="10" t="str">
        <f>TRIM(SUBSTITUTE( LEFT(DATA_Requirements[[#This Row],[Path]], FIND("/", SUBSTITUTE( DATA_Requirements[[#This Row],[Path]]," ","/"),1)-1), ".",""))</f>
        <v>1044:009000</v>
      </c>
      <c r="L6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Standard Clound Services</v>
      </c>
      <c r="M6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Exemptions MUST be obtained to use higher than Standard licensing options for Cloud Services</v>
      </c>
    </row>
    <row r="670" spans="4:13">
      <c r="D670"/>
      <c r="F670"/>
      <c r="H670">
        <v>0</v>
      </c>
      <c r="I670" t="str" cm="1">
        <f t="array" aca="1" ref="I6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0" t="s">
        <v>2944</v>
      </c>
      <c r="K670" s="10" t="str">
        <f>TRIM(SUBSTITUTE( LEFT(DATA_Requirements[[#This Row],[Path]], FIND("/", SUBSTITUTE( DATA_Requirements[[#This Row],[Path]]," ","/"),1)-1), ".",""))</f>
        <v>1044:009000</v>
      </c>
      <c r="L6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PROD-DATA environments MUST be kept separate from TEST-DATA environments</v>
      </c>
    </row>
    <row r="671" spans="4:13">
      <c r="D671"/>
      <c r="F671" s="21"/>
      <c r="H671">
        <v>0</v>
      </c>
      <c r="I671" s="21" t="str" cm="1">
        <f t="array" aca="1" ref="I6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1" s="21" t="s">
        <v>2945</v>
      </c>
      <c r="K671" s="10" t="str">
        <f>TRIM(SUBSTITUTE( LEFT(DATA_Requirements[[#This Row],[Path]], FIND("/", SUBSTITUTE( DATA_Requirements[[#This Row],[Path]]," ","/"),1)-1), ".",""))</f>
        <v>DESIGN</v>
      </c>
      <c r="L6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DATASEEDING</v>
      </c>
      <c r="M6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72" spans="4:13">
      <c r="D672"/>
      <c r="F672"/>
      <c r="H672">
        <v>0</v>
      </c>
      <c r="I672" t="str" cm="1">
        <f t="array" aca="1" ref="I6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2" t="s">
        <v>2946</v>
      </c>
      <c r="K672" s="10" t="str">
        <f>TRIM(SUBSTITUTE( LEFT(DATA_Requirements[[#This Row],[Path]], FIND("/", SUBSTITUTE( DATA_Requirements[[#This Row],[Path]]," ","/"),1)-1), ".",""))</f>
        <v>Design</v>
      </c>
      <c r="L6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a Deployment Pipeline Step SHOULD be used to invoke System APIs to seed immutable data, such as categorisation lists, etc.</v>
      </c>
    </row>
    <row r="673" spans="1:13">
      <c r="D673"/>
      <c r="F673"/>
      <c r="H673">
        <v>0</v>
      </c>
      <c r="I673" t="str" cm="1">
        <f t="array" aca="1" ref="I6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3" t="s">
        <v>2947</v>
      </c>
      <c r="K673" s="10" t="str">
        <f>TRIM(SUBSTITUTE( LEFT(DATA_Requirements[[#This Row],[Path]], FIND("/", SUBSTITUTE( DATA_Requirements[[#This Row],[Path]]," ","/"),1)-1), ".",""))</f>
        <v>Design</v>
      </c>
      <c r="L6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Seeding MUST be done via in-code CodeFirst Migrations (Core Reference data) and via a Deployment Pipeline Step invoking APIs (Installation-specific).</v>
      </c>
    </row>
    <row r="674" spans="1:13">
      <c r="D674"/>
      <c r="F674" s="14"/>
      <c r="H674">
        <v>0</v>
      </c>
      <c r="I674" s="14" t="str" cm="1">
        <f t="array" aca="1" ref="I6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4" s="14" t="s">
        <v>2948</v>
      </c>
      <c r="K674" s="10" t="str">
        <f>TRIM(SUBSTITUTE( LEFT(DATA_Requirements[[#This Row],[Path]], FIND("/", SUBSTITUTE( DATA_Requirements[[#This Row],[Path]]," ","/"),1)-1), ".",""))</f>
        <v>Design</v>
      </c>
      <c r="L6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6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developed as Idempotent Instructions</v>
      </c>
    </row>
    <row r="675" spans="1:13">
      <c r="A675" t="s">
        <v>1980</v>
      </c>
      <c r="B675" s="14" t="s">
        <v>2440</v>
      </c>
      <c r="C675" t="s">
        <v>2949</v>
      </c>
      <c r="D675"/>
      <c r="E675" t="s">
        <v>2068</v>
      </c>
      <c r="F675" s="22"/>
      <c r="G675" t="s">
        <v>1928</v>
      </c>
      <c r="H675">
        <v>0</v>
      </c>
      <c r="I675" s="22" t="str" cm="1">
        <f t="array" aca="1" ref="I6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11.426.49..0.0</v>
      </c>
      <c r="J675" s="22" t="s">
        <v>2950</v>
      </c>
      <c r="K675" s="10" t="str">
        <f>TRIM(SUBSTITUTE( LEFT(DATA_Requirements[[#This Row],[Path]], FIND("/", SUBSTITUTE( DATA_Requirements[[#This Row],[Path]]," ","/"),1)-1), ".",""))</f>
        <v>Detailed</v>
      </c>
      <c r="L6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Service HTTPS Certificate</v>
      </c>
      <c r="M6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Certificate's Expiration MUST be monitored to trigger its replacement before it expires.</v>
      </c>
    </row>
    <row r="676" spans="1:13">
      <c r="A676" t="s">
        <v>1980</v>
      </c>
      <c r="B676" t="s">
        <v>2256</v>
      </c>
      <c r="C676" t="s">
        <v>2951</v>
      </c>
      <c r="D676"/>
      <c r="E676" t="s">
        <v>2092</v>
      </c>
      <c r="F676" t="s">
        <v>2092</v>
      </c>
      <c r="G676" t="s">
        <v>1947</v>
      </c>
      <c r="H676">
        <v>0</v>
      </c>
      <c r="I676" t="str" cm="1">
        <f t="array" aca="1" ref="I6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11.482.61.61.3.0</v>
      </c>
      <c r="J676" t="s">
        <v>2952</v>
      </c>
      <c r="K676" s="10" t="str">
        <f>TRIM(SUBSTITUTE( LEFT(DATA_Requirements[[#This Row],[Path]], FIND("/", SUBSTITUTE( DATA_Requirements[[#This Row],[Path]]," ","/"),1)-1), ".",""))</f>
        <v>Messages</v>
      </c>
      <c r="L6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Devices</v>
      </c>
    </row>
    <row r="677" spans="1:13">
      <c r="A677" t="s">
        <v>1980</v>
      </c>
      <c r="B677" t="s">
        <v>2256</v>
      </c>
      <c r="C677" t="s">
        <v>2953</v>
      </c>
      <c r="D677"/>
      <c r="E677" t="s">
        <v>2126</v>
      </c>
      <c r="F677" t="s">
        <v>2092</v>
      </c>
      <c r="G677" t="s">
        <v>1947</v>
      </c>
      <c r="H677">
        <v>0</v>
      </c>
      <c r="I677" t="str" cm="1">
        <f t="array" aca="1" ref="I6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11.482.78.61.3.0</v>
      </c>
      <c r="J677" t="s">
        <v>2954</v>
      </c>
      <c r="K677" s="10" t="str">
        <f>TRIM(SUBSTITUTE( LEFT(DATA_Requirements[[#This Row],[Path]], FIND("/", SUBSTITUTE( DATA_Requirements[[#This Row],[Path]]," ","/"),1)-1), ".",""))</f>
        <v>Messages</v>
      </c>
      <c r="L6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Running</v>
      </c>
      <c r="M6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Storage</v>
      </c>
    </row>
    <row r="678" spans="1:13">
      <c r="A678" t="s">
        <v>1980</v>
      </c>
      <c r="B678" t="s">
        <v>2256</v>
      </c>
      <c r="C678" t="s">
        <v>2955</v>
      </c>
      <c r="D678"/>
      <c r="E678" t="s">
        <v>2126</v>
      </c>
      <c r="F678" t="s">
        <v>2094</v>
      </c>
      <c r="G678" t="s">
        <v>1928</v>
      </c>
      <c r="H678">
        <v>0</v>
      </c>
      <c r="I678" s="13" t="str" cm="1">
        <f t="array" aca="1" ref="I6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11.482.78.62.0.0</v>
      </c>
      <c r="J678" t="s">
        <v>2956</v>
      </c>
      <c r="K678" s="10" t="str">
        <f>TRIM(SUBSTITUTE( LEFT(DATA_Requirements[[#This Row],[Path]], FIND("/", SUBSTITUTE( DATA_Requirements[[#This Row],[Path]]," ","/"),1)-1), ".",""))</f>
        <v>Messages</v>
      </c>
      <c r="L6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Atypical Spike in Requests</v>
      </c>
    </row>
    <row r="679" spans="1:13">
      <c r="A679" t="s">
        <v>1980</v>
      </c>
      <c r="B679" t="s">
        <v>2256</v>
      </c>
      <c r="C679" t="s">
        <v>2957</v>
      </c>
      <c r="D679"/>
      <c r="E679" t="s">
        <v>2126</v>
      </c>
      <c r="F679" t="s">
        <v>2092</v>
      </c>
      <c r="G679" t="s">
        <v>1928</v>
      </c>
      <c r="H679">
        <v>0</v>
      </c>
      <c r="I679" s="13" t="str" cm="1">
        <f t="array" aca="1" ref="I6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79" t="s">
        <v>2958</v>
      </c>
      <c r="K679" s="10" t="str">
        <f>TRIM(SUBSTITUTE( LEFT(DATA_Requirements[[#This Row],[Path]], FIND("/", SUBSTITUTE( DATA_Requirements[[#This Row],[Path]]," ","/"),1)-1), ".",""))</f>
        <v>Messages</v>
      </c>
      <c r="L6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Down or Inaccessible</v>
      </c>
    </row>
    <row r="680" spans="1:13">
      <c r="A680" t="s">
        <v>1980</v>
      </c>
      <c r="B680" t="s">
        <v>2256</v>
      </c>
      <c r="C680" t="s">
        <v>2959</v>
      </c>
      <c r="D680"/>
      <c r="E680" t="s">
        <v>2126</v>
      </c>
      <c r="F680" t="s">
        <v>2092</v>
      </c>
      <c r="G680" t="s">
        <v>1928</v>
      </c>
      <c r="H680">
        <v>0</v>
      </c>
      <c r="I680" s="13" t="str" cm="1">
        <f t="array" aca="1" ref="I6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0" t="s">
        <v>2960</v>
      </c>
      <c r="K680" s="10" t="str">
        <f>TRIM(SUBSTITUTE( LEFT(DATA_Requirements[[#This Row],[Path]], FIND("/", SUBSTITUTE( DATA_Requirements[[#This Row],[Path]]," ","/"),1)-1), ".",""))</f>
        <v>Messages</v>
      </c>
      <c r="L6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Certificate requiring Updating</v>
      </c>
    </row>
    <row r="681" spans="1:13">
      <c r="A681" t="s">
        <v>1980</v>
      </c>
      <c r="B681" t="s">
        <v>2256</v>
      </c>
      <c r="C681" t="s">
        <v>2961</v>
      </c>
      <c r="D681"/>
      <c r="E681" t="s">
        <v>2126</v>
      </c>
      <c r="F681" t="s">
        <v>2092</v>
      </c>
      <c r="G681" t="s">
        <v>1928</v>
      </c>
      <c r="H681">
        <v>0</v>
      </c>
      <c r="I681" s="13" t="str" cm="1">
        <f t="array" aca="1" ref="I6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1" s="13" t="s">
        <v>2962</v>
      </c>
      <c r="K681" s="10" t="str">
        <f>TRIM(SUBSTITUTE( LEFT(DATA_Requirements[[#This Row],[Path]], FIND("/", SUBSTITUTE( DATA_Requirements[[#This Row],[Path]]," ","/"),1)-1), ".",""))</f>
        <v>Reports</v>
      </c>
      <c r="L6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Components Age (if possible)</v>
      </c>
    </row>
    <row r="682" spans="1:13">
      <c r="A682" t="s">
        <v>1980</v>
      </c>
      <c r="B682" t="s">
        <v>2256</v>
      </c>
      <c r="C682" t="s">
        <v>2963</v>
      </c>
      <c r="D682"/>
      <c r="E682" t="s">
        <v>2126</v>
      </c>
      <c r="F682" t="s">
        <v>2098</v>
      </c>
      <c r="G682" t="s">
        <v>1928</v>
      </c>
      <c r="H682">
        <v>0</v>
      </c>
      <c r="I682" s="13" t="str" cm="1">
        <f t="array" aca="1" ref="I6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11.482.78.64.0.0</v>
      </c>
      <c r="J682" s="13" t="s">
        <v>2964</v>
      </c>
      <c r="K682" s="10" t="str">
        <f>TRIM(SUBSTITUTE( LEFT(DATA_Requirements[[#This Row],[Path]], FIND("/", SUBSTITUTE( DATA_Requirements[[#This Row],[Path]]," ","/"),1)-1), ".",""))</f>
        <v>Reports</v>
      </c>
      <c r="L6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Services connected to, and last accessed</v>
      </c>
    </row>
    <row r="683" spans="1:13">
      <c r="A683" t="s">
        <v>1980</v>
      </c>
      <c r="B683" t="s">
        <v>2256</v>
      </c>
      <c r="C683" t="s">
        <v>2965</v>
      </c>
      <c r="D683"/>
      <c r="E683" t="s">
        <v>2126</v>
      </c>
      <c r="F683" t="s">
        <v>2092</v>
      </c>
      <c r="G683" t="s">
        <v>1928</v>
      </c>
      <c r="H683">
        <v>0</v>
      </c>
      <c r="I683" s="13" t="str" cm="1">
        <f t="array" aca="1" ref="I6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3" s="13" t="s">
        <v>2966</v>
      </c>
      <c r="K683" s="10" t="str">
        <f>TRIM(SUBSTITUTE( LEFT(DATA_Requirements[[#This Row],[Path]], FIND("/", SUBSTITUTE( DATA_Requirements[[#This Row],[Path]]," ","/"),1)-1), ".",""))</f>
        <v>Reports</v>
      </c>
      <c r="L68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Services Down and Duration (for SLR verification)</v>
      </c>
    </row>
    <row r="684" spans="1:13">
      <c r="A684" t="s">
        <v>1980</v>
      </c>
      <c r="B684" t="s">
        <v>2256</v>
      </c>
      <c r="C684" t="s">
        <v>2967</v>
      </c>
      <c r="D684"/>
      <c r="E684" t="s">
        <v>2126</v>
      </c>
      <c r="F684" t="s">
        <v>2100</v>
      </c>
      <c r="G684" t="s">
        <v>1928</v>
      </c>
      <c r="H684">
        <v>0</v>
      </c>
      <c r="I684" s="13" t="str" cm="1">
        <f t="array" aca="1" ref="I6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4" s="13" t="s">
        <v>2968</v>
      </c>
      <c r="K684" s="10" t="str">
        <f>TRIM(SUBSTITUTE( LEFT(DATA_Requirements[[#This Row],[Path]], FIND("/", SUBSTITUTE( DATA_Requirements[[#This Row],[Path]]," ","/"),1)-1), ".",""))</f>
        <v>Reports</v>
      </c>
      <c r="L68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Sessions Active, Activity in last 5, Proportion of Anon to Authenticated</v>
      </c>
    </row>
    <row r="685" spans="1:13">
      <c r="A685" t="s">
        <v>1980</v>
      </c>
      <c r="B685" t="s">
        <v>2256</v>
      </c>
      <c r="C685" t="s">
        <v>2969</v>
      </c>
      <c r="D685"/>
      <c r="E685" t="s">
        <v>2126</v>
      </c>
      <c r="F685" t="s">
        <v>2100</v>
      </c>
      <c r="G685" t="s">
        <v>1928</v>
      </c>
      <c r="H685">
        <v>0</v>
      </c>
      <c r="I685" s="13" t="str" cm="1">
        <f t="array" aca="1" ref="I6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5" s="13" t="s">
        <v>2970</v>
      </c>
      <c r="K685" s="10" t="str">
        <f>TRIM(SUBSTITUTE( LEFT(DATA_Requirements[[#This Row],[Path]], FIND("/", SUBSTITUTE( DATA_Requirements[[#This Row],[Path]]," ","/"),1)-1), ".",""))</f>
        <v>Reports</v>
      </c>
      <c r="L68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6" spans="1:13">
      <c r="A686" t="s">
        <v>1980</v>
      </c>
      <c r="B686" t="s">
        <v>2256</v>
      </c>
      <c r="C686" s="13" t="s">
        <v>2971</v>
      </c>
      <c r="E686" t="s">
        <v>2126</v>
      </c>
      <c r="F686" t="s">
        <v>2100</v>
      </c>
      <c r="G686" t="s">
        <v>1928</v>
      </c>
      <c r="H686">
        <v>0</v>
      </c>
      <c r="I686" s="13" t="str" cm="1">
        <f t="array" aca="1" ref="I6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6" s="13" t="s">
        <v>2971</v>
      </c>
      <c r="K686" s="10" t="str">
        <f>TRIM(SUBSTITUTE( LEFT(DATA_Requirements[[#This Row],[Path]], FIND("/", SUBSTITUTE( DATA_Requirements[[#This Row],[Path]]," ","/"),1)-1), ".",""))</f>
        <v>Reports</v>
      </c>
      <c r="L68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7" spans="1:13">
      <c r="A687" t="s">
        <v>1980</v>
      </c>
      <c r="B687" t="s">
        <v>2256</v>
      </c>
      <c r="C687" s="13" t="s">
        <v>2972</v>
      </c>
      <c r="E687" t="s">
        <v>2126</v>
      </c>
      <c r="F687" t="s">
        <v>2100</v>
      </c>
      <c r="G687" t="s">
        <v>1928</v>
      </c>
      <c r="H687">
        <v>0</v>
      </c>
      <c r="I687" s="13" t="str" cm="1">
        <f t="array" aca="1" ref="I6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7" s="13" t="s">
        <v>2972</v>
      </c>
      <c r="K687" s="10" t="str">
        <f>TRIM(SUBSTITUTE( LEFT(DATA_Requirements[[#This Row],[Path]], FIND("/", SUBSTITUTE( DATA_Requirements[[#This Row],[Path]]," ","/"),1)-1), ".",""))</f>
        <v>Reports</v>
      </c>
      <c r="L68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8" spans="1:13">
      <c r="A688" t="s">
        <v>1980</v>
      </c>
      <c r="B688" t="s">
        <v>2256</v>
      </c>
      <c r="C688" s="13" t="s">
        <v>2973</v>
      </c>
      <c r="E688" t="s">
        <v>2126</v>
      </c>
      <c r="F688" t="s">
        <v>2100</v>
      </c>
      <c r="G688" t="s">
        <v>1928</v>
      </c>
      <c r="H688">
        <v>0</v>
      </c>
      <c r="I688" s="13" t="str" cm="1">
        <f t="array" aca="1" ref="I6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8" s="13" t="s">
        <v>2973</v>
      </c>
      <c r="K688" s="10" t="str">
        <f>TRIM(SUBSTITUTE( LEFT(DATA_Requirements[[#This Row],[Path]], FIND("/", SUBSTITUTE( DATA_Requirements[[#This Row],[Path]]," ","/"),1)-1), ".",""))</f>
        <v>Reports</v>
      </c>
      <c r="L6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to Look Version Percentages (to Phase Out old ones)</v>
      </c>
    </row>
    <row r="689" spans="1:13">
      <c r="A689" t="s">
        <v>1980</v>
      </c>
      <c r="B689" t="s">
        <v>2256</v>
      </c>
      <c r="C689" s="13" t="s">
        <v>2974</v>
      </c>
      <c r="E689" t="s">
        <v>2126</v>
      </c>
      <c r="F689" t="s">
        <v>2100</v>
      </c>
      <c r="G689" t="s">
        <v>1928</v>
      </c>
      <c r="H689">
        <v>0</v>
      </c>
      <c r="I689" s="13" t="str" cm="1">
        <f t="array" aca="1" ref="I6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9" s="13" t="s">
        <v>2974</v>
      </c>
      <c r="K689" s="10" t="str">
        <f>TRIM(SUBSTITUTE( LEFT(DATA_Requirements[[#This Row],[Path]], FIND("/", SUBSTITUTE( DATA_Requirements[[#This Row],[Path]]," ","/"),1)-1), ".",""))</f>
        <v>Reports</v>
      </c>
      <c r="L6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Features to Comments</v>
      </c>
    </row>
    <row r="690" spans="1:13">
      <c r="D690"/>
      <c r="H690">
        <v>0</v>
      </c>
      <c r="I690" t="str" cm="1">
        <f t="array" aca="1" ref="I6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0" t="s">
        <v>2975</v>
      </c>
      <c r="K690" s="10" t="str">
        <f>TRIM(SUBSTITUTE( LEFT(DATA_Requirements[[#This Row],[Path]], FIND("/", SUBSTITUTE( DATA_Requirements[[#This Row],[Path]]," ","/"),1)-1), ".",""))</f>
        <v>QA</v>
      </c>
      <c r="L6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Discrete Tests</v>
      </c>
      <c r="M6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Scripts MUST be defined for each Task within each User Story</v>
      </c>
    </row>
    <row r="691" spans="1:13">
      <c r="D691"/>
      <c r="H691">
        <v>0</v>
      </c>
      <c r="I691" t="str" cm="1">
        <f t="array" aca="1" ref="I6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1" t="s">
        <v>2976</v>
      </c>
      <c r="K691" s="10" t="str">
        <f>TRIM(SUBSTITUTE( LEFT(DATA_Requirements[[#This Row],[Path]], FIND("/", SUBSTITUTE( DATA_Requirements[[#This Row],[Path]]," ","/"),1)-1), ".",""))</f>
        <v>QA</v>
      </c>
      <c r="L6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Use Gherkin</v>
      </c>
      <c r="M6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Acceptance Test Definitions MUST be defined using Gherkin (GWT) Syntax</v>
      </c>
    </row>
    <row r="692" spans="1:13">
      <c r="D692"/>
      <c r="H692">
        <v>0</v>
      </c>
      <c r="I692" t="str" cm="1">
        <f t="array" aca="1" ref="I6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2" t="s">
        <v>2977</v>
      </c>
      <c r="K692" s="10" t="str">
        <f>TRIM(SUBSTITUTE( LEFT(DATA_Requirements[[#This Row],[Path]], FIND("/", SUBSTITUTE( DATA_Requirements[[#This Row],[Path]]," ","/"),1)-1), ".",""))</f>
        <v>QA</v>
      </c>
      <c r="L6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6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Tests for Interoperation MUST be developed</v>
      </c>
    </row>
    <row r="693" spans="1:13">
      <c r="D693"/>
      <c r="H693">
        <v>0</v>
      </c>
      <c r="I693" t="str" cm="1">
        <f t="array" aca="1" ref="I6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3" t="s">
        <v>2978</v>
      </c>
      <c r="K693" s="10" t="str">
        <f>TRIM(SUBSTITUTE( LEFT(DATA_Requirements[[#This Row],[Path]], FIND("/", SUBSTITUTE( DATA_Requirements[[#This Row],[Path]]," ","/"),1)-1), ".",""))</f>
        <v>QA</v>
      </c>
      <c r="L6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Whole Service Lifecycle</v>
      </c>
      <c r="M6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automating QA checks so that they ensure quality long after project development resources are disbanded</v>
      </c>
    </row>
    <row r="694" spans="1:13">
      <c r="D694"/>
      <c r="H694">
        <v>0</v>
      </c>
      <c r="I694" t="str" cm="1">
        <f t="array" aca="1" ref="I6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4" t="s">
        <v>2979</v>
      </c>
      <c r="K694" s="10" t="str">
        <f>TRIM(SUBSTITUTE( LEFT(DATA_Requirements[[#This Row],[Path]], FIND("/", SUBSTITUTE( DATA_Requirements[[#This Row],[Path]]," ","/"),1)-1), ".",""))</f>
        <v>QA</v>
      </c>
      <c r="L6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 Test Definitions</v>
      </c>
      <c r="M6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Developing Test Scripts for Encoding into Automation to be run within Automated Delivery Pipelines</v>
      </c>
    </row>
    <row r="695" spans="1:13">
      <c r="D695"/>
      <c r="H695">
        <v>0</v>
      </c>
      <c r="I695" t="str" cm="1">
        <f t="array" aca="1" ref="I6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5" t="s">
        <v>2980</v>
      </c>
      <c r="K695" s="10" t="str">
        <f>TRIM(SUBSTITUTE( LEFT(DATA_Requirements[[#This Row],[Path]], FIND("/", SUBSTITUTE( DATA_Requirements[[#This Row],[Path]]," ","/"),1)-1), ".",""))</f>
        <v>QA</v>
      </c>
      <c r="L6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Dynamic Tests</v>
      </c>
      <c r="M6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SHOULD include running Dynamic Tests in the BT Environment</v>
      </c>
    </row>
    <row r="696" spans="1:13">
      <c r="D696"/>
      <c r="H696">
        <v>0</v>
      </c>
      <c r="I696" t="str" cm="1">
        <f t="array" aca="1" ref="I6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6" t="s">
        <v>2981</v>
      </c>
      <c r="K696" s="10" t="str">
        <f>TRIM(SUBSTITUTE( LEFT(DATA_Requirements[[#This Row],[Path]], FIND("/", SUBSTITUTE( DATA_Requirements[[#This Row],[Path]]," ","/"),1)-1), ".",""))</f>
        <v>QA</v>
      </c>
      <c r="L6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Focus on this System</v>
      </c>
      <c r="M6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of delivery systems MUST exclude responsibility of validating the qualities of dependency systems</v>
      </c>
    </row>
    <row r="697" spans="1:13">
      <c r="D697"/>
      <c r="H697">
        <v>0</v>
      </c>
      <c r="I697" t="str" cm="1">
        <f t="array" aca="1" ref="I6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7" t="s">
        <v>2982</v>
      </c>
      <c r="K697" s="10" t="str">
        <f>TRIM(SUBSTITUTE( LEFT(DATA_Requirements[[#This Row],[Path]], FIND("/", SUBSTITUTE( DATA_Requirements[[#This Row],[Path]]," ","/"),1)-1), ".",""))</f>
        <v>QA</v>
      </c>
      <c r="L6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Prove Connectivity</v>
      </c>
      <c r="M6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Dependency Connectivitys are Demonstated by Successful Dynamic Tests</v>
      </c>
    </row>
    <row r="698" spans="1:13">
      <c r="D698"/>
      <c r="H698">
        <v>0</v>
      </c>
      <c r="I698" t="str" cm="1">
        <f t="array" aca="1" ref="I6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8" t="s">
        <v>2983</v>
      </c>
      <c r="K698" s="10" t="str">
        <f>TRIM(SUBSTITUTE( LEFT(DATA_Requirements[[#This Row],[Path]], FIND("/", SUBSTITUTE( DATA_Requirements[[#This Row],[Path]]," ","/"),1)-1), ".",""))</f>
        <v>QA</v>
      </c>
      <c r="L6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Repetitive</v>
      </c>
      <c r="M6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Repetitive Testing by Hand</v>
      </c>
    </row>
    <row r="699" spans="1:13">
      <c r="D699"/>
      <c r="H699">
        <v>0</v>
      </c>
      <c r="I699" t="str" cm="1">
        <f t="array" aca="1" ref="I6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9" t="s">
        <v>2984</v>
      </c>
      <c r="K699" s="10" t="str">
        <f>TRIM(SUBSTITUTE( LEFT(DATA_Requirements[[#This Row],[Path]], FIND("/", SUBSTITUTE( DATA_Requirements[[#This Row],[Path]]," ","/"),1)-1), ".",""))</f>
        <v>QA</v>
      </c>
      <c r="L6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Failure: Access to Full or partial Clear</v>
      </c>
      <c r="M6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Obfuscated Data</v>
      </c>
    </row>
    <row r="700" spans="1:13">
      <c r="D700"/>
      <c r="H700">
        <v>0</v>
      </c>
      <c r="I700" t="str" cm="1">
        <f t="array" aca="1" ref="I7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0" t="s">
        <v>2985</v>
      </c>
      <c r="K700" s="10" t="str">
        <f>TRIM(SUBSTITUTE( LEFT(DATA_Requirements[[#This Row],[Path]], FIND("/", SUBSTITUTE( DATA_Requirements[[#This Row],[Path]]," ","/"),1)-1), ".",""))</f>
        <v>QA</v>
      </c>
      <c r="L7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Current</v>
      </c>
      <c r="M7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Lagard Device Limits versus predicted (Lifecycle) Needs</v>
      </c>
    </row>
    <row r="701" spans="1:13">
      <c r="D701"/>
      <c r="H701">
        <v>0</v>
      </c>
      <c r="I701" t="str" cm="1">
        <f t="array" aca="1" ref="I7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1" t="s">
        <v>2986</v>
      </c>
      <c r="K701" s="10" t="str">
        <f>TRIM(SUBSTITUTE( LEFT(DATA_Requirements[[#This Row],[Path]], FIND("/", SUBSTITUTE( DATA_Requirements[[#This Row],[Path]]," ","/"),1)-1), ".",""))</f>
        <v>QA</v>
      </c>
      <c r="L7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Solving</v>
      </c>
      <c r="M7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Solving for Data Quality, rather than Logic that improves Data Quality</v>
      </c>
    </row>
    <row r="702" spans="1:13">
      <c r="D702"/>
      <c r="H702">
        <v>0</v>
      </c>
      <c r="I702" s="22" t="str" cm="1">
        <f t="array" aca="1" ref="I7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2" s="22" t="s">
        <v>2987</v>
      </c>
      <c r="K702" s="10" t="str">
        <f>TRIM(SUBSTITUTE( LEFT(DATA_Requirements[[#This Row],[Path]], FIND("/", SUBSTITUTE( DATA_Requirements[[#This Row],[Path]]," ","/"),1)-1), ".",""))</f>
        <v>QA</v>
      </c>
      <c r="L7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7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3" spans="1:13">
      <c r="D703"/>
      <c r="H703">
        <v>0</v>
      </c>
      <c r="I703" s="22" t="str" cm="1">
        <f t="array" aca="1" ref="I7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3" s="22" t="s">
        <v>2988</v>
      </c>
      <c r="K703" s="10" t="str">
        <f>TRIM(SUBSTITUTE( LEFT(DATA_Requirements[[#This Row],[Path]], FIND("/", SUBSTITUTE( DATA_Requirements[[#This Row],[Path]]," ","/"),1)-1), ".",""))</f>
        <v>QA</v>
      </c>
      <c r="L7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API-CLIENT</v>
      </c>
      <c r="M7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4" spans="1:13">
      <c r="D704"/>
      <c r="H704">
        <v>0</v>
      </c>
      <c r="I704" s="22" t="str" cm="1">
        <f t="array" aca="1" ref="I7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4" s="22" t="s">
        <v>2989</v>
      </c>
      <c r="K704" s="10" t="str">
        <f>TRIM(SUBSTITUTE( LEFT(DATA_Requirements[[#This Row],[Path]], FIND("/", SUBSTITUTE( DATA_Requirements[[#This Row],[Path]]," ","/"),1)-1), ".",""))</f>
        <v>QA</v>
      </c>
      <c r="L7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UI-CLIENT</v>
      </c>
      <c r="M7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5" spans="1:15">
      <c r="D705"/>
      <c r="H705">
        <v>0</v>
      </c>
      <c r="I705" t="str" cm="1">
        <f t="array" aca="1" ref="I7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5" t="s">
        <v>2990</v>
      </c>
      <c r="K705" s="10" t="str">
        <f>TRIM(SUBSTITUTE( LEFT(DATA_Requirements[[#This Row],[Path]], FIND("/", SUBSTITUTE( DATA_Requirements[[#This Row],[Path]]," ","/"),1)-1), ".",""))</f>
        <v>QA</v>
      </c>
      <c r="L7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Paper</v>
      </c>
      <c r="M7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Appearance across Devices, Browers and Paper</v>
      </c>
    </row>
    <row r="706" spans="1:15">
      <c r="D706"/>
      <c r="H706">
        <v>0</v>
      </c>
      <c r="I706" t="str" cm="1">
        <f t="array" aca="1" ref="I7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6" t="s">
        <v>2991</v>
      </c>
      <c r="K706" s="10" t="str">
        <f>TRIM(SUBSTITUTE( LEFT(DATA_Requirements[[#This Row],[Path]], FIND("/", SUBSTITUTE( DATA_Requirements[[#This Row],[Path]]," ","/"),1)-1), ".",""))</f>
        <v>QA</v>
      </c>
      <c r="L7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Statistics across Platforms</v>
      </c>
      <c r="M7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Statistics across Devices, Browers and Paper</v>
      </c>
    </row>
    <row r="707" spans="1:15">
      <c r="D707"/>
      <c r="H707">
        <v>0</v>
      </c>
      <c r="I707" t="str" cm="1">
        <f t="array" aca="1" ref="I7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7" t="s">
        <v>2992</v>
      </c>
      <c r="K707" s="10" t="str">
        <f>TRIM(SUBSTITUTE( LEFT(DATA_Requirements[[#This Row],[Path]], FIND("/", SUBSTITUTE( DATA_Requirements[[#This Row],[Path]]," ","/"),1)-1), ".",""))</f>
        <v>QA</v>
      </c>
      <c r="L7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Tasks</v>
      </c>
      <c r="M7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Complete each User Story's Tasks with one or more Acceptance Test Definitions</v>
      </c>
    </row>
    <row r="708" spans="1:15">
      <c r="D708"/>
      <c r="H708">
        <v>0</v>
      </c>
      <c r="I708" s="16" t="str" cm="1">
        <f t="array" aca="1" ref="I7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8" s="16" t="s">
        <v>2993</v>
      </c>
      <c r="K708" s="10" t="str">
        <f>TRIM(SUBSTITUTE( LEFT(DATA_Requirements[[#This Row],[Path]], FIND("/", SUBSTITUTE( DATA_Requirements[[#This Row],[Path]]," ","/"),1)-1), ".",""))</f>
        <v>QA</v>
      </c>
      <c r="L70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9" spans="1:15">
      <c r="D709"/>
      <c r="H709">
        <v>0</v>
      </c>
      <c r="I709" s="16" t="str" cm="1">
        <f t="array" aca="1" ref="I7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9" s="16" t="s">
        <v>2994</v>
      </c>
      <c r="K709" s="10" t="str">
        <f>TRIM(SUBSTITUTE( LEFT(DATA_Requirements[[#This Row],[Path]], FIND("/", SUBSTITUTE( DATA_Requirements[[#This Row],[Path]]," ","/"),1)-1), ".",""))</f>
        <v>DELIVERY</v>
      </c>
      <c r="L70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0" spans="1:15">
      <c r="A710" s="21" t="s">
        <v>1996</v>
      </c>
      <c r="B710" t="s">
        <v>2246</v>
      </c>
      <c r="C710"/>
      <c r="D710"/>
      <c r="E710" t="s">
        <v>2126</v>
      </c>
      <c r="F710" s="21" t="s">
        <v>2048</v>
      </c>
      <c r="G710" t="s">
        <v>1928</v>
      </c>
      <c r="H710">
        <v>0</v>
      </c>
      <c r="I710" s="21" t="str" cm="1">
        <f t="array" aca="1" ref="I7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0" s="21" t="s">
        <v>2995</v>
      </c>
      <c r="K710" s="10" t="str">
        <f>TRIM(SUBSTITUTE( LEFT(DATA_Requirements[[#This Row],[Path]], FIND("/", SUBSTITUTE( DATA_Requirements[[#This Row],[Path]]," ","/"),1)-1), ".",""))</f>
        <v>16450300</v>
      </c>
      <c r="L7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1" spans="1:15">
      <c r="A711" s="21" t="s">
        <v>1996</v>
      </c>
      <c r="B711" t="s">
        <v>2246</v>
      </c>
      <c r="C711"/>
      <c r="D711"/>
      <c r="E711" t="s">
        <v>2126</v>
      </c>
      <c r="F711" s="21" t="s">
        <v>2048</v>
      </c>
      <c r="G711" t="s">
        <v>1928</v>
      </c>
      <c r="H711">
        <v>0</v>
      </c>
      <c r="I711" s="21" t="str" cm="1">
        <f t="array" aca="1" ref="I7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1" s="21" t="s">
        <v>2995</v>
      </c>
      <c r="K711" s="10" t="str">
        <f>TRIM(SUBSTITUTE( LEFT(DATA_Requirements[[#This Row],[Path]], FIND("/", SUBSTITUTE( DATA_Requirements[[#This Row],[Path]]," ","/"),1)-1), ".",""))</f>
        <v>16450300</v>
      </c>
      <c r="L7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2" spans="1:15" s="40" customFormat="1">
      <c r="A712" s="39" t="s">
        <v>1999</v>
      </c>
      <c r="C712" s="41"/>
      <c r="F712" s="42"/>
      <c r="G712" s="41"/>
      <c r="H712" s="40">
        <v>0</v>
      </c>
      <c r="I712" s="40" t="str" cm="1">
        <f t="array" aca="1" ref="I7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2" s="40" t="s">
        <v>2996</v>
      </c>
      <c r="K712" s="43" t="str">
        <f>TRIM(SUBSTITUTE( LEFT(DATA_Requirements[[#This Row],[Path]], FIND("/", SUBSTITUTE( DATA_Requirements[[#This Row],[Path]]," ","/"),1)-1), ".",""))</f>
        <v>Driving</v>
      </c>
      <c r="L712"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712"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v>
      </c>
      <c r="N712" s="44"/>
      <c r="O712" s="44"/>
    </row>
    <row r="713" spans="1:15" s="40" customFormat="1">
      <c r="A713" s="39" t="s">
        <v>1999</v>
      </c>
      <c r="C713" s="41"/>
      <c r="F713" s="42"/>
      <c r="G713" s="41"/>
      <c r="H713" s="40">
        <v>0</v>
      </c>
      <c r="I713" s="40" t="str" cm="1">
        <f t="array" aca="1" ref="I7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3" s="40" t="s">
        <v>2997</v>
      </c>
      <c r="K713" s="43" t="str">
        <f>TRIM(SUBSTITUTE( LEFT(DATA_Requirements[[#This Row],[Path]], FIND("/", SUBSTITUTE( DATA_Requirements[[#This Row],[Path]]," ","/"),1)-1), ".",""))</f>
        <v>Driving</v>
      </c>
      <c r="L713"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3"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3" s="44"/>
      <c r="O713" s="44"/>
    </row>
    <row r="714" spans="1:15" s="40" customFormat="1">
      <c r="A714" s="39" t="s">
        <v>1999</v>
      </c>
      <c r="C714" s="41"/>
      <c r="F714" s="42"/>
      <c r="G714" s="41"/>
      <c r="H714" s="40">
        <v>0</v>
      </c>
      <c r="I714" s="40" t="str" cm="1">
        <f t="array" aca="1" ref="I7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4" s="40" t="s">
        <v>2998</v>
      </c>
      <c r="K714" s="43" t="str">
        <f>TRIM(SUBSTITUTE( LEFT(DATA_Requirements[[#This Row],[Path]], FIND("/", SUBSTITUTE( DATA_Requirements[[#This Row],[Path]]," ","/"),1)-1), ".",""))</f>
        <v>Driving</v>
      </c>
      <c r="L714"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v>
      </c>
      <c r="M714"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Encrypted At Rest</v>
      </c>
      <c r="N714" s="44"/>
      <c r="O714" s="44"/>
    </row>
    <row r="715" spans="1:15" s="40" customFormat="1">
      <c r="A715" s="39" t="s">
        <v>1999</v>
      </c>
      <c r="C715" s="41"/>
      <c r="F715" s="42"/>
      <c r="G715" s="41"/>
      <c r="H715" s="40">
        <v>0</v>
      </c>
      <c r="I715" s="40" t="str" cm="1">
        <f t="array" aca="1" ref="I7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5" s="40" t="s">
        <v>2999</v>
      </c>
      <c r="K715" s="43" t="str">
        <f>TRIM(SUBSTITUTE( LEFT(DATA_Requirements[[#This Row],[Path]], FIND("/", SUBSTITUTE( DATA_Requirements[[#This Row],[Path]]," ","/"),1)-1), ".",""))</f>
        <v>Driving</v>
      </c>
      <c r="L715"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Mix</v>
      </c>
      <c r="M715"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Mix of Interval &amp; Full Backups</v>
      </c>
      <c r="N715" s="44"/>
      <c r="O715" s="44"/>
    </row>
    <row r="716" spans="1:15" s="40" customFormat="1">
      <c r="A716" s="39" t="s">
        <v>1999</v>
      </c>
      <c r="C716" s="41"/>
      <c r="F716" s="42"/>
      <c r="G716" s="41"/>
      <c r="H716" s="40">
        <v>0</v>
      </c>
      <c r="I716" s="40" t="str" cm="1">
        <f t="array" aca="1" ref="I7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6" s="40" t="s">
        <v>3000</v>
      </c>
      <c r="K716" s="43" t="str">
        <f>TRIM(SUBSTITUTE( LEFT(DATA_Requirements[[#This Row],[Path]], FIND("/", SUBSTITUTE( DATA_Requirements[[#This Row],[Path]]," ","/"),1)-1), ".",""))</f>
        <v>Driving</v>
      </c>
      <c r="L716"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Over</v>
      </c>
      <c r="M716"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Over encrypted channels</v>
      </c>
      <c r="N716" s="44"/>
      <c r="O716" s="44"/>
    </row>
    <row r="717" spans="1:15" s="40" customFormat="1">
      <c r="A717" s="39" t="s">
        <v>1999</v>
      </c>
      <c r="C717" s="41"/>
      <c r="F717" s="42"/>
      <c r="G717" s="41"/>
      <c r="H717" s="40">
        <v>0</v>
      </c>
      <c r="I717" s="40" t="str" cm="1">
        <f t="array" aca="1" ref="I7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7" s="40" t="s">
        <v>3001</v>
      </c>
      <c r="K717" s="43" t="str">
        <f>TRIM(SUBSTITUTE( LEFT(DATA_Requirements[[#This Row],[Path]], FIND("/", SUBSTITUTE( DATA_Requirements[[#This Row],[Path]]," ","/"),1)-1), ".",""))</f>
        <v>Driving</v>
      </c>
      <c r="L717"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Demonstrated</v>
      </c>
      <c r="M717"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Tested (by default Operations)</v>
      </c>
      <c r="N717" s="44"/>
      <c r="O717" s="44"/>
    </row>
    <row r="718" spans="1:15" s="40" customFormat="1">
      <c r="A718" s="39" t="s">
        <v>1999</v>
      </c>
      <c r="C718" s="41"/>
      <c r="F718" s="42"/>
      <c r="G718" s="41"/>
      <c r="H718" s="40">
        <v>0</v>
      </c>
      <c r="I718" s="40" t="str" cm="1">
        <f t="array" aca="1" ref="I7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8" s="40" t="s">
        <v>3002</v>
      </c>
      <c r="K718" s="43" t="str">
        <f>TRIM(SUBSTITUTE( LEFT(DATA_Requirements[[#This Row],[Path]], FIND("/", SUBSTITUTE( DATA_Requirements[[#This Row],[Path]]," ","/"),1)-1), ".",""))</f>
        <v>Driving</v>
      </c>
      <c r="L718"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Restoration</v>
      </c>
      <c r="M718"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Restoration</v>
      </c>
      <c r="N718" s="44"/>
      <c r="O718" s="44"/>
    </row>
    <row r="719" spans="1:15" s="40" customFormat="1">
      <c r="A719" s="39" t="s">
        <v>1999</v>
      </c>
      <c r="C719" s="41"/>
      <c r="F719" s="42"/>
      <c r="G719" s="41"/>
      <c r="H719" s="40">
        <v>0</v>
      </c>
      <c r="I719" s="40" t="str" cm="1">
        <f t="array" aca="1" ref="I7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9" s="40" t="s">
        <v>3003</v>
      </c>
      <c r="K719" s="43" t="str">
        <f>TRIM(SUBSTITUTE( LEFT(DATA_Requirements[[#This Row],[Path]], FIND("/", SUBSTITUTE( DATA_Requirements[[#This Row],[Path]]," ","/"),1)-1), ".",""))</f>
        <v>Driving</v>
      </c>
      <c r="L719"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9"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9" s="44"/>
      <c r="O719" s="44"/>
    </row>
    <row r="720" spans="1:15" s="40" customFormat="1">
      <c r="A720" s="39" t="s">
        <v>1999</v>
      </c>
      <c r="C720" s="41"/>
      <c r="F720" s="42"/>
      <c r="G720" s="41"/>
      <c r="H720" s="40">
        <v>0</v>
      </c>
      <c r="I720" s="40" t="str" cm="1">
        <f t="array" aca="1" ref="I7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0" s="40" t="s">
        <v>3004</v>
      </c>
      <c r="K720" s="43" t="str">
        <f>TRIM(SUBSTITUTE( LEFT(DATA_Requirements[[#This Row],[Path]], FIND("/", SUBSTITUTE( DATA_Requirements[[#This Row],[Path]]," ","/"),1)-1), ".",""))</f>
        <v>Driving</v>
      </c>
      <c r="L720"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Regularly</v>
      </c>
      <c r="M720"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Regularly Tested</v>
      </c>
      <c r="N720" s="44"/>
      <c r="O720" s="44"/>
    </row>
    <row r="721" spans="1:15" s="40" customFormat="1">
      <c r="A721" s="39" t="s">
        <v>1999</v>
      </c>
      <c r="C721" s="41"/>
      <c r="F721" s="42"/>
      <c r="G721" s="41"/>
      <c r="H721" s="40">
        <v>0</v>
      </c>
      <c r="I721" s="40" t="str" cm="1">
        <f t="array" aca="1" ref="I7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1" s="40" t="s">
        <v>3005</v>
      </c>
      <c r="K721" s="43" t="str">
        <f>TRIM(SUBSTITUTE( LEFT(DATA_Requirements[[#This Row],[Path]], FIND("/", SUBSTITUTE( DATA_Requirements[[#This Row],[Path]]," ","/"),1)-1), ".",""))</f>
        <v>Driving</v>
      </c>
      <c r="L721"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Stored</v>
      </c>
      <c r="M721"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Stored in a separate location than PROD-DATA Environment</v>
      </c>
      <c r="N721" s="44"/>
      <c r="O721" s="44"/>
    </row>
    <row r="722" spans="1:15" s="40" customFormat="1">
      <c r="A722" s="39" t="s">
        <v>1999</v>
      </c>
      <c r="C722" s="41"/>
      <c r="F722" s="42"/>
      <c r="G722" s="41"/>
      <c r="H722" s="40">
        <v>0</v>
      </c>
      <c r="I722" s="39" t="str" cm="1">
        <f t="array" aca="1" ref="I7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2" s="39" t="s">
        <v>3006</v>
      </c>
      <c r="K722" s="43" t="str">
        <f>TRIM(SUBSTITUTE( LEFT(DATA_Requirements[[#This Row],[Path]], FIND("/", SUBSTITUTE( DATA_Requirements[[#This Row],[Path]]," ","/"),1)-1), ".",""))</f>
        <v>DRIVING</v>
      </c>
      <c r="L722"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v>
      </c>
      <c r="M722"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2" s="44"/>
      <c r="O722" s="44"/>
    </row>
    <row r="723" spans="1:15" s="40" customFormat="1">
      <c r="A723" s="39" t="s">
        <v>1999</v>
      </c>
      <c r="C723" s="41"/>
      <c r="F723" s="42"/>
      <c r="G723" s="41"/>
      <c r="H723" s="40">
        <v>0</v>
      </c>
      <c r="I723" s="39" t="str" cm="1">
        <f t="array" aca="1" ref="I7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3" s="39" t="s">
        <v>3007</v>
      </c>
      <c r="K723" s="43" t="str">
        <f>TRIM(SUBSTITUTE( LEFT(DATA_Requirements[[#This Row],[Path]], FIND("/", SUBSTITUTE( DATA_Requirements[[#This Row],[Path]]," ","/"),1)-1), ".",""))</f>
        <v>DRIVING</v>
      </c>
      <c r="L723"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723"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3" s="44"/>
      <c r="O723" s="44"/>
    </row>
    <row r="724" spans="1:15" s="40" customFormat="1">
      <c r="A724" s="39" t="s">
        <v>1999</v>
      </c>
      <c r="C724" s="41"/>
      <c r="F724" s="42"/>
      <c r="G724" s="41"/>
      <c r="H724" s="40">
        <v>0</v>
      </c>
      <c r="I724" s="39" t="str" cm="1">
        <f t="array" aca="1" ref="I7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4" s="39" t="s">
        <v>3008</v>
      </c>
      <c r="K724" s="43" t="str">
        <f>TRIM(SUBSTITUTE( LEFT(DATA_Requirements[[#This Row],[Path]], FIND("/", SUBSTITUTE( DATA_Requirements[[#This Row],[Path]]," ","/"),1)-1), ".",""))</f>
        <v>DRIVING</v>
      </c>
      <c r="L724"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v>
      </c>
      <c r="M724"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4" s="44"/>
      <c r="O724" s="44"/>
    </row>
    <row r="725" spans="1:15" s="40" customFormat="1">
      <c r="A725" s="39" t="s">
        <v>1999</v>
      </c>
      <c r="C725" s="41"/>
      <c r="F725" s="42"/>
      <c r="G725" s="41"/>
      <c r="H725" s="40">
        <v>0</v>
      </c>
      <c r="I725" s="40" t="str" cm="1">
        <f t="array" aca="1" ref="I7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5" s="40" t="s">
        <v>3009</v>
      </c>
      <c r="K725" s="43" t="str">
        <f>TRIM(SUBSTITUTE( LEFT(DATA_Requirements[[#This Row],[Path]], FIND("/", SUBSTITUTE( DATA_Requirements[[#This Row],[Path]]," ","/"),1)-1), ".",""))</f>
        <v>Driving</v>
      </c>
      <c r="L725"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725"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No Direct Unaudited Access to Storage</v>
      </c>
      <c r="N725" s="44"/>
      <c r="O725" s="44"/>
    </row>
    <row r="726" spans="1:15" s="40" customFormat="1">
      <c r="A726" s="39" t="s">
        <v>1999</v>
      </c>
      <c r="C726" s="41"/>
      <c r="F726" s="42"/>
      <c r="G726" s="41"/>
      <c r="H726" s="40">
        <v>0</v>
      </c>
      <c r="I726" s="40" t="str" cm="1">
        <f t="array" aca="1" ref="I7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6" s="40" t="s">
        <v>3010</v>
      </c>
      <c r="K726" s="43" t="str">
        <f>TRIM(SUBSTITUTE( LEFT(DATA_Requirements[[#This Row],[Path]], FIND("/", SUBSTITUTE( DATA_Requirements[[#This Row],[Path]]," ","/"),1)-1), ".",""))</f>
        <v>Driving</v>
      </c>
      <c r="L726"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726"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Version Maintenance</v>
      </c>
      <c r="N726" s="44"/>
      <c r="O726" s="44"/>
    </row>
    <row r="727" spans="1:15" s="40" customFormat="1">
      <c r="A727" s="39" t="s">
        <v>1999</v>
      </c>
      <c r="C727" s="41"/>
      <c r="F727" s="42"/>
      <c r="G727" s="41"/>
      <c r="H727" s="40">
        <v>0</v>
      </c>
      <c r="I727" s="40" t="str" cm="1">
        <f t="array" aca="1" ref="I7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7" s="40" t="s">
        <v>3011</v>
      </c>
      <c r="K727" s="43" t="str">
        <f>TRIM(SUBSTITUTE( LEFT(DATA_Requirements[[#This Row],[Path]], FIND("/", SUBSTITUTE( DATA_Requirements[[#This Row],[Path]]," ","/"),1)-1), ".",""))</f>
        <v>Driving</v>
      </c>
      <c r="L727"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727"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v>
      </c>
      <c r="N727" s="44"/>
      <c r="O727" s="44"/>
    </row>
    <row r="728" spans="1:15" s="40" customFormat="1">
      <c r="A728" s="39" t="s">
        <v>1999</v>
      </c>
      <c r="C728" s="41"/>
      <c r="F728" s="42"/>
      <c r="G728" s="41"/>
      <c r="H728" s="40">
        <v>0</v>
      </c>
      <c r="I728" s="39" t="str" cm="1">
        <f t="array" aca="1" ref="I7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8" s="39" t="s">
        <v>3012</v>
      </c>
      <c r="K728" s="43" t="str">
        <f>TRIM(SUBSTITUTE( LEFT(DATA_Requirements[[#This Row],[Path]], FIND("/", SUBSTITUTE( DATA_Requirements[[#This Row],[Path]]," ","/"),1)-1), ".",""))</f>
        <v>DRIVING</v>
      </c>
      <c r="L728"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28"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8" s="44"/>
      <c r="O728" s="44"/>
    </row>
    <row r="729" spans="1:15" s="40" customFormat="1">
      <c r="A729" s="39" t="s">
        <v>1999</v>
      </c>
      <c r="C729" s="41"/>
      <c r="F729" s="42"/>
      <c r="G729" s="41"/>
      <c r="H729" s="40">
        <v>0</v>
      </c>
      <c r="I729" s="40" t="str" cm="1">
        <f t="array" aca="1" ref="I7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9" s="40" t="s">
        <v>3013</v>
      </c>
      <c r="K729" s="43" t="str">
        <f>TRIM(SUBSTITUTE( LEFT(DATA_Requirements[[#This Row],[Path]], FIND("/", SUBSTITUTE( DATA_Requirements[[#This Row],[Path]]," ","/"),1)-1), ".",""))</f>
        <v>Driving</v>
      </c>
      <c r="L729"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Analysis</v>
      </c>
      <c r="M729"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Analysis</v>
      </c>
      <c r="N729" s="44"/>
      <c r="O729" s="44"/>
    </row>
    <row r="730" spans="1:15" s="40" customFormat="1">
      <c r="A730" s="39" t="s">
        <v>1999</v>
      </c>
      <c r="C730" s="41"/>
      <c r="F730" s="42"/>
      <c r="G730" s="41"/>
      <c r="H730" s="40">
        <v>0</v>
      </c>
      <c r="I730" s="40" t="str" cm="1">
        <f t="array" aca="1" ref="I7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0" s="40" t="s">
        <v>3014</v>
      </c>
      <c r="K730" s="43" t="str">
        <f>TRIM(SUBSTITUTE( LEFT(DATA_Requirements[[#This Row],[Path]], FIND("/", SUBSTITUTE( DATA_Requirements[[#This Row],[Path]]," ","/"),1)-1), ".",""))</f>
        <v>Driving</v>
      </c>
      <c r="L730"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730"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v>
      </c>
      <c r="N730" s="44"/>
      <c r="O730" s="44"/>
    </row>
    <row r="731" spans="1:15" s="40" customFormat="1">
      <c r="A731" s="39" t="s">
        <v>1999</v>
      </c>
      <c r="C731" s="41"/>
      <c r="F731" s="42"/>
      <c r="G731" s="41"/>
      <c r="H731" s="40">
        <v>0</v>
      </c>
      <c r="I731" s="40" t="str" cm="1">
        <f t="array" aca="1" ref="I7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1" s="40" t="s">
        <v>3015</v>
      </c>
      <c r="K731" s="43" t="str">
        <f>TRIM(SUBSTITUTE( LEFT(DATA_Requirements[[#This Row],[Path]], FIND("/", SUBSTITUTE( DATA_Requirements[[#This Row],[Path]]," ","/"),1)-1), ".",""))</f>
        <v>Driving</v>
      </c>
      <c r="L731"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Exporting</v>
      </c>
      <c r="M731"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Exporting</v>
      </c>
      <c r="N731" s="44"/>
      <c r="O731" s="44"/>
    </row>
    <row r="732" spans="1:15" s="40" customFormat="1">
      <c r="A732" s="39" t="s">
        <v>1999</v>
      </c>
      <c r="C732" s="41"/>
      <c r="F732" s="42"/>
      <c r="G732" s="41"/>
      <c r="H732" s="40">
        <v>0</v>
      </c>
      <c r="I732" s="40" t="str" cm="1">
        <f t="array" aca="1" ref="I7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2" s="40" t="s">
        <v>3016</v>
      </c>
      <c r="K732" s="43" t="str">
        <f>TRIM(SUBSTITUTE( LEFT(DATA_Requirements[[#This Row],[Path]], FIND("/", SUBSTITUTE( DATA_Requirements[[#This Row],[Path]]," ","/"),1)-1), ".",""))</f>
        <v>Driving</v>
      </c>
      <c r="L732"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2"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2" s="44"/>
      <c r="O732" s="44"/>
    </row>
    <row r="733" spans="1:15" s="40" customFormat="1">
      <c r="A733" s="39" t="s">
        <v>1999</v>
      </c>
      <c r="C733" s="41"/>
      <c r="F733" s="42"/>
      <c r="G733" s="41"/>
      <c r="H733" s="40">
        <v>0</v>
      </c>
      <c r="I733" s="40" t="str" cm="1">
        <f t="array" aca="1" ref="I7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3" s="40" t="s">
        <v>3017</v>
      </c>
      <c r="K733" s="43" t="str">
        <f>TRIM(SUBSTITUTE( LEFT(DATA_Requirements[[#This Row],[Path]], FIND("/", SUBSTITUTE( DATA_Requirements[[#This Row],[Path]]," ","/"),1)-1), ".",""))</f>
        <v>Driving</v>
      </c>
      <c r="L733"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v>
      </c>
      <c r="M733"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&amp; AuthZ (Groups, Membership, Group Roles, Permissions)</v>
      </c>
      <c r="N733" s="44"/>
      <c r="O733" s="44"/>
    </row>
    <row r="734" spans="1:15" s="40" customFormat="1">
      <c r="A734" s="39" t="s">
        <v>1999</v>
      </c>
      <c r="C734" s="41"/>
      <c r="F734" s="42"/>
      <c r="G734" s="41"/>
      <c r="H734" s="40">
        <v>0</v>
      </c>
      <c r="I734" s="40" t="str" cm="1">
        <f t="array" aca="1" ref="I7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4" s="40" t="s">
        <v>3018</v>
      </c>
      <c r="K734" s="43" t="str">
        <f>TRIM(SUBSTITUTE( LEFT(DATA_Requirements[[#This Row],[Path]], FIND("/", SUBSTITUTE( DATA_Requirements[[#This Row],[Path]]," ","/"),1)-1), ".",""))</f>
        <v>Driving</v>
      </c>
      <c r="L734"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4"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v>
      </c>
      <c r="N734" s="44"/>
      <c r="O734" s="44"/>
    </row>
    <row r="735" spans="1:15" s="40" customFormat="1">
      <c r="A735" s="39" t="s">
        <v>1999</v>
      </c>
      <c r="C735" s="41"/>
      <c r="F735" s="42"/>
      <c r="G735" s="41"/>
      <c r="H735" s="40">
        <v>0</v>
      </c>
      <c r="I735" s="40" t="str" cm="1">
        <f t="array" aca="1" ref="I7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5" s="40" t="s">
        <v>3019</v>
      </c>
      <c r="K735" s="43" t="str">
        <f>TRIM(SUBSTITUTE( LEFT(DATA_Requirements[[#This Row],[Path]], FIND("/", SUBSTITUTE( DATA_Requirements[[#This Row],[Path]]," ","/"),1)-1), ".",""))</f>
        <v>Driving</v>
      </c>
      <c r="L735"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5"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 Users &amp; AuthZ (Groups, Users, Roles, Permissions)</v>
      </c>
      <c r="N735" s="44"/>
      <c r="O735" s="44"/>
    </row>
    <row r="736" spans="1:15" s="40" customFormat="1">
      <c r="A736" s="39" t="s">
        <v>1999</v>
      </c>
      <c r="C736" s="41"/>
      <c r="F736" s="42"/>
      <c r="G736" s="41"/>
      <c r="H736" s="40">
        <v>0</v>
      </c>
      <c r="I736" s="40" t="str" cm="1">
        <f t="array" aca="1" ref="I7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6" s="40" t="s">
        <v>3020</v>
      </c>
      <c r="K736" s="43" t="str">
        <f>TRIM(SUBSTITUTE( LEFT(DATA_Requirements[[#This Row],[Path]], FIND("/", SUBSTITUTE( DATA_Requirements[[#This Row],[Path]]," ","/"),1)-1), ".",""))</f>
        <v>Driving</v>
      </c>
      <c r="L736"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6"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6" s="44"/>
      <c r="O736" s="44"/>
    </row>
    <row r="737" spans="1:15" s="40" customFormat="1">
      <c r="A737" s="39" t="s">
        <v>1999</v>
      </c>
      <c r="C737" s="41"/>
      <c r="F737" s="42"/>
      <c r="G737" s="41"/>
      <c r="H737" s="40">
        <v>0</v>
      </c>
      <c r="I737" s="40" t="str" cm="1">
        <f t="array" aca="1" ref="I7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7" s="40" t="s">
        <v>3021</v>
      </c>
      <c r="K737" s="43" t="str">
        <f>TRIM(SUBSTITUTE( LEFT(DATA_Requirements[[#This Row],[Path]], FIND("/", SUBSTITUTE( DATA_Requirements[[#This Row],[Path]]," ","/"),1)-1), ".",""))</f>
        <v>Driving</v>
      </c>
      <c r="L737"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737"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c r="N737" s="44"/>
      <c r="O737" s="44"/>
    </row>
    <row r="738" spans="1:15" s="40" customFormat="1">
      <c r="A738" s="39" t="s">
        <v>1999</v>
      </c>
      <c r="C738" s="41"/>
      <c r="F738" s="42"/>
      <c r="G738" s="41"/>
      <c r="H738" s="40">
        <v>0</v>
      </c>
      <c r="I738" s="40" t="str" cm="1">
        <f t="array" aca="1" ref="I7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8" s="40" t="s">
        <v>3022</v>
      </c>
      <c r="K738" s="43" t="str">
        <f>TRIM(SUBSTITUTE( LEFT(DATA_Requirements[[#This Row],[Path]], FIND("/", SUBSTITUTE( DATA_Requirements[[#This Row],[Path]]," ","/"),1)-1), ".",""))</f>
        <v>Driving</v>
      </c>
      <c r="L738"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Assets</v>
      </c>
      <c r="M738"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Assets (Most Viewed)</v>
      </c>
      <c r="N738" s="44"/>
      <c r="O738" s="44"/>
    </row>
    <row r="739" spans="1:15" s="40" customFormat="1">
      <c r="A739" s="39" t="s">
        <v>1999</v>
      </c>
      <c r="C739" s="41"/>
      <c r="F739" s="42"/>
      <c r="G739" s="41"/>
      <c r="H739" s="40">
        <v>0</v>
      </c>
      <c r="I739" s="40" t="str" cm="1">
        <f t="array" aca="1" ref="I7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9" s="40" t="s">
        <v>3023</v>
      </c>
      <c r="K739" s="43" t="str">
        <f>TRIM(SUBSTITUTE( LEFT(DATA_Requirements[[#This Row],[Path]], FIND("/", SUBSTITUTE( DATA_Requirements[[#This Row],[Path]]," ","/"),1)-1), ".",""))</f>
        <v>Driving</v>
      </c>
      <c r="L739"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39"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(Group Summary: Description, Metadata, Members, Resources)</v>
      </c>
      <c r="N739" s="44"/>
      <c r="O739" s="44"/>
    </row>
    <row r="740" spans="1:15" s="40" customFormat="1">
      <c r="A740" s="39" t="s">
        <v>1999</v>
      </c>
      <c r="C740" s="41"/>
      <c r="F740" s="42"/>
      <c r="G740" s="41"/>
      <c r="H740" s="40">
        <v>0</v>
      </c>
      <c r="I740" s="40" t="str" cm="1">
        <f t="array" aca="1" ref="I7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0" s="40" t="s">
        <v>3024</v>
      </c>
      <c r="K740" s="43" t="str">
        <f>TRIM(SUBSTITUTE( LEFT(DATA_Requirements[[#This Row],[Path]], FIND("/", SUBSTITUTE( DATA_Requirements[[#This Row],[Path]]," ","/"),1)-1), ".",""))</f>
        <v>Driving</v>
      </c>
      <c r="L740"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0"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(Record History: Viewers, Editors, Creator, Logical Deletor)</v>
      </c>
      <c r="N740" s="44"/>
      <c r="O740" s="44"/>
    </row>
    <row r="741" spans="1:15" s="40" customFormat="1">
      <c r="A741" s="39" t="s">
        <v>1999</v>
      </c>
      <c r="C741" s="41"/>
      <c r="F741" s="42"/>
      <c r="G741" s="41"/>
      <c r="H741" s="40">
        <v>0</v>
      </c>
      <c r="I741" s="40" t="str" cm="1">
        <f t="array" aca="1" ref="I7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1" s="40" t="s">
        <v>3025</v>
      </c>
      <c r="K741" s="43" t="str">
        <f>TRIM(SUBSTITUTE( LEFT(DATA_Requirements[[#This Row],[Path]], FIND("/", SUBSTITUTE( DATA_Requirements[[#This Row],[Path]]," ","/"),1)-1), ".",""))</f>
        <v>Driving</v>
      </c>
      <c r="L741"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1"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Activity History: Operations)</v>
      </c>
      <c r="N741" s="44"/>
      <c r="O741" s="44"/>
    </row>
    <row r="742" spans="1:15" s="40" customFormat="1">
      <c r="A742" s="39" t="s">
        <v>1999</v>
      </c>
      <c r="C742" s="41"/>
      <c r="F742" s="42"/>
      <c r="G742" s="41"/>
      <c r="H742" s="40">
        <v>0</v>
      </c>
      <c r="I742" s="40" t="str" cm="1">
        <f t="array" aca="1" ref="I7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2" s="40" t="s">
        <v>3026</v>
      </c>
      <c r="K742" s="43" t="str">
        <f>TRIM(SUBSTITUTE( LEFT(DATA_Requirements[[#This Row],[Path]], FIND("/", SUBSTITUTE( DATA_Requirements[[#This Row],[Path]]," ","/"),1)-1), ".",""))</f>
        <v>Driving</v>
      </c>
      <c r="L742"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2"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Summary: Context, Permissions, Operations, Records)</v>
      </c>
      <c r="N742" s="44"/>
      <c r="O742" s="44"/>
    </row>
    <row r="743" spans="1:15" s="40" customFormat="1">
      <c r="A743" s="39" t="s">
        <v>1999</v>
      </c>
      <c r="C743" s="41"/>
      <c r="F743" s="42"/>
      <c r="G743" s="41"/>
      <c r="H743" s="40">
        <v>0</v>
      </c>
      <c r="I743" s="40" t="str" cm="1">
        <f t="array" aca="1" ref="I7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3" s="40" t="s">
        <v>3027</v>
      </c>
      <c r="K743" s="43" t="str">
        <f>TRIM(SUBSTITUTE( LEFT(DATA_Requirements[[#This Row],[Path]], FIND("/", SUBSTITUTE( DATA_Requirements[[#This Row],[Path]]," ","/"),1)-1), ".",""))</f>
        <v>Driving</v>
      </c>
      <c r="L743"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Discovery</v>
      </c>
      <c r="M743"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Discovery (Source Paths,Metadata Used)</v>
      </c>
      <c r="N743" s="44"/>
      <c r="O743" s="44"/>
    </row>
    <row r="744" spans="1:15" s="40" customFormat="1">
      <c r="A744" s="39" t="s">
        <v>1999</v>
      </c>
      <c r="C744" s="41"/>
      <c r="F744" s="42"/>
      <c r="G744" s="41"/>
      <c r="H744" s="40">
        <v>0</v>
      </c>
      <c r="I744" s="40" t="str" cm="1">
        <f t="array" aca="1" ref="I7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4" s="40" t="s">
        <v>3028</v>
      </c>
      <c r="K744" s="43" t="str">
        <f>TRIM(SUBSTITUTE( LEFT(DATA_Requirements[[#This Row],[Path]], FIND("/", SUBSTITUTE( DATA_Requirements[[#This Row],[Path]]," ","/"),1)-1), ".",""))</f>
        <v>Driving</v>
      </c>
      <c r="L744"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PDF</v>
      </c>
      <c r="M744"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PDF is preferred for print</v>
      </c>
      <c r="N744" s="44"/>
      <c r="O744" s="44"/>
    </row>
    <row r="745" spans="1:15" s="40" customFormat="1">
      <c r="A745" s="39" t="s">
        <v>1999</v>
      </c>
      <c r="C745" s="41"/>
      <c r="F745" s="42"/>
      <c r="G745" s="41"/>
      <c r="H745" s="40">
        <v>0</v>
      </c>
      <c r="I745" s="40" t="str" cm="1">
        <f t="array" aca="1" ref="I7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5" s="40" t="s">
        <v>3029</v>
      </c>
      <c r="K745" s="43" t="str">
        <f>TRIM(SUBSTITUTE( LEFT(DATA_Requirements[[#This Row],[Path]], FIND("/", SUBSTITUTE( DATA_Requirements[[#This Row],[Path]]," ","/"),1)-1), ".",""))</f>
        <v>Driving</v>
      </c>
      <c r="L745"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45"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(Search, Abandonment, Consumation)</v>
      </c>
      <c r="N745" s="44"/>
      <c r="O745" s="44"/>
    </row>
    <row r="746" spans="1:15" s="40" customFormat="1">
      <c r="A746" s="39" t="s">
        <v>1999</v>
      </c>
      <c r="C746" s="41"/>
      <c r="F746" s="42"/>
      <c r="G746" s="41"/>
      <c r="H746" s="40">
        <v>0</v>
      </c>
      <c r="I746" s="40" t="str" cm="1">
        <f t="array" aca="1" ref="I7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6" s="40" t="s">
        <v>3030</v>
      </c>
      <c r="K746" s="43" t="str">
        <f>TRIM(SUBSTITUTE( LEFT(DATA_Requirements[[#This Row],[Path]], FIND("/", SUBSTITUTE( DATA_Requirements[[#This Row],[Path]]," ","/"),1)-1), ".",""))</f>
        <v>Driving</v>
      </c>
      <c r="L746"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746"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(Requests to Delay, Duration, Exceptions)</v>
      </c>
      <c r="N746" s="44"/>
      <c r="O746" s="44"/>
    </row>
    <row r="747" spans="1:15" s="40" customFormat="1">
      <c r="A747" s="39" t="s">
        <v>1999</v>
      </c>
      <c r="C747" s="41"/>
      <c r="F747" s="42"/>
      <c r="G747" s="41"/>
      <c r="H747" s="40">
        <v>0</v>
      </c>
      <c r="I747" s="40" t="str" cm="1">
        <f t="array" aca="1" ref="I7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7" s="40" t="s">
        <v>3031</v>
      </c>
      <c r="K747" s="43" t="str">
        <f>TRIM(SUBSTITUTE( LEFT(DATA_Requirements[[#This Row],[Path]], FIND("/", SUBSTITUTE( DATA_Requirements[[#This Row],[Path]]," ","/"),1)-1), ".",""))</f>
        <v>Driving</v>
      </c>
      <c r="L747"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printed</v>
      </c>
      <c r="M747"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printed reports are unalterable</v>
      </c>
      <c r="N747" s="44"/>
      <c r="O747" s="44"/>
    </row>
    <row r="748" spans="1:15" s="40" customFormat="1">
      <c r="A748" s="39" t="s">
        <v>1999</v>
      </c>
      <c r="C748" s="41"/>
      <c r="F748" s="42"/>
      <c r="G748" s="41"/>
      <c r="H748" s="40">
        <v>0</v>
      </c>
      <c r="I748" s="40" t="str" cm="1">
        <f t="array" aca="1" ref="I7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8" s="40" t="s">
        <v>3032</v>
      </c>
      <c r="K748" s="43" t="str">
        <f>TRIM(SUBSTITUTE( LEFT(DATA_Requirements[[#This Row],[Path]], FIND("/", SUBSTITUTE( DATA_Requirements[[#This Row],[Path]]," ","/"),1)-1), ".",""))</f>
        <v>Driving</v>
      </c>
      <c r="L748"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Traffic</v>
      </c>
      <c r="M748"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 (UnAuthenticated, Abandonment, Authentication, Authenticated)</v>
      </c>
      <c r="N748" s="44"/>
      <c r="O748" s="44"/>
    </row>
    <row r="749" spans="1:15" s="40" customFormat="1">
      <c r="A749" s="39" t="s">
        <v>1999</v>
      </c>
      <c r="C749" s="41"/>
      <c r="F749" s="42"/>
      <c r="G749" s="41"/>
      <c r="H749" s="40">
        <v>0</v>
      </c>
      <c r="I749" s="40" t="str" cm="1">
        <f t="array" aca="1" ref="I7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9" s="40" t="s">
        <v>3033</v>
      </c>
      <c r="K749" s="43" t="str">
        <f>TRIM(SUBSTITUTE( LEFT(DATA_Requirements[[#This Row],[Path]], FIND("/", SUBSTITUTE( DATA_Requirements[[#This Row],[Path]]," ","/"),1)-1), ".",""))</f>
        <v>Driving</v>
      </c>
      <c r="L749" s="41"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Usability</v>
      </c>
      <c r="M749" s="41"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 (Searches, Followed, Abandoned)</v>
      </c>
      <c r="N749" s="44"/>
      <c r="O749" s="44"/>
    </row>
    <row r="750" spans="1:15">
      <c r="A750" t="s">
        <v>2002</v>
      </c>
      <c r="B750" t="s">
        <v>2246</v>
      </c>
      <c r="C750" t="s">
        <v>3034</v>
      </c>
      <c r="D750"/>
      <c r="F750" t="s">
        <v>2054</v>
      </c>
      <c r="G750"/>
      <c r="H750">
        <v>0</v>
      </c>
      <c r="I750" t="str" cm="1">
        <f t="array" aca="1" ref="I7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18.461..43..0</v>
      </c>
      <c r="J750" t="s">
        <v>3035</v>
      </c>
      <c r="K750" s="10" t="str">
        <f>TRIM(SUBSTITUTE( LEFT(DATA_Requirements[[#This Row],[Path]], FIND("/", SUBSTITUTE( DATA_Requirements[[#This Row],[Path]]," ","/"),1)-1), ".",""))</f>
        <v>Decommissioning</v>
      </c>
      <c r="L7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7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Data MUST be digitally prepared for Archives prior to Decomissioning the infoservice.</v>
      </c>
    </row>
    <row r="751" spans="1:15">
      <c r="A751" t="s">
        <v>2002</v>
      </c>
      <c r="B751" t="s">
        <v>2246</v>
      </c>
      <c r="C751"/>
      <c r="D751"/>
      <c r="E751" t="s">
        <v>2132</v>
      </c>
      <c r="F751" t="s">
        <v>2032</v>
      </c>
      <c r="G751" t="s">
        <v>1928</v>
      </c>
      <c r="H751">
        <v>0</v>
      </c>
      <c r="I751" t="str" cm="1">
        <f t="array" aca="1" ref="I7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18.461.81.32.0.0</v>
      </c>
      <c r="J751" t="s">
        <v>3036</v>
      </c>
      <c r="K751" s="10" t="str">
        <f>TRIM(SUBSTITUTE( LEFT(DATA_Requirements[[#This Row],[Path]], FIND("/", SUBSTITUTE( DATA_Requirements[[#This Row],[Path]]," ","/"),1)-1), ".",""))</f>
        <v>Decommissioning</v>
      </c>
      <c r="L7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7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digital method of migrating system data (ETL over APIs, etc.) to a replacement system MUST be made available prior to Decomissioning a legacy system</v>
      </c>
    </row>
    <row r="752" spans="1:15">
      <c r="A752" t="s">
        <v>2002</v>
      </c>
      <c r="B752" t="s">
        <v>2246</v>
      </c>
      <c r="C752" t="s">
        <v>3037</v>
      </c>
      <c r="D752"/>
      <c r="E752" t="s">
        <v>2132</v>
      </c>
      <c r="F752" t="s">
        <v>2096</v>
      </c>
      <c r="G752" t="s">
        <v>1928</v>
      </c>
      <c r="H752">
        <v>0</v>
      </c>
      <c r="I752" t="str" cm="1">
        <f t="array" aca="1" ref="I7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18.461.81.63.0.0</v>
      </c>
      <c r="J752" t="s">
        <v>3038</v>
      </c>
      <c r="K752" s="10" t="str">
        <f>TRIM(SUBSTITUTE( LEFT(DATA_Requirements[[#This Row],[Path]], FIND("/", SUBSTITUTE( DATA_Requirements[[#This Row],[Path]]," ","/"),1)-1), ".",""))</f>
        <v>Decommissioning</v>
      </c>
      <c r="L7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Hosted</v>
      </c>
      <c r="M7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Hosted Storage Devices MUST be deleted securely when decomissioned</v>
      </c>
    </row>
    <row r="753" spans="1:13">
      <c r="A753" t="s">
        <v>2002</v>
      </c>
      <c r="B753" t="s">
        <v>2246</v>
      </c>
      <c r="C753"/>
      <c r="D753"/>
      <c r="E753" t="s">
        <v>2100</v>
      </c>
      <c r="F753" t="s">
        <v>2096</v>
      </c>
      <c r="G753" t="s">
        <v>1928</v>
      </c>
      <c r="H753">
        <v>0</v>
      </c>
      <c r="I753" t="str" cm="1">
        <f t="array" aca="1" ref="I7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18.461.65.63.0.0</v>
      </c>
      <c r="J753" t="s">
        <v>3039</v>
      </c>
      <c r="K753" s="10" t="str">
        <f>TRIM(SUBSTITUTE( LEFT(DATA_Requirements[[#This Row],[Path]], FIND("/", SUBSTITUTE( DATA_Requirements[[#This Row],[Path]]," ","/"),1)-1), ".",""))</f>
        <v>Decommissioning</v>
      </c>
      <c r="L7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7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next appropriate system MUST be Authenticatable and Permitted to export data via API prior to Decommissioning a legacy system</v>
      </c>
    </row>
    <row r="754" spans="1:13">
      <c r="A754" s="16" t="s">
        <v>2002</v>
      </c>
      <c r="B754" s="16"/>
      <c r="C754"/>
      <c r="D754"/>
      <c r="E754" s="16"/>
      <c r="F754" s="16"/>
      <c r="G754" t="s">
        <v>1928</v>
      </c>
      <c r="H754">
        <v>0</v>
      </c>
      <c r="I754" s="16" t="str" cm="1">
        <f t="array" aca="1" ref="I7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18....0.0</v>
      </c>
      <c r="J754" s="16" t="s">
        <v>3040</v>
      </c>
      <c r="K754" s="10" t="str">
        <f>TRIM(SUBSTITUTE( LEFT(DATA_Requirements[[#This Row],[Path]], FIND("/", SUBSTITUTE( DATA_Requirements[[#This Row],[Path]]," ","/"),1)-1), ".",""))</f>
        <v>DECOMMISSIONING</v>
      </c>
      <c r="L7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5" spans="1:13">
      <c r="B755" t="s">
        <v>2246</v>
      </c>
      <c r="C755"/>
      <c r="D755"/>
      <c r="F755" t="s">
        <v>2012</v>
      </c>
      <c r="G755" t="s">
        <v>1928</v>
      </c>
      <c r="H755">
        <v>0</v>
      </c>
      <c r="I755" t="str" cm="1">
        <f t="array" aca="1" ref="I7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.461..22.0.0</v>
      </c>
      <c r="J755" t="s">
        <v>3041</v>
      </c>
      <c r="K755" s="10" t="str">
        <f>TRIM(SUBSTITUTE( LEFT(DATA_Requirements[[#This Row],[Path]], FIND("/", SUBSTITUTE( DATA_Requirements[[#This Row],[Path]]," ","/"),1)-1), ".",""))</f>
        <v>Design</v>
      </c>
      <c r="L7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v>
      </c>
      <c r="M7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SHOULD not be ingested directly into system storage - use validated APIs instead when available</v>
      </c>
    </row>
    <row r="756" spans="1:13">
      <c r="A756" s="21"/>
      <c r="B756" s="21"/>
      <c r="C756"/>
      <c r="D756"/>
      <c r="E756" s="21"/>
      <c r="F756" s="21"/>
      <c r="G756" t="s">
        <v>1928</v>
      </c>
      <c r="H756">
        <v>0</v>
      </c>
      <c r="I756" s="21" t="str" cm="1">
        <f t="array" aca="1" ref="I7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6" s="21" t="s">
        <v>3042</v>
      </c>
      <c r="K756" s="10" t="str">
        <f>TRIM(SUBSTITUTE( LEFT(DATA_Requirements[[#This Row],[Path]], FIND("/", SUBSTITUTE( DATA_Requirements[[#This Row],[Path]]," ","/"),1)-1), ".",""))</f>
        <v>DIRECTION</v>
      </c>
      <c r="L7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7" spans="1:13">
      <c r="A757" s="21"/>
      <c r="B757" s="21"/>
      <c r="C757"/>
      <c r="D757"/>
      <c r="E757" s="21"/>
      <c r="F757" t="s">
        <v>2012</v>
      </c>
      <c r="G757" t="s">
        <v>1928</v>
      </c>
      <c r="H757">
        <v>0</v>
      </c>
      <c r="I757" s="21" t="str" cm="1">
        <f t="array" aca="1" ref="I7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...22.0.0</v>
      </c>
      <c r="J757" s="21" t="s">
        <v>3043</v>
      </c>
      <c r="K757" s="10" t="str">
        <f>TRIM(SUBSTITUTE( LEFT(DATA_Requirements[[#This Row],[Path]], FIND("/", SUBSTITUTE( DATA_Requirements[[#This Row],[Path]]," ","/"),1)-1), ".",""))</f>
        <v>DESIGN</v>
      </c>
      <c r="L7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LEGACYDATAMIGRATION</v>
      </c>
      <c r="M7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8" spans="1:13">
      <c r="A758" s="16"/>
      <c r="B758" s="16"/>
      <c r="C758"/>
      <c r="D758"/>
      <c r="E758" s="16"/>
      <c r="F758" s="16"/>
      <c r="G758" t="s">
        <v>1928</v>
      </c>
      <c r="H758">
        <v>0</v>
      </c>
      <c r="I758" s="16" t="str" cm="1">
        <f t="array" aca="1" ref="I7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8" s="16" t="s">
        <v>3044</v>
      </c>
      <c r="K758" s="10" t="str">
        <f>TRIM(SUBSTITUTE( LEFT(DATA_Requirements[[#This Row],[Path]], FIND("/", SUBSTITUTE( DATA_Requirements[[#This Row],[Path]]," ","/"),1)-1), ".",""))</f>
        <v>1000:0000</v>
      </c>
      <c r="L7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High LevelComponents, Info &amp; Delivery Design</v>
      </c>
      <c r="M7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High Level Design Proposition of components, information, development &amp; delivery MUST be provided for review and collaborative critique, correction and completion</v>
      </c>
    </row>
    <row r="759" spans="1:13">
      <c r="C759"/>
      <c r="D759"/>
      <c r="F759"/>
      <c r="G759" t="s">
        <v>1928</v>
      </c>
      <c r="H759">
        <v>0</v>
      </c>
      <c r="I759" t="str" cm="1">
        <f t="array" aca="1" ref="I7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9" t="s">
        <v>3045</v>
      </c>
      <c r="K759" s="10" t="str">
        <f>TRIM(SUBSTITUTE( LEFT(DATA_Requirements[[#This Row],[Path]], FIND("/", SUBSTITUTE( DATA_Requirements[[#This Row],[Path]]," ","/"),1)-1), ".",""))</f>
        <v>Design</v>
      </c>
      <c r="L7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Migrations</v>
      </c>
      <c r="M7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MUST not be bypass validation and ingested directly into system storage - use validated system APIs</v>
      </c>
    </row>
    <row r="760" spans="1:13">
      <c r="A760" s="21"/>
      <c r="B760" s="21"/>
      <c r="C760"/>
      <c r="D760"/>
      <c r="E760" s="21"/>
      <c r="F760" s="21"/>
      <c r="G760" t="s">
        <v>1928</v>
      </c>
      <c r="H760">
        <v>0</v>
      </c>
      <c r="I760" s="21" t="str" cm="1">
        <f t="array" aca="1" ref="I7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0" s="21" t="s">
        <v>3046</v>
      </c>
      <c r="K760" s="10" t="str">
        <f>TRIM(SUBSTITUTE( LEFT(DATA_Requirements[[#This Row],[Path]], FIND("/", SUBSTITUTE( DATA_Requirements[[#This Row],[Path]]," ","/"),1)-1), ".",""))</f>
        <v>DESIGN</v>
      </c>
      <c r="L7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7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1" spans="1:13">
      <c r="A761" s="22"/>
      <c r="B761" s="22"/>
      <c r="C761"/>
      <c r="D761"/>
      <c r="E761" s="22"/>
      <c r="F761" s="22"/>
      <c r="G761" t="s">
        <v>1928</v>
      </c>
      <c r="H761">
        <v>0</v>
      </c>
      <c r="I761" s="22" t="str" cm="1">
        <f t="array" aca="1" ref="I7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1" s="22" t="s">
        <v>3047</v>
      </c>
      <c r="K761" s="10" t="str">
        <f>TRIM(SUBSTITUTE( LEFT(DATA_Requirements[[#This Row],[Path]], FIND("/", SUBSTITUTE( DATA_Requirements[[#This Row],[Path]]," ","/"),1)-1), ".",""))</f>
        <v>TEAM</v>
      </c>
      <c r="L76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7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Roles MUST assemble a Team of individuals capable of filling the Roles required to deliver expected deliverables and service.</v>
      </c>
    </row>
    <row r="762" spans="1:13">
      <c r="A762" s="21"/>
      <c r="B762" s="21"/>
      <c r="C762"/>
      <c r="D762"/>
      <c r="E762" s="21"/>
      <c r="F762" s="21"/>
      <c r="G762" t="s">
        <v>1928</v>
      </c>
      <c r="H762">
        <v>0</v>
      </c>
      <c r="I762" s="21" t="str" cm="1">
        <f t="array" aca="1" ref="I7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2" s="21" t="s">
        <v>3048</v>
      </c>
      <c r="K762" s="10" t="str">
        <f>TRIM(SUBSTITUTE( LEFT(DATA_Requirements[[#This Row],[Path]], FIND("/", SUBSTITUTE( DATA_Requirements[[#This Row],[Path]]," ","/"),1)-1), ".",""))</f>
        <v>DESIGN</v>
      </c>
      <c r="L7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PIPELINES</v>
      </c>
      <c r="M7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3" spans="1:13">
      <c r="C763"/>
      <c r="D763"/>
      <c r="E763" t="s">
        <v>2060</v>
      </c>
      <c r="F763"/>
      <c r="G763" t="s">
        <v>1928</v>
      </c>
      <c r="H763">
        <v>0</v>
      </c>
      <c r="I763" t="str" cm="1">
        <f t="array" aca="1" ref="I7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3" t="s">
        <v>3049</v>
      </c>
      <c r="K763" s="10" t="str">
        <f>TRIM(SUBSTITUTE( LEFT(DATA_Requirements[[#This Row],[Path]], FIND("/", SUBSTITUTE( DATA_Requirements[[#This Row],[Path]]," ","/"),1)-1), ".",""))</f>
        <v/>
      </c>
      <c r="L7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 Members: Constraints: Team AntiPatterns</v>
      </c>
      <c r="M7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have current capabilities, patterns and approaches</v>
      </c>
    </row>
    <row r="764" spans="1:13">
      <c r="C764"/>
      <c r="D764"/>
      <c r="E764" t="s">
        <v>2060</v>
      </c>
      <c r="F764"/>
      <c r="G764" t="s">
        <v>1928</v>
      </c>
      <c r="H764">
        <v>0</v>
      </c>
      <c r="I764" t="str" cm="1">
        <f t="array" aca="1" ref="I7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4" t="s">
        <v>3050</v>
      </c>
      <c r="K764" s="10" t="str">
        <f>TRIM(SUBSTITUTE( LEFT(DATA_Requirements[[#This Row],[Path]], FIND("/", SUBSTITUTE( DATA_Requirements[[#This Row],[Path]]," ","/"),1)-1), ".",""))</f>
        <v>Direction</v>
      </c>
      <c r="L76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AntiPatterns: Devs != Design Lead</v>
      </c>
      <c r="M7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 Roles SHOULD NOT perform as the Solution Architect Role</v>
      </c>
    </row>
    <row r="765" spans="1:13">
      <c r="C765"/>
      <c r="D765"/>
      <c r="E765" t="s">
        <v>2060</v>
      </c>
      <c r="F765"/>
      <c r="G765" t="s">
        <v>1928</v>
      </c>
      <c r="H765">
        <v>0</v>
      </c>
      <c r="I765" t="str" cm="1">
        <f t="array" aca="1" ref="I7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5" t="s">
        <v>3051</v>
      </c>
      <c r="K765" s="10" t="str">
        <f>TRIM(SUBSTITUTE( LEFT(DATA_Requirements[[#This Row],[Path]], FIND("/", SUBSTITUTE( DATA_Requirements[[#This Row],[Path]]," ","/"),1)-1), ".",""))</f>
        <v>Direction</v>
      </c>
      <c r="L7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Common Induction</v>
      </c>
      <c r="M7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MUST read Induction Material defining Outcomes, Obligations, Processes to get there As a Service Client team</v>
      </c>
    </row>
    <row r="766" spans="1:13">
      <c r="C766"/>
      <c r="D766"/>
      <c r="E766" t="s">
        <v>2060</v>
      </c>
      <c r="F766"/>
      <c r="G766" t="s">
        <v>1928</v>
      </c>
      <c r="H766">
        <v>0</v>
      </c>
      <c r="I766" t="str" cm="1">
        <f t="array" aca="1" ref="I7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6" t="s">
        <v>3052</v>
      </c>
      <c r="K766" s="10" t="str">
        <f>TRIM(SUBSTITUTE( LEFT(DATA_Requirements[[#This Row],[Path]], FIND("/", SUBSTITUTE( DATA_Requirements[[#This Row],[Path]]," ","/"),1)-1), ".",""))</f>
        <v>Direction</v>
      </c>
      <c r="L7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Dev Lead Required</v>
      </c>
      <c r="M7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Development Team Lead Role</v>
      </c>
    </row>
    <row r="767" spans="1:13">
      <c r="C767"/>
      <c r="D767"/>
      <c r="E767" t="s">
        <v>2060</v>
      </c>
      <c r="F767"/>
      <c r="G767" t="s">
        <v>1928</v>
      </c>
      <c r="H767">
        <v>0</v>
      </c>
      <c r="I767" t="str" cm="1">
        <f t="array" aca="1" ref="I7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7" t="s">
        <v>3053</v>
      </c>
      <c r="K767" s="10" t="str">
        <f>TRIM(SUBSTITUTE( LEFT(DATA_Requirements[[#This Row],[Path]], FIND("/", SUBSTITUTE( DATA_Requirements[[#This Row],[Path]]," ","/"),1)-1), ".",""))</f>
        <v>Direction</v>
      </c>
      <c r="L7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Hire on Capability</v>
      </c>
      <c r="M7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SHOULD be hired for best Capabilities rather than Social Fit to decrease delivery risks</v>
      </c>
    </row>
    <row r="768" spans="1:13">
      <c r="C768"/>
      <c r="D768"/>
      <c r="E768" t="s">
        <v>2060</v>
      </c>
      <c r="F768"/>
      <c r="G768" t="s">
        <v>1928</v>
      </c>
      <c r="H768">
        <v>0</v>
      </c>
      <c r="I768" t="str" cm="1">
        <f t="array" aca="1" ref="I7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8" t="s">
        <v>3054</v>
      </c>
      <c r="K768" s="10" t="str">
        <f>TRIM(SUBSTITUTE( LEFT(DATA_Requirements[[#This Row],[Path]], FIND("/", SUBSTITUTE( DATA_Requirements[[#This Row],[Path]]," ","/"),1)-1), ".",""))</f>
        <v>Direction</v>
      </c>
      <c r="L7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Members may have Multipe Roles</v>
      </c>
      <c r="M7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Small Teams MAY assign multiple Roles to a single qualified Person</v>
      </c>
    </row>
    <row r="769" spans="3:13">
      <c r="C769"/>
      <c r="D769"/>
      <c r="E769" t="s">
        <v>2060</v>
      </c>
      <c r="F769"/>
      <c r="G769" t="s">
        <v>1928</v>
      </c>
      <c r="H769">
        <v>0</v>
      </c>
      <c r="I769" t="str" cm="1">
        <f t="array" aca="1" ref="I7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9" t="s">
        <v>3055</v>
      </c>
      <c r="K769" s="10" t="str">
        <f>TRIM(SUBSTITUTE( LEFT(DATA_Requirements[[#This Row],[Path]], FIND("/", SUBSTITUTE( DATA_Requirements[[#This Row],[Path]]," ","/"),1)-1), ".",""))</f>
        <v>Direction</v>
      </c>
      <c r="L7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QA Lead Required</v>
      </c>
      <c r="M7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QA Team Lead Role</v>
      </c>
    </row>
    <row r="770" spans="3:13">
      <c r="C770"/>
      <c r="D770"/>
      <c r="E770" t="s">
        <v>2060</v>
      </c>
      <c r="F770" t="s">
        <v>2082</v>
      </c>
      <c r="G770" t="s">
        <v>1928</v>
      </c>
      <c r="H770">
        <v>0</v>
      </c>
      <c r="I770" t="str" cm="1">
        <f t="array" aca="1" ref="I7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..46.56.0.0</v>
      </c>
      <c r="J770" t="s">
        <v>3056</v>
      </c>
      <c r="K770" s="10" t="str">
        <f>TRIM(SUBSTITUTE( LEFT(DATA_Requirements[[#This Row],[Path]], FIND("/", SUBSTITUTE( DATA_Requirements[[#This Row],[Path]]," ","/"),1)-1), ".",""))</f>
        <v>Direction</v>
      </c>
      <c r="L77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Work Orchestrator Required</v>
      </c>
      <c r="M7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Role (eg: Scrum Master) to organise workitem prioritsation, allocation and progress</v>
      </c>
    </row>
    <row r="771" spans="3:13">
      <c r="C771"/>
      <c r="D771"/>
      <c r="E771" t="s">
        <v>2060</v>
      </c>
      <c r="F771"/>
      <c r="G771" t="s">
        <v>1928</v>
      </c>
      <c r="H771">
        <v>0</v>
      </c>
      <c r="I771" t="str" cm="1">
        <f t="array" aca="1" ref="I7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1" t="s">
        <v>3057</v>
      </c>
      <c r="K771" s="10" t="str">
        <f>TRIM(SUBSTITUTE( LEFT(DATA_Requirements[[#This Row],[Path]], FIND("/", SUBSTITUTE( DATA_Requirements[[#This Row],[Path]]," ","/"),1)-1), ".",""))</f>
        <v>Direction</v>
      </c>
      <c r="L77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Constriants: AntiPatterns: SMEs are not BAs</v>
      </c>
      <c r="M7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SMEs MUST NOT be employed as Stakeholder Analysts</v>
      </c>
    </row>
    <row r="772" spans="3:13">
      <c r="C772"/>
      <c r="D772"/>
      <c r="E772" t="s">
        <v>2060</v>
      </c>
      <c r="F772"/>
      <c r="G772" t="s">
        <v>1928</v>
      </c>
      <c r="H772">
        <v>0</v>
      </c>
      <c r="I772" t="str" cm="1">
        <f t="array" aca="1" ref="I7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2" t="s">
        <v>3058</v>
      </c>
      <c r="K772" s="10" t="str">
        <f>TRIM(SUBSTITUTE( LEFT(DATA_Requirements[[#This Row],[Path]], FIND("/", SUBSTITUTE( DATA_Requirements[[#This Row],[Path]]," ","/"),1)-1), ".",""))</f>
        <v>Direction</v>
      </c>
      <c r="L7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Cosntraints: AntiPatterns: Hire Devs Last</v>
      </c>
      <c r="M7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Development hiring MUST NOT start with Developers</v>
      </c>
    </row>
    <row r="773" spans="3:13">
      <c r="C773"/>
      <c r="D773"/>
      <c r="E773" t="s">
        <v>2060</v>
      </c>
      <c r="F773"/>
      <c r="G773" t="s">
        <v>1928</v>
      </c>
      <c r="H773">
        <v>0</v>
      </c>
      <c r="I773" t="str" cm="1">
        <f t="array" aca="1" ref="I7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3" t="s">
        <v>3059</v>
      </c>
      <c r="K773" s="10" t="str">
        <f>TRIM(SUBSTITUTE( LEFT(DATA_Requirements[[#This Row],[Path]], FIND("/", SUBSTITUTE( DATA_Requirements[[#This Row],[Path]]," ","/"),1)-1), ".",""))</f>
        <v>Direction</v>
      </c>
      <c r="L77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Stakeholder Analysts</v>
      </c>
      <c r="M7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Analysts SHOULD be referred to as Stakeholder Analyst to not embed bias towards one Stakeholder Group</v>
      </c>
    </row>
    <row r="774" spans="3:13">
      <c r="C774"/>
      <c r="D774"/>
      <c r="E774" t="s">
        <v>2060</v>
      </c>
      <c r="F774"/>
      <c r="G774" t="s">
        <v>1928</v>
      </c>
      <c r="H774">
        <v>0</v>
      </c>
      <c r="I774" t="str" cm="1">
        <f t="array" aca="1" ref="I7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4" t="s">
        <v>3060</v>
      </c>
      <c r="K774" s="10" t="str">
        <f>TRIM(SUBSTITUTE( LEFT(DATA_Requirements[[#This Row],[Path]], FIND("/", SUBSTITUTE( DATA_Requirements[[#This Row],[Path]]," ","/"),1)-1), ".",""))</f>
        <v>Direction</v>
      </c>
      <c r="L7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7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Capabilities</v>
      </c>
    </row>
    <row r="775" spans="3:13">
      <c r="C775"/>
      <c r="D775"/>
      <c r="E775" t="s">
        <v>2060</v>
      </c>
      <c r="F775"/>
      <c r="G775" t="s">
        <v>1928</v>
      </c>
      <c r="H775">
        <v>0</v>
      </c>
      <c r="I775" t="str" cm="1">
        <f t="array" aca="1" ref="I7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5" t="s">
        <v>3061</v>
      </c>
      <c r="K775" s="10" t="str">
        <f>TRIM(SUBSTITUTE( LEFT(DATA_Requirements[[#This Row],[Path]], FIND("/", SUBSTITUTE( DATA_Requirements[[#This Row],[Path]]," ","/"),1)-1), ".",""))</f>
        <v>Direction</v>
      </c>
      <c r="L77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 Solution Architect Role to design &amp; describe how the Service will be delivered</v>
      </c>
    </row>
    <row r="776" spans="3:13">
      <c r="C776"/>
      <c r="D776"/>
      <c r="E776" t="s">
        <v>2060</v>
      </c>
      <c r="F776"/>
      <c r="G776" t="s">
        <v>1928</v>
      </c>
      <c r="H776">
        <v>0</v>
      </c>
      <c r="I776" t="str" cm="1">
        <f t="array" aca="1" ref="I7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6" t="s">
        <v>3062</v>
      </c>
      <c r="K776" s="10" t="str">
        <f>TRIM(SUBSTITUTE( LEFT(DATA_Requirements[[#This Row],[Path]], FIND("/", SUBSTITUTE( DATA_Requirements[[#This Row],[Path]]," ","/"),1)-1), ".",""))</f>
        <v>Direction</v>
      </c>
      <c r="L7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an Automated Infrastructure, Pipeline &amp; Delivery Specialist Role</v>
      </c>
    </row>
    <row r="777" spans="3:13">
      <c r="C777"/>
      <c r="D777"/>
      <c r="E777" t="s">
        <v>2060</v>
      </c>
      <c r="F777"/>
      <c r="G777" t="s">
        <v>1928</v>
      </c>
      <c r="H777">
        <v>0</v>
      </c>
      <c r="I777" t="str" cm="1">
        <f t="array" aca="1" ref="I7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7" t="s">
        <v>3063</v>
      </c>
      <c r="K777" s="10" t="str">
        <f>TRIM(SUBSTITUTE( LEFT(DATA_Requirements[[#This Row],[Path]], FIND("/", SUBSTITUTE( DATA_Requirements[[#This Row],[Path]]," ","/"),1)-1), ".",""))</f>
        <v>Direction</v>
      </c>
      <c r="L7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Stakeholder anaylst defined User story tasks into Automation</v>
      </c>
    </row>
    <row r="778" spans="3:13">
      <c r="C778"/>
      <c r="D778"/>
      <c r="E778" t="s">
        <v>2060</v>
      </c>
      <c r="F778"/>
      <c r="G778" t="s">
        <v>1928</v>
      </c>
      <c r="H778">
        <v>0</v>
      </c>
      <c r="I778" t="str" cm="1">
        <f t="array" aca="1" ref="I7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8" t="s">
        <v>3064</v>
      </c>
      <c r="K778" s="10" t="str">
        <f>TRIM(SUBSTITUTE( LEFT(DATA_Requirements[[#This Row],[Path]], FIND("/", SUBSTITUTE( DATA_Requirements[[#This Row],[Path]]," ","/"),1)-1), ".",""))</f>
        <v>Direction</v>
      </c>
      <c r="L77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Test Scripts into Automation</v>
      </c>
    </row>
    <row r="779" spans="3:13">
      <c r="C779"/>
      <c r="D779"/>
      <c r="E779" t="s">
        <v>2060</v>
      </c>
      <c r="F779"/>
      <c r="G779" t="s">
        <v>1928</v>
      </c>
      <c r="H779">
        <v>0</v>
      </c>
      <c r="I779" t="str" cm="1">
        <f t="array" aca="1" ref="I7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9" t="s">
        <v>3065</v>
      </c>
      <c r="K779" s="10" t="str">
        <f>TRIM(SUBSTITUTE( LEFT(DATA_Requirements[[#This Row],[Path]], FIND("/", SUBSTITUTE( DATA_Requirements[[#This Row],[Path]]," ","/"),1)-1), ".",""))</f>
        <v>Direction</v>
      </c>
      <c r="L77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developing Infrastructure as Code for automating the development of Environments</v>
      </c>
    </row>
    <row r="780" spans="3:13">
      <c r="C780"/>
      <c r="D780"/>
      <c r="F780"/>
      <c r="G780" t="s">
        <v>1928</v>
      </c>
      <c r="H780">
        <v>0</v>
      </c>
      <c r="I780" t="str" cm="1">
        <f t="array" aca="1" ref="I7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80" t="s">
        <v>3066</v>
      </c>
      <c r="K780" s="10" t="str">
        <f>TRIM(SUBSTITUTE( LEFT(DATA_Requirements[[#This Row],[Path]], FIND("/", SUBSTITUTE( DATA_Requirements[[#This Row],[Path]]," ","/"),1)-1), ".",""))</f>
        <v>Direction</v>
      </c>
      <c r="L78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v>
      </c>
      <c r="M7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Git Repository</v>
      </c>
    </row>
    <row r="781" spans="3:13">
      <c r="C781"/>
      <c r="D781"/>
      <c r="E781" t="s">
        <v>2060</v>
      </c>
      <c r="F781"/>
      <c r="G781" t="s">
        <v>1928</v>
      </c>
      <c r="H781">
        <v>0</v>
      </c>
      <c r="I781" t="str" cm="1">
        <f t="array" aca="1" ref="I7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1" t="s">
        <v>3067</v>
      </c>
      <c r="K781" s="10" t="str">
        <f>TRIM(SUBSTITUTE( LEFT(DATA_Requirements[[#This Row],[Path]], FIND("/", SUBSTITUTE( DATA_Requirements[[#This Row],[Path]]," ","/"),1)-1), ".",""))</f>
        <v>Direction</v>
      </c>
      <c r="L78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Service|A Delivery Pipelines MUST be developed to deploy Environments, Infrastructure, Components, Configuration, Seed data, Migration Data</v>
      </c>
    </row>
    <row r="782" spans="3:13">
      <c r="C782"/>
      <c r="D782"/>
      <c r="E782" t="s">
        <v>2060</v>
      </c>
      <c r="F782"/>
      <c r="G782" t="s">
        <v>1928</v>
      </c>
      <c r="H782">
        <v>0</v>
      </c>
      <c r="I782" t="str" cm="1">
        <f t="array" aca="1" ref="I7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2" t="s">
        <v>3068</v>
      </c>
      <c r="K782" s="10" t="str">
        <f>TRIM(SUBSTITUTE( LEFT(DATA_Requirements[[#This Row],[Path]], FIND("/", SUBSTITUTE( DATA_Requirements[[#This Row],[Path]]," ","/"),1)-1), ".",""))</f>
        <v>Direction</v>
      </c>
      <c r="L7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Service|Delivery Pipelines MUST include multiple types of QA Testing (Unit Testing, Behavioural)</v>
      </c>
    </row>
    <row r="783" spans="3:13">
      <c r="C783"/>
      <c r="D783"/>
      <c r="E783" t="s">
        <v>2060</v>
      </c>
      <c r="F783"/>
      <c r="G783" t="s">
        <v>1928</v>
      </c>
      <c r="H783">
        <v>0</v>
      </c>
      <c r="I783" t="str" cm="1">
        <f t="array" aca="1" ref="I7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3" t="s">
        <v>3069</v>
      </c>
      <c r="K783" s="10" t="str">
        <f>TRIM(SUBSTITUTE( LEFT(DATA_Requirements[[#This Row],[Path]], FIND("/", SUBSTITUTE( DATA_Requirements[[#This Row],[Path]]," ","/"),1)-1), ".",""))</f>
        <v>Direction</v>
      </c>
      <c r="L7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Documentation cability (for a Technical Wiki)</v>
      </c>
    </row>
    <row r="784" spans="3:13">
      <c r="C784"/>
      <c r="D784"/>
      <c r="E784" t="s">
        <v>2060</v>
      </c>
      <c r="F784"/>
      <c r="G784" t="s">
        <v>1928</v>
      </c>
      <c r="H784">
        <v>0</v>
      </c>
      <c r="I784" t="str" cm="1">
        <f t="array" aca="1" ref="I7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4" t="s">
        <v>3070</v>
      </c>
      <c r="K784" s="10" t="str">
        <f>TRIM(SUBSTITUTE( LEFT(DATA_Requirements[[#This Row],[Path]], FIND("/", SUBSTITUTE( DATA_Requirements[[#This Row],[Path]]," ","/"),1)-1), ".",""))</f>
        <v>Direction</v>
      </c>
      <c r="L7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Project Space A46</v>
      </c>
    </row>
    <row r="785" spans="1:13">
      <c r="C785"/>
      <c r="D785"/>
      <c r="E785" t="s">
        <v>2060</v>
      </c>
      <c r="F785"/>
      <c r="G785" t="s">
        <v>1928</v>
      </c>
      <c r="H785">
        <v>0</v>
      </c>
      <c r="I785" t="str" cm="1">
        <f t="array" aca="1" ref="I7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5" t="s">
        <v>3071</v>
      </c>
      <c r="K785" s="10" t="str">
        <f>TRIM(SUBSTITUTE( LEFT(DATA_Requirements[[#This Row],[Path]], FIND("/", SUBSTITUTE( DATA_Requirements[[#This Row],[Path]]," ","/"),1)-1), ".",""))</f>
        <v>Direction</v>
      </c>
      <c r="L7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 Dynamic Project Dashboard to Management roles as to functionality quality, progress, etc.</v>
      </c>
    </row>
    <row r="786" spans="1:13">
      <c r="C786"/>
      <c r="D786"/>
      <c r="E786" t="s">
        <v>2060</v>
      </c>
      <c r="F786"/>
      <c r="G786" t="s">
        <v>1928</v>
      </c>
      <c r="H786">
        <v>0</v>
      </c>
      <c r="I786" t="str" cm="1">
        <f t="array" aca="1" ref="I7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6" t="s">
        <v>3072</v>
      </c>
      <c r="K786" s="10" t="str">
        <f>TRIM(SUBSTITUTE( LEFT(DATA_Requirements[[#This Row],[Path]], FIND("/", SUBSTITUTE( DATA_Requirements[[#This Row],[Path]]," ","/"),1)-1), ".",""))</f>
        <v>Direction</v>
      </c>
      <c r="L7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ALM based delivery pipelines which deploy System Configuration (eg: via APIs)</v>
      </c>
    </row>
    <row r="787" spans="1:13">
      <c r="C787"/>
      <c r="D787"/>
      <c r="E787" t="s">
        <v>2060</v>
      </c>
      <c r="F787"/>
      <c r="G787" t="s">
        <v>1928</v>
      </c>
      <c r="H787">
        <v>0</v>
      </c>
      <c r="I787" t="str" cm="1">
        <f t="array" aca="1" ref="I7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7" t="s">
        <v>3073</v>
      </c>
      <c r="K787" s="10" t="str">
        <f>TRIM(SUBSTITUTE( LEFT(DATA_Requirements[[#This Row],[Path]], FIND("/", SUBSTITUTE( DATA_Requirements[[#This Row],[Path]]," ","/"),1)-1), ".",""))</f>
        <v>Direction</v>
      </c>
      <c r="L7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Project Workitem Backlog</v>
      </c>
    </row>
    <row r="788" spans="1:13">
      <c r="C788"/>
      <c r="D788"/>
      <c r="E788" t="s">
        <v>2060</v>
      </c>
      <c r="F788"/>
      <c r="G788" t="s">
        <v>1928</v>
      </c>
      <c r="H788">
        <v>0</v>
      </c>
      <c r="I788" t="str" cm="1">
        <f t="array" aca="1" ref="I7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8" t="s">
        <v>3074</v>
      </c>
      <c r="K788" s="10" t="str">
        <f>TRIM(SUBSTITUTE( LEFT(DATA_Requirements[[#This Row],[Path]], FIND("/", SUBSTITUTE( DATA_Requirements[[#This Row],[Path]]," ","/"),1)-1), ".",""))</f>
        <v>Direction</v>
      </c>
      <c r="L7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Sprint Backlogs to show Defined, Sized, Ready Workitems</v>
      </c>
    </row>
    <row r="789" spans="1:13">
      <c r="A789" s="5"/>
      <c r="B789" s="5"/>
      <c r="C789"/>
      <c r="D789"/>
      <c r="E789" t="s">
        <v>2060</v>
      </c>
      <c r="F789" s="5"/>
      <c r="G789" t="s">
        <v>1928</v>
      </c>
      <c r="H789">
        <v>0</v>
      </c>
      <c r="I789" s="5" t="str" cm="1">
        <f t="array" aca="1" ref="I7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9" s="5" t="s">
        <v>3075</v>
      </c>
      <c r="K789" s="10" t="str">
        <f>TRIM(SUBSTITUTE( LEFT(DATA_Requirements[[#This Row],[Path]], FIND("/", SUBSTITUTE( DATA_Requirements[[#This Row],[Path]]," ","/"),1)-1), ".",""))</f>
        <v>Direction</v>
      </c>
      <c r="L7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 Comms (Teams, etc.)</v>
      </c>
    </row>
    <row r="790" spans="1:13">
      <c r="C790"/>
      <c r="D790"/>
      <c r="F790"/>
      <c r="G790" t="s">
        <v>1928</v>
      </c>
      <c r="H790">
        <v>0</v>
      </c>
      <c r="I790" t="str" cm="1">
        <f t="array" aca="1" ref="I7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90" t="s">
        <v>3076</v>
      </c>
      <c r="K790" s="10" t="str">
        <f>TRIM(SUBSTITUTE( LEFT(DATA_Requirements[[#This Row],[Path]], FIND("/", SUBSTITUTE( DATA_Requirements[[#This Row],[Path]]," ","/"),1)-1), ".",""))</f>
        <v>Direction</v>
      </c>
      <c r="L7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7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Subscription</v>
      </c>
    </row>
    <row r="791" spans="1:13">
      <c r="C791"/>
      <c r="D791"/>
      <c r="E791" t="s">
        <v>2060</v>
      </c>
      <c r="F791"/>
      <c r="G791" t="s">
        <v>1928</v>
      </c>
      <c r="H791">
        <v>0</v>
      </c>
      <c r="I791" t="str" cm="1">
        <f t="array" aca="1" ref="I7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1" t="s">
        <v>3077</v>
      </c>
      <c r="K791" s="10" t="str">
        <f>TRIM(SUBSTITUTE( LEFT(DATA_Requirements[[#This Row],[Path]], FIND("/", SUBSTITUTE( DATA_Requirements[[#This Row],[Path]]," ","/"),1)-1), ".",""))</f>
        <v>Direction</v>
      </c>
      <c r="L7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Member Devices</v>
      </c>
      <c r="M7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*Development* Members MUST be provisioned with appropriately capable physical development Devices to be efficient</v>
      </c>
    </row>
    <row r="792" spans="1:13">
      <c r="C792"/>
      <c r="D792"/>
      <c r="E792" t="s">
        <v>2060</v>
      </c>
      <c r="F792"/>
      <c r="G792" t="s">
        <v>1928</v>
      </c>
      <c r="H792">
        <v>0</v>
      </c>
      <c r="I792" t="str" cm="1">
        <f t="array" aca="1" ref="I7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2" t="s">
        <v>3078</v>
      </c>
      <c r="K792" s="10" t="str">
        <f>TRIM(SUBSTITUTE( LEFT(DATA_Requirements[[#This Row],[Path]], FIND("/", SUBSTITUTE( DATA_Requirements[[#This Row],[Path]]," ","/"),1)-1), ".",""))</f>
        <v>Direction</v>
      </c>
      <c r="L79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v>
      </c>
      <c r="M7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have access to NON-PROD-DATA environments</v>
      </c>
    </row>
    <row r="793" spans="1:13">
      <c r="C793"/>
      <c r="D793"/>
      <c r="E793" t="s">
        <v>2060</v>
      </c>
      <c r="F793"/>
      <c r="G793" t="s">
        <v>1928</v>
      </c>
      <c r="H793">
        <v>0</v>
      </c>
      <c r="I793" t="str" cm="1">
        <f t="array" aca="1" ref="I7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3" t="s">
        <v>3079</v>
      </c>
      <c r="K793" s="10" t="str">
        <f>TRIM(SUBSTITUTE( LEFT(DATA_Requirements[[#This Row],[Path]], FIND("/", SUBSTITUTE( DATA_Requirements[[#This Row],[Path]]," ","/"),1)-1), ".",""))</f>
        <v>Direction</v>
      </c>
      <c r="L7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v>
      </c>
      <c r="M7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Issued Devices MUST be amply capable of efficient remote work from home</v>
      </c>
    </row>
    <row r="794" spans="1:13">
      <c r="C794"/>
      <c r="D794"/>
      <c r="E794" t="s">
        <v>2060</v>
      </c>
      <c r="F794"/>
      <c r="G794" t="s">
        <v>1928</v>
      </c>
      <c r="H794">
        <v>0</v>
      </c>
      <c r="I794" t="str" cm="1">
        <f t="array" aca="1" ref="I7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4" t="s">
        <v>3080</v>
      </c>
      <c r="K794" s="10" t="str">
        <f>TRIM(SUBSTITUTE( LEFT(DATA_Requirements[[#This Row],[Path]], FIND("/", SUBSTITUTE( DATA_Requirements[[#This Row],[Path]]," ","/"),1)-1), ".",""))</f>
        <v>Direction</v>
      </c>
      <c r="L7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Devices</v>
      </c>
      <c r="M7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Members MUST be provisioned with appropriately capable physical development Devices</v>
      </c>
    </row>
    <row r="795" spans="1:13">
      <c r="C795"/>
      <c r="D795"/>
      <c r="E795" t="s">
        <v>2060</v>
      </c>
      <c r="F795"/>
      <c r="G795" t="s">
        <v>1928</v>
      </c>
      <c r="H795">
        <v>0</v>
      </c>
      <c r="I795" t="str" cm="1">
        <f t="array" aca="1" ref="I7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5" t="s">
        <v>3081</v>
      </c>
      <c r="K795" s="10" t="str">
        <f>TRIM(SUBSTITUTE( LEFT(DATA_Requirements[[#This Row],[Path]], FIND("/", SUBSTITUTE( DATA_Requirements[[#This Row],[Path]]," ","/"),1)-1), ".",""))</f>
        <v>Direction</v>
      </c>
      <c r="L7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Environmental Access</v>
      </c>
      <c r="M7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NOT have access to PROD-DATA environments (the Deployment Service Agent does it for you in a secure manner)</v>
      </c>
    </row>
    <row r="796" spans="1:13">
      <c r="C796"/>
      <c r="D796"/>
      <c r="E796" t="s">
        <v>2060</v>
      </c>
      <c r="F796"/>
      <c r="G796" t="s">
        <v>1928</v>
      </c>
      <c r="H796">
        <v>0</v>
      </c>
      <c r="I796" t="str" cm="1">
        <f t="array" aca="1" ref="I7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6" t="s">
        <v>3082</v>
      </c>
      <c r="K796" s="10" t="str">
        <f>TRIM(SUBSTITUTE( LEFT(DATA_Requirements[[#This Row],[Path]], FIND("/", SUBSTITUTE( DATA_Requirements[[#This Row],[Path]]," ","/"),1)-1), ".",""))</f>
        <v>Direction</v>
      </c>
      <c r="L7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
      </c>
      <c r="M7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797" spans="1:13">
      <c r="A797" s="5"/>
      <c r="B797" s="5"/>
      <c r="C797"/>
      <c r="D797"/>
      <c r="E797" t="s">
        <v>2060</v>
      </c>
      <c r="F797" s="5"/>
      <c r="G797" t="s">
        <v>1928</v>
      </c>
      <c r="H797">
        <v>0</v>
      </c>
      <c r="I797" s="5" t="str" cm="1">
        <f t="array" aca="1" ref="I7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7" s="5" t="s">
        <v>3083</v>
      </c>
      <c r="K797" s="10" t="str">
        <f>TRIM(SUBSTITUTE( LEFT(DATA_Requirements[[#This Row],[Path]], FIND("/", SUBSTITUTE( DATA_Requirements[[#This Row],[Path]]," ","/"),1)-1), ".",""))</f>
        <v>Direction</v>
      </c>
      <c r="L7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Development Members MUST be provisioned with Licenses permitting access to the Project ALM code repositories and build pipelines</v>
      </c>
    </row>
    <row r="798" spans="1:13">
      <c r="A798" s="5"/>
      <c r="B798" s="5"/>
      <c r="C798"/>
      <c r="D798"/>
      <c r="E798" t="s">
        <v>2060</v>
      </c>
      <c r="F798" s="5"/>
      <c r="G798" t="s">
        <v>1928</v>
      </c>
      <c r="H798">
        <v>0</v>
      </c>
      <c r="I798" s="5" t="str" cm="1">
        <f t="array" aca="1" ref="I7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8" s="5" t="s">
        <v>3084</v>
      </c>
      <c r="K798" s="10" t="str">
        <f>TRIM(SUBSTITUTE( LEFT(DATA_Requirements[[#This Row],[Path]], FIND("/", SUBSTITUTE( DATA_Requirements[[#This Row],[Path]]," ","/"),1)-1), ".",""))</f>
        <v>Direction</v>
      </c>
      <c r="L79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Developer Tool (eg: IDEs, Visual Studio) Licenses</v>
      </c>
    </row>
    <row r="799" spans="1:13">
      <c r="A799" s="5"/>
      <c r="B799" s="5"/>
      <c r="C799"/>
      <c r="D799"/>
      <c r="E799" t="s">
        <v>2060</v>
      </c>
      <c r="F799" s="5"/>
      <c r="G799" t="s">
        <v>1928</v>
      </c>
      <c r="H799">
        <v>0</v>
      </c>
      <c r="I799" s="5" t="str" cm="1">
        <f t="array" aca="1" ref="I7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9" s="5" t="s">
        <v>3085</v>
      </c>
      <c r="K799" s="10" t="str">
        <f>TRIM(SUBSTITUTE( LEFT(DATA_Requirements[[#This Row],[Path]], FIND("/", SUBSTITUTE( DATA_Requirements[[#This Row],[Path]]," ","/"),1)-1), ".",""))</f>
        <v>Direction</v>
      </c>
      <c r="L79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access to the Project ALM documentation and workitems</v>
      </c>
    </row>
    <row r="800" spans="1:13">
      <c r="A800" s="5"/>
      <c r="B800" s="5"/>
      <c r="C800"/>
      <c r="D800"/>
      <c r="E800" t="s">
        <v>2060</v>
      </c>
      <c r="F800" s="5"/>
      <c r="G800" t="s">
        <v>1928</v>
      </c>
      <c r="H800">
        <v>0</v>
      </c>
      <c r="I800" s="5" t="str" cm="1">
        <f t="array" aca="1" ref="I8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0" s="5" t="s">
        <v>3086</v>
      </c>
      <c r="K800" s="10" t="str">
        <f>TRIM(SUBSTITUTE( LEFT(DATA_Requirements[[#This Row],[Path]], FIND("/", SUBSTITUTE( DATA_Requirements[[#This Row],[Path]]," ","/"),1)-1), ".",""))</f>
        <v>Direction</v>
      </c>
      <c r="L80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8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Cloud Environment access</v>
      </c>
    </row>
    <row r="801" spans="1:13">
      <c r="C801"/>
      <c r="D801"/>
      <c r="E801" t="s">
        <v>2060</v>
      </c>
      <c r="F801"/>
      <c r="G801" t="s">
        <v>1928</v>
      </c>
      <c r="H801">
        <v>0</v>
      </c>
      <c r="I801" t="str" cm="1">
        <f t="array" aca="1" ref="I8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1" t="s">
        <v>3087</v>
      </c>
      <c r="K801" s="10" t="str">
        <f>TRIM(SUBSTITUTE( LEFT(DATA_Requirements[[#This Row],[Path]], FIND("/", SUBSTITUTE( DATA_Requirements[[#This Row],[Path]]," ","/"),1)-1), ".",""))</f>
        <v>Direction</v>
      </c>
      <c r="L80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Has</v>
      </c>
      <c r="M8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Has Membership to Interteam Communication Service</v>
      </c>
    </row>
    <row r="802" spans="1:13">
      <c r="C802" t="s">
        <v>3088</v>
      </c>
      <c r="D802"/>
      <c r="F802"/>
      <c r="G802"/>
      <c r="I802" s="13" t="str" cm="1">
        <f t="array" aca="1" ref="I8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v>
      </c>
      <c r="J802" t="s">
        <v>3089</v>
      </c>
      <c r="K802" s="10" t="str">
        <f>TRIM(SUBSTITUTE( LEFT(DATA_Requirements[[#This Row],[Path]], FIND("/", SUBSTITUTE( DATA_Requirements[[#This Row],[Path]]," ","/"),1)-1), ".",""))</f>
        <v>For</v>
      </c>
      <c r="L80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803" spans="1:13">
      <c r="A803" s="16"/>
      <c r="B803" s="16"/>
      <c r="C803"/>
      <c r="D803"/>
      <c r="E803" s="16"/>
      <c r="F803" s="16"/>
      <c r="G803" s="16"/>
      <c r="H803">
        <v>0</v>
      </c>
      <c r="I803" s="16" t="str" cm="1">
        <f t="array" aca="1" ref="I8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803" s="16" t="s">
        <v>3090</v>
      </c>
      <c r="K803" s="10" t="str">
        <f>TRIM(SUBSTITUTE( LEFT(DATA_Requirements[[#This Row],[Path]], FIND("/", SUBSTITUTE( DATA_Requirements[[#This Row],[Path]]," ","/"),1)-1), ".",""))</f>
        <v>DEVELOP</v>
      </c>
      <c r="L80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sheetData>
  <dataValidations count="6">
    <dataValidation type="whole" allowBlank="1" showInputMessage="1" showErrorMessage="1" sqref="H1:H803" xr:uid="{39E99BD3-EADC-4A45-92C9-429DE64AFE46}">
      <formula1>0</formula1>
      <formula2>9</formula2>
    </dataValidation>
    <dataValidation type="list" allowBlank="1" showInputMessage="1" showErrorMessage="1" sqref="I3:I803 G2:G294 G675:G689 G710:G711 G750:G803" xr:uid="{98BD1A35-5054-4A3F-8B2B-C22257C52F7F}">
      <formula1>TBL_Type</formula1>
    </dataValidation>
    <dataValidation type="list" allowBlank="1" showInputMessage="1" showErrorMessage="1" sqref="E2:F139 F140:F164 E175:F294 F295:F674 E675:F689 E710:F711 E750:F803" xr:uid="{87E0CDBD-9B58-4B70-82BB-98E1F68583D0}">
      <formula1>TBL_Stakeholders</formula1>
    </dataValidation>
    <dataValidation type="list" allowBlank="1" showInputMessage="1" showErrorMessage="1" sqref="B2:D164 C165:D173 B174:D294 D295:D674 B675:D689 D690:D709 B710:D711 B750:D803 B712:B749 D712:D749" xr:uid="{AD176A6E-3E2D-4460-9E5D-CE5D6C479EB1}">
      <formula1>TBL_Deliverables</formula1>
    </dataValidation>
    <dataValidation type="list" allowBlank="1" showInputMessage="1" showErrorMessage="1" sqref="A2:A164 A175:A294 A675:A689 A710:A803" xr:uid="{0E1B707D-7680-45AB-8D16-52DC2CE5789F}">
      <formula1>TBL_Phase</formula1>
    </dataValidation>
    <dataValidation type="list" allowBlank="1" showInputMessage="1" showErrorMessage="1" sqref="C2:D294 D295:D674 C675:D689 D690:D709 C710:D711 C750:D799 D712:D749" xr:uid="{F7C4324E-A3A1-4094-AF0B-4B89603D4A30}">
      <formula1>TBL_Qualities</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14B0-2D39-4EA9-BF50-FCDE23A0F702}">
  <sheetPr codeName="Sheet6">
    <tabColor theme="4"/>
  </sheetPr>
  <dimension ref="A1:L3"/>
  <sheetViews>
    <sheetView workbookViewId="0">
      <selection activeCell="D6" sqref="D6"/>
    </sheetView>
  </sheetViews>
  <sheetFormatPr defaultRowHeight="15" customHeight="1"/>
  <cols>
    <col min="1" max="1" width="14.42578125" customWidth="1"/>
    <col min="2" max="2" width="33.42578125" customWidth="1"/>
    <col min="3" max="3" width="21.7109375" style="7" customWidth="1"/>
    <col min="4" max="4" width="13.85546875" style="7" customWidth="1"/>
    <col min="5" max="5" width="25.28515625" customWidth="1"/>
    <col min="6" max="6" width="7.85546875" bestFit="1" customWidth="1"/>
    <col min="7" max="9" width="13" customWidth="1"/>
    <col min="10" max="10" width="14.140625" customWidth="1"/>
    <col min="11" max="11" width="13.42578125" bestFit="1" customWidth="1"/>
  </cols>
  <sheetData>
    <row r="1" spans="1:12" ht="15" customHeight="1">
      <c r="A1" t="s">
        <v>3091</v>
      </c>
    </row>
    <row r="2" spans="1:12">
      <c r="A2" t="s">
        <v>3092</v>
      </c>
      <c r="B2" t="s">
        <v>3093</v>
      </c>
      <c r="C2" s="7" t="s">
        <v>3094</v>
      </c>
      <c r="D2" s="7" t="s">
        <v>3095</v>
      </c>
      <c r="E2" t="s">
        <v>3096</v>
      </c>
      <c r="F2" t="s">
        <v>3097</v>
      </c>
      <c r="G2" t="s">
        <v>2286</v>
      </c>
      <c r="H2" t="s">
        <v>3098</v>
      </c>
      <c r="I2" t="s">
        <v>3099</v>
      </c>
      <c r="J2" t="s">
        <v>3100</v>
      </c>
      <c r="K2" t="s">
        <v>3101</v>
      </c>
      <c r="L2" t="s">
        <v>1922</v>
      </c>
    </row>
    <row r="3" spans="1:12">
      <c r="A3" t="s">
        <v>1965</v>
      </c>
      <c r="B3" t="s">
        <v>1926</v>
      </c>
      <c r="C3" s="7" t="s">
        <v>3102</v>
      </c>
      <c r="D3" s="7" t="s">
        <v>3103</v>
      </c>
      <c r="E3" t="s">
        <v>3104</v>
      </c>
      <c r="F3" t="str">
        <f>TRIM(MID(Table1518[[#This Row],[CONCERN.UNIQUEPATH]], IF( ISNUMBER( SEARCH("/",Table1518[[#This Row],[CONCERN.UNIQUEPATH]])),SEARCH("/",Table1518[[#This Row],[CONCERN.UNIQUEPATH]])+1,1),255))</f>
        <v>Title</v>
      </c>
    </row>
  </sheetData>
  <dataValidations disablePrompts="1" count="4">
    <dataValidation type="list" allowBlank="1" showInputMessage="1" showErrorMessage="1" sqref="A3" xr:uid="{271B261C-392D-42BC-B545-06A7011B8A98}">
      <formula1>TBL_Phase</formula1>
    </dataValidation>
    <dataValidation type="list" allowBlank="1" showInputMessage="1" showErrorMessage="1" sqref="B3" xr:uid="{48313C3F-D44F-48D2-8F17-30D5004DCDAF}">
      <formula1>TBL_Deliverables</formula1>
    </dataValidation>
    <dataValidation type="list" allowBlank="1" showInputMessage="1" showErrorMessage="1" sqref="J3:K3" xr:uid="{33A43A80-46B3-43F8-9F40-B7FE261F810B}">
      <formula1>TBL_Stakeholders</formula1>
    </dataValidation>
    <dataValidation type="list" allowBlank="1" showInputMessage="1" showErrorMessage="1" sqref="L3" xr:uid="{BD6C30F2-8593-4D27-9ABD-6CC2FB40CDA9}">
      <formula1>TBL_Type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CC6E-F399-4C21-973C-762138FC3BF2}">
  <sheetPr codeName="Sheet18">
    <tabColor theme="8" tint="0.39997558519241921"/>
  </sheetPr>
  <dimension ref="A1:L6"/>
  <sheetViews>
    <sheetView workbookViewId="0">
      <selection activeCell="B1" sqref="B1"/>
    </sheetView>
  </sheetViews>
  <sheetFormatPr defaultRowHeight="14.45"/>
  <cols>
    <col min="1" max="1" width="8.42578125" customWidth="1"/>
    <col min="2" max="2" width="13.85546875" customWidth="1"/>
    <col min="3" max="3" width="13.85546875" bestFit="1" customWidth="1"/>
    <col min="4" max="4" width="47" bestFit="1" customWidth="1"/>
    <col min="5" max="5" width="13.85546875" customWidth="1"/>
    <col min="6" max="6" width="47" bestFit="1" customWidth="1"/>
    <col min="7" max="7" width="186.28515625" bestFit="1" customWidth="1"/>
    <col min="8" max="8" width="14.140625" customWidth="1"/>
    <col min="9" max="9" width="13.42578125" bestFit="1" customWidth="1"/>
  </cols>
  <sheetData>
    <row r="1" spans="1:12">
      <c r="A1" t="s">
        <v>3105</v>
      </c>
      <c r="B1">
        <v>61</v>
      </c>
    </row>
    <row r="2" spans="1:12">
      <c r="A2" t="s">
        <v>3092</v>
      </c>
      <c r="B2" t="s">
        <v>3093</v>
      </c>
      <c r="C2" t="s">
        <v>3094</v>
      </c>
      <c r="D2" t="s">
        <v>3096</v>
      </c>
      <c r="E2" t="s">
        <v>3095</v>
      </c>
      <c r="F2" t="s">
        <v>3097</v>
      </c>
      <c r="G2" t="s">
        <v>2286</v>
      </c>
      <c r="H2" t="s">
        <v>3098</v>
      </c>
      <c r="I2" t="s">
        <v>3099</v>
      </c>
      <c r="J2" t="s">
        <v>3100</v>
      </c>
      <c r="K2" t="s">
        <v>3101</v>
      </c>
      <c r="L2" t="s">
        <v>1922</v>
      </c>
    </row>
    <row r="3" spans="1:12">
      <c r="A3" t="s">
        <v>1944</v>
      </c>
      <c r="B3" t="s">
        <v>2217</v>
      </c>
      <c r="C3" t="s">
        <v>3106</v>
      </c>
      <c r="D3" t="s">
        <v>3107</v>
      </c>
      <c r="E3" t="str">
        <f xml:space="preserve"> CONCATENATE( MID(Table151828[[#This Row],[PHASE]],2,3), MID(Table151828[[#This Row],[DELIVERABLE]],2,4), $B$1,TRIM(SUBSTITUTE(MID(Table151828[[#This Row],[CONCERN.ID]],2,20),"X","") )  )</f>
        <v>03.421.6102</v>
      </c>
      <c r="F3" t="str">
        <f>TRIM(MID(Table151828[[#This Row],[CONCERN.UNIQUEPATH]], IF( ISNUMBER( SEARCH("/",Table151828[[#This Row],[CONCERN.UNIQUEPATH]])),SEARCH("/",Table151828[[#This Row],[CONCERN.UNIQUEPATH]])+1,1),255))</f>
        <v>Sponsor: Expectations Alignment</v>
      </c>
      <c r="G3" t="s">
        <v>3108</v>
      </c>
    </row>
    <row r="4" spans="1:12">
      <c r="A4" t="s">
        <v>1944</v>
      </c>
      <c r="B4" t="s">
        <v>2217</v>
      </c>
      <c r="C4" t="s">
        <v>3109</v>
      </c>
      <c r="D4" t="s">
        <v>3110</v>
      </c>
      <c r="E4" t="str">
        <f xml:space="preserve"> CONCATENATE( MID(Table151828[[#This Row],[PHASE]],2,3), MID(Table151828[[#This Row],[DELIVERABLE]],2,4), $B$1,TRIM(SUBSTITUTE(MID(Table151828[[#This Row],[CONCERN.ID]],2,20),"X","") )  )</f>
        <v>03.421.6104</v>
      </c>
      <c r="F4" t="str">
        <f>TRIM(MID(Table151828[[#This Row],[CONCERN.UNIQUEPATH]], IF( ISNUMBER( SEARCH("/",Table151828[[#This Row],[CONCERN.UNIQUEPATH]])),SEARCH("/",Table151828[[#This Row],[CONCERN.UNIQUEPATH]])+1,1),255))</f>
        <v>Organisation: Information Aignment</v>
      </c>
      <c r="G4" t="s">
        <v>3111</v>
      </c>
    </row>
    <row r="5" spans="1:12">
      <c r="A5" t="s">
        <v>1944</v>
      </c>
      <c r="B5" t="s">
        <v>2217</v>
      </c>
      <c r="C5" t="s">
        <v>3112</v>
      </c>
      <c r="D5" t="s">
        <v>3113</v>
      </c>
      <c r="E5" t="str">
        <f xml:space="preserve"> CONCATENATE( MID(Table151828[[#This Row],[PHASE]],2,3), MID(Table151828[[#This Row],[DELIVERABLE]],2,4), $B$1,TRIM(SUBSTITUTE(MID(Table151828[[#This Row],[CONCERN.ID]],2,20),"X","") )  )</f>
        <v>03.421.6105</v>
      </c>
      <c r="F5" t="str">
        <f>TRIM(MID(Table151828[[#This Row],[CONCERN.UNIQUEPATH]], IF( ISNUMBER( SEARCH("/",Table151828[[#This Row],[CONCERN.UNIQUEPATH]])),SEARCH("/",Table151828[[#This Row],[CONCERN.UNIQUEPATH]])+1,1),255))</f>
        <v>Organisation: System Architecture Alignment</v>
      </c>
      <c r="G5" t="s">
        <v>3114</v>
      </c>
    </row>
    <row r="6" spans="1:12">
      <c r="A6" t="s">
        <v>1944</v>
      </c>
      <c r="B6" t="s">
        <v>2217</v>
      </c>
      <c r="C6" t="s">
        <v>3115</v>
      </c>
      <c r="D6" t="s">
        <v>3116</v>
      </c>
      <c r="E6" t="str">
        <f xml:space="preserve"> CONCATENATE( MID(Table151828[[#This Row],[PHASE]],2,3), MID(Table151828[[#This Row],[DELIVERABLE]],2,4), $B$1,TRIM(SUBSTITUTE(MID(Table151828[[#This Row],[CONCERN.ID]],2,20),"X","") )  )</f>
        <v>03.421.6106</v>
      </c>
      <c r="F6" t="str">
        <f>TRIM(MID(Table151828[[#This Row],[CONCERN.UNIQUEPATH]], IF( ISNUMBER( SEARCH("/",Table151828[[#This Row],[CONCERN.UNIQUEPATH]])),SEARCH("/",Table151828[[#This Row],[CONCERN.UNIQUEPATH]])+1,1),255))</f>
        <v>Organisation: Obligations Alignment</v>
      </c>
      <c r="G6" t="s">
        <v>3117</v>
      </c>
    </row>
  </sheetData>
  <dataValidations count="4">
    <dataValidation type="list" allowBlank="1" showInputMessage="1" showErrorMessage="1" sqref="L3:L6" xr:uid="{B0E94987-3DE7-4787-90BC-8BFFEB56B3C2}">
      <formula1>TBL_Type</formula1>
    </dataValidation>
    <dataValidation type="list" allowBlank="1" showInputMessage="1" showErrorMessage="1" sqref="J3:K6" xr:uid="{DDF86DDF-B2D4-4DBD-8BB0-0358143E809B}">
      <formula1>TBL_Stakeholders</formula1>
    </dataValidation>
    <dataValidation type="list" allowBlank="1" showInputMessage="1" showErrorMessage="1" sqref="B3:B6" xr:uid="{6767FA86-8F48-4187-B06F-D0BE3FA7CDA5}">
      <formula1>TBL_Deliverables</formula1>
    </dataValidation>
    <dataValidation type="list" allowBlank="1" showInputMessage="1" showErrorMessage="1" sqref="A3:A6" xr:uid="{466AA3C3-0FFA-4A7F-9D5F-8FC5C4197CF8}">
      <formula1>TBL_Phase</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40C6-23CF-4523-A0BB-4411033B11F7}">
  <sheetPr codeName="Sheet7">
    <tabColor theme="8" tint="0.39997558519241921"/>
  </sheetPr>
  <dimension ref="A1:L2"/>
  <sheetViews>
    <sheetView workbookViewId="0">
      <selection activeCell="F2" sqref="F2"/>
    </sheetView>
  </sheetViews>
  <sheetFormatPr defaultRowHeight="14.45"/>
  <cols>
    <col min="1" max="1" width="8.42578125" customWidth="1"/>
    <col min="2" max="2" width="13.85546875" customWidth="1"/>
    <col min="3" max="3" width="13.85546875" bestFit="1" customWidth="1"/>
    <col min="4" max="5" width="13.85546875" customWidth="1"/>
    <col min="6" max="6" width="7.42578125" bestFit="1" customWidth="1"/>
    <col min="7" max="9" width="13" customWidth="1"/>
    <col min="10" max="10" width="14.140625" customWidth="1"/>
    <col min="11" max="11" width="13.42578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C2" t="s">
        <v>3118</v>
      </c>
      <c r="E2" t="str">
        <f xml:space="preserve"> CONCATENATE( MID(Table151821[[#This Row],[PHASE]],2,3), MID(Table151821[[#This Row],[DELIVERABLE]],2,4), TRIM(SUBSTITUTE(MID(Table151821[[#This Row],[CONCERN.ID]],2,20),"X","") )  )</f>
        <v>63.01.01</v>
      </c>
      <c r="F2" t="str">
        <f>TRIM(MID(Table151821[[#This Row],[CONCERN.UNIQUEPATH]], IF( ISNUMBER( SEARCH("/",Table151821[[#This Row],[CONCERN.UNIQUEPATH]])),SEARCH("/",Table151821[[#This Row],[CONCERN.UNIQUEPATH]])+1,1),255))</f>
        <v/>
      </c>
    </row>
  </sheetData>
  <dataValidations count="4">
    <dataValidation type="list" allowBlank="1" showInputMessage="1" showErrorMessage="1" sqref="L2" xr:uid="{3B13406E-BFFF-4BC1-BB56-47C58A8D2E30}">
      <formula1>TBL_Type</formula1>
    </dataValidation>
    <dataValidation type="list" allowBlank="1" showInputMessage="1" showErrorMessage="1" sqref="J2:K2" xr:uid="{0C58C853-4A61-4884-A651-5E4ECB672093}">
      <formula1>TBL_Stakeholders</formula1>
    </dataValidation>
    <dataValidation type="list" allowBlank="1" showInputMessage="1" showErrorMessage="1" sqref="B2" xr:uid="{4F7EE523-D960-4F10-B7F7-4F24676FDA49}">
      <formula1>TBL_Deliverables</formula1>
    </dataValidation>
    <dataValidation type="list" allowBlank="1" showInputMessage="1" showErrorMessage="1" sqref="A2" xr:uid="{6E4FF9DA-DC70-40D0-88D4-0DCF2D9A9F8E}">
      <formula1>TBL_Phase</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54E1-E86D-47A0-BD7A-4134CF0119E4}">
  <sheetPr codeName="Sheet17">
    <tabColor theme="8" tint="0.39997558519241921"/>
  </sheetPr>
  <dimension ref="A1:L25"/>
  <sheetViews>
    <sheetView zoomScale="90" zoomScaleNormal="90" workbookViewId="0">
      <selection activeCell="B3" sqref="B3"/>
    </sheetView>
  </sheetViews>
  <sheetFormatPr defaultRowHeight="14.45"/>
  <cols>
    <col min="1" max="1" width="13" bestFit="1" customWidth="1"/>
    <col min="2" max="2" width="24.85546875" bestFit="1" customWidth="1"/>
    <col min="3" max="3" width="13.85546875" bestFit="1" customWidth="1"/>
    <col min="4" max="4" width="60.28515625" bestFit="1" customWidth="1"/>
    <col min="5" max="5" width="13.85546875" customWidth="1"/>
    <col min="6" max="6" width="51.5703125" bestFit="1" customWidth="1"/>
    <col min="7" max="7" width="221.140625" bestFit="1" customWidth="1"/>
    <col min="8" max="8" width="30.42578125" bestFit="1" customWidth="1"/>
    <col min="9" max="9" width="13.42578125" bestFit="1" customWidth="1"/>
    <col min="10" max="10" width="16.5703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A2" t="s">
        <v>1951</v>
      </c>
      <c r="B2" t="s">
        <v>2031</v>
      </c>
      <c r="C2" t="s">
        <v>3119</v>
      </c>
      <c r="D2" t="s">
        <v>3120</v>
      </c>
      <c r="E2" t="str">
        <f xml:space="preserve"> CONCATENATE( MID(Table151827[[#This Row],[PHASE]],2,3), MID(Table151827[[#This Row],[DELIVERABLE]],2,4), TRIM(SUBSTITUTE(MID(Table151827[[#This Row],[CONCERN.ID]],2,20),"X","") )  )</f>
        <v>04.037.63.01</v>
      </c>
      <c r="F2" t="str">
        <f>TRIM(MID(Table151827[[#This Row],[CONCERN.UNIQUEPATH]], IF( ISNUMBER( SEARCH("/",Table151827[[#This Row],[CONCERN.UNIQUEPATH]])),SEARCH("/",Table151827[[#This Row],[CONCERN.UNIQUEPATH]])+1,1),255))</f>
        <v>Constraints: Obligations: ATO Required</v>
      </c>
      <c r="G2" t="s">
        <v>3121</v>
      </c>
      <c r="J2" t="s">
        <v>2060</v>
      </c>
      <c r="L2" t="s">
        <v>1972</v>
      </c>
    </row>
    <row r="3" spans="1:12">
      <c r="A3" t="s">
        <v>1951</v>
      </c>
      <c r="B3" t="s">
        <v>2031</v>
      </c>
      <c r="C3" t="s">
        <v>3122</v>
      </c>
      <c r="D3" t="s">
        <v>3123</v>
      </c>
      <c r="E3" t="str">
        <f xml:space="preserve"> CONCATENATE( MID(Table151827[[#This Row],[PHASE]],2,3), MID(Table151827[[#This Row],[DELIVERABLE]],2,4), TRIM(SUBSTITUTE(MID(Table151827[[#This Row],[CONCERN.ID]],2,20),"X","") )  )</f>
        <v>04.037.63.02</v>
      </c>
      <c r="F3" t="str">
        <f>TRIM(MID(Table151827[[#This Row],[CONCERN.UNIQUEPATH]], IF( ISNUMBER( SEARCH("/",Table151827[[#This Row],[CONCERN.UNIQUEPATH]])),SEARCH("/",Table151827[[#This Row],[CONCERN.UNIQUEPATH]])+1,1),255))</f>
        <v>Constraints: Obligations: Progress Reporting</v>
      </c>
      <c r="G3" t="s">
        <v>3124</v>
      </c>
      <c r="J3" t="s">
        <v>2060</v>
      </c>
      <c r="L3" t="s">
        <v>1972</v>
      </c>
    </row>
    <row r="4" spans="1:12">
      <c r="A4" t="s">
        <v>1951</v>
      </c>
      <c r="B4" t="s">
        <v>2031</v>
      </c>
      <c r="C4" t="s">
        <v>3125</v>
      </c>
      <c r="D4" t="s">
        <v>3126</v>
      </c>
      <c r="E4" t="str">
        <f xml:space="preserve"> CONCATENATE( MID(Table151827[[#This Row],[PHASE]],2,3), MID(Table151827[[#This Row],[DELIVERABLE]],2,4), TRIM(SUBSTITUTE(MID(Table151827[[#This Row],[CONCERN.ID]],2,20),"X","") )  )</f>
        <v>04.037.63.03</v>
      </c>
      <c r="F4" t="str">
        <f>TRIM(MID(Table151827[[#This Row],[CONCERN.UNIQUEPATH]], IF( ISNUMBER( SEARCH("/",Table151827[[#This Row],[CONCERN.UNIQUEPATH]])),SEARCH("/",Table151827[[#This Row],[CONCERN.UNIQUEPATH]])+1,1),255))</f>
        <v>Constraints: Obligations: Probity</v>
      </c>
      <c r="G4" t="s">
        <v>3127</v>
      </c>
      <c r="J4" t="s">
        <v>2060</v>
      </c>
      <c r="L4" t="s">
        <v>1972</v>
      </c>
    </row>
    <row r="5" spans="1:12">
      <c r="A5" t="s">
        <v>1951</v>
      </c>
      <c r="B5" t="s">
        <v>2031</v>
      </c>
      <c r="C5" t="s">
        <v>3128</v>
      </c>
      <c r="D5" t="s">
        <v>3129</v>
      </c>
      <c r="E5" t="str">
        <f xml:space="preserve"> CONCATENATE( MID(Table151827[[#This Row],[PHASE]],2,3), MID(Table151827[[#This Row],[DELIVERABLE]],2,4), TRIM(SUBSTITUTE(MID(Table151827[[#This Row],[CONCERN.ID]],2,20),"X","") )  )</f>
        <v>04.037.63.11</v>
      </c>
      <c r="F5" t="str">
        <f>TRIM(MID(Table151827[[#This Row],[CONCERN.UNIQUEPATH]], IF( ISNUMBER( SEARCH("/",Table151827[[#This Row],[CONCERN.UNIQUEPATH]])),SEARCH("/",Table151827[[#This Row],[CONCERN.UNIQUEPATH]])+1,1),255))</f>
        <v>Constraints: Obligcations: Deliverables</v>
      </c>
      <c r="G5" t="s">
        <v>3130</v>
      </c>
      <c r="J5" t="s">
        <v>2060</v>
      </c>
      <c r="L5" t="s">
        <v>1972</v>
      </c>
    </row>
    <row r="6" spans="1:12">
      <c r="A6" t="s">
        <v>1951</v>
      </c>
      <c r="B6" t="s">
        <v>2031</v>
      </c>
      <c r="C6" t="s">
        <v>3131</v>
      </c>
      <c r="D6" t="s">
        <v>3132</v>
      </c>
      <c r="E6" t="str">
        <f xml:space="preserve"> CONCATENATE( MID(Table151827[[#This Row],[PHASE]],2,3), MID(Table151827[[#This Row],[DELIVERABLE]],2,4), TRIM(SUBSTITUTE(MID(Table151827[[#This Row],[CONCERN.ID]],2,20),"X","") )  )</f>
        <v>04.037.63.12</v>
      </c>
      <c r="F6" t="str">
        <f>TRIM(MID(Table151827[[#This Row],[CONCERN.UNIQUEPATH]], IF( ISNUMBER( SEARCH("/",Table151827[[#This Row],[CONCERN.UNIQUEPATH]])),SEARCH("/",Table151827[[#This Row],[CONCERN.UNIQUEPATH]])+1,1),255))</f>
        <v>Constraints: Planning: Key Deliverables</v>
      </c>
      <c r="G6" t="s">
        <v>3133</v>
      </c>
      <c r="J6" t="s">
        <v>2060</v>
      </c>
      <c r="L6" t="s">
        <v>1972</v>
      </c>
    </row>
    <row r="7" spans="1:12">
      <c r="A7" t="s">
        <v>1951</v>
      </c>
      <c r="B7" t="s">
        <v>2031</v>
      </c>
      <c r="C7" t="s">
        <v>3134</v>
      </c>
      <c r="D7" t="s">
        <v>3135</v>
      </c>
      <c r="E7" t="str">
        <f xml:space="preserve"> CONCATENATE( MID(Table151827[[#This Row],[PHASE]],2,3), MID(Table151827[[#This Row],[DELIVERABLE]],2,4), TRIM(SUBSTITUTE(MID(Table151827[[#This Row],[CONCERN.ID]],2,20),"X","") )  )</f>
        <v>04.037.63.13</v>
      </c>
      <c r="F7" t="str">
        <f>TRIM(MID(Table151827[[#This Row],[CONCERN.UNIQUEPATH]], IF( ISNUMBER( SEARCH("/",Table151827[[#This Row],[CONCERN.UNIQUEPATH]])),SEARCH("/",Table151827[[#This Row],[CONCERN.UNIQUEPATH]])+1,1),255))</f>
        <v>Constraints: Planning: Iterative Phases</v>
      </c>
      <c r="G7" t="s">
        <v>3136</v>
      </c>
      <c r="J7" t="s">
        <v>2060</v>
      </c>
      <c r="L7" t="s">
        <v>1972</v>
      </c>
    </row>
    <row r="8" spans="1:12">
      <c r="A8" t="s">
        <v>1951</v>
      </c>
      <c r="B8" t="s">
        <v>2031</v>
      </c>
      <c r="C8" t="s">
        <v>3137</v>
      </c>
      <c r="D8" t="s">
        <v>3138</v>
      </c>
      <c r="E8" t="str">
        <f xml:space="preserve"> CONCATENATE( MID(Table151827[[#This Row],[PHASE]],2,3), MID(Table151827[[#This Row],[DELIVERABLE]],2,4), TRIM(SUBSTITUTE(MID(Table151827[[#This Row],[CONCERN.ID]],2,20),"X","") )  )</f>
        <v>04.037.63.14</v>
      </c>
      <c r="F8" t="str">
        <f>TRIM(MID(Table151827[[#This Row],[CONCERN.UNIQUEPATH]], IF( ISNUMBER( SEARCH("/",Table151827[[#This Row],[CONCERN.UNIQUEPATH]])),SEARCH("/",Table151827[[#This Row],[CONCERN.UNIQUEPATH]])+1,1),255))</f>
        <v>Constraints: Planning: All Stakeholders Functionality</v>
      </c>
      <c r="G8" t="s">
        <v>3139</v>
      </c>
      <c r="J8" t="s">
        <v>2060</v>
      </c>
      <c r="L8" t="s">
        <v>1972</v>
      </c>
    </row>
    <row r="9" spans="1:12">
      <c r="A9" t="s">
        <v>1951</v>
      </c>
      <c r="B9" t="s">
        <v>2031</v>
      </c>
      <c r="C9" t="s">
        <v>3140</v>
      </c>
      <c r="D9" t="s">
        <v>3141</v>
      </c>
      <c r="E9" t="str">
        <f xml:space="preserve"> CONCATENATE( MID(Table151827[[#This Row],[PHASE]],2,3), MID(Table151827[[#This Row],[DELIVERABLE]],2,4), TRIM(SUBSTITUTE(MID(Table151827[[#This Row],[CONCERN.ID]],2,20),"X","") )  )</f>
        <v>04.037.63.15</v>
      </c>
      <c r="F9" t="str">
        <f>TRIM(MID(Table151827[[#This Row],[CONCERN.UNIQUEPATH]], IF( ISNUMBER( SEARCH("/",Table151827[[#This Row],[CONCERN.UNIQUEPATH]])),SEARCH("/",Table151827[[#This Row],[CONCERN.UNIQUEPATH]])+1,1),255))</f>
        <v>Constraints: Planning: for Full Service Lifespan</v>
      </c>
      <c r="G9" t="s">
        <v>3142</v>
      </c>
      <c r="J9" t="s">
        <v>2060</v>
      </c>
      <c r="L9" t="s">
        <v>1972</v>
      </c>
    </row>
    <row r="10" spans="1:12">
      <c r="A10" t="s">
        <v>1951</v>
      </c>
      <c r="B10" t="s">
        <v>2031</v>
      </c>
      <c r="C10" t="s">
        <v>3143</v>
      </c>
      <c r="D10" t="s">
        <v>3144</v>
      </c>
      <c r="E10" t="str">
        <f xml:space="preserve"> CONCATENATE( MID(Table151827[[#This Row],[PHASE]],2,3), MID(Table151827[[#This Row],[DELIVERABLE]],2,4), TRIM(SUBSTITUTE(MID(Table151827[[#This Row],[CONCERN.ID]],2,20),"X","") )  )</f>
        <v>04.037.63.21</v>
      </c>
      <c r="F10" t="str">
        <f>TRIM(MID(Table151827[[#This Row],[CONCERN.UNIQUEPATH]], IF( ISNUMBER( SEARCH("/",Table151827[[#This Row],[CONCERN.UNIQUEPATH]])),SEARCH("/",Table151827[[#This Row],[CONCERN.UNIQUEPATH]])+1,1),255))</f>
        <v>Constraints: Budgeting: Restrained Capex</v>
      </c>
      <c r="G10" t="s">
        <v>3145</v>
      </c>
      <c r="J10" t="s">
        <v>2060</v>
      </c>
      <c r="L10" t="s">
        <v>1972</v>
      </c>
    </row>
    <row r="11" spans="1:12">
      <c r="A11" t="s">
        <v>1951</v>
      </c>
      <c r="B11" t="s">
        <v>2031</v>
      </c>
      <c r="C11" t="s">
        <v>3146</v>
      </c>
      <c r="D11" t="s">
        <v>3147</v>
      </c>
      <c r="E11" t="str">
        <f xml:space="preserve"> CONCATENATE( MID(Table151827[[#This Row],[PHASE]],2,3), MID(Table151827[[#This Row],[DELIVERABLE]],2,4), TRIM(SUBSTITUTE(MID(Table151827[[#This Row],[CONCERN.ID]],2,20),"X","") )  )</f>
        <v>04.037.63.22</v>
      </c>
      <c r="F11" t="str">
        <f>TRIM(MID(Table151827[[#This Row],[CONCERN.UNIQUEPATH]], IF( ISNUMBER( SEARCH("/",Table151827[[#This Row],[CONCERN.UNIQUEPATH]])),SEARCH("/",Table151827[[#This Row],[CONCERN.UNIQUEPATH]])+1,1),255))</f>
        <v>Constraints: Budgeting: Sufficient Opex</v>
      </c>
      <c r="G11" t="s">
        <v>3148</v>
      </c>
      <c r="J11" t="s">
        <v>2060</v>
      </c>
      <c r="L11" t="s">
        <v>1972</v>
      </c>
    </row>
    <row r="12" spans="1:12">
      <c r="A12" t="s">
        <v>1951</v>
      </c>
      <c r="B12" t="s">
        <v>2031</v>
      </c>
      <c r="C12" t="s">
        <v>3149</v>
      </c>
      <c r="D12" t="s">
        <v>3150</v>
      </c>
      <c r="E12" t="str">
        <f xml:space="preserve"> CONCATENATE( MID(Table151827[[#This Row],[PHASE]],2,3), MID(Table151827[[#This Row],[DELIVERABLE]],2,4), TRIM(SUBSTITUTE(MID(Table151827[[#This Row],[CONCERN.ID]],2,20),"X","") )  )</f>
        <v>04.037.63.31</v>
      </c>
      <c r="F12" t="str">
        <f>TRIM(MID(Table151827[[#This Row],[CONCERN.UNIQUEPATH]], IF( ISNUMBER( SEARCH("/",Table151827[[#This Row],[CONCERN.UNIQUEPATH]])),SEARCH("/",Table151827[[#This Row],[CONCERN.UNIQUEPATH]])+1,1),255))</f>
        <v>Constraints: Reporting: Progress</v>
      </c>
      <c r="G12" t="s">
        <v>3151</v>
      </c>
      <c r="J12" t="s">
        <v>2060</v>
      </c>
      <c r="L12" t="s">
        <v>1972</v>
      </c>
    </row>
    <row r="13" spans="1:12">
      <c r="A13" t="s">
        <v>1951</v>
      </c>
      <c r="B13" t="s">
        <v>2031</v>
      </c>
      <c r="C13" t="s">
        <v>3152</v>
      </c>
      <c r="D13" t="s">
        <v>3153</v>
      </c>
      <c r="E13" t="str">
        <f xml:space="preserve"> CONCATENATE( MID(Table151827[[#This Row],[PHASE]],2,3), MID(Table151827[[#This Row],[DELIVERABLE]],2,4), TRIM(SUBSTITUTE(MID(Table151827[[#This Row],[CONCERN.ID]],2,20),"X","") )  )</f>
        <v>04.037.63.32</v>
      </c>
      <c r="F13" t="str">
        <f>TRIM(MID(Table151827[[#This Row],[CONCERN.UNIQUEPATH]], IF( ISNUMBER( SEARCH("/",Table151827[[#This Row],[CONCERN.UNIQUEPATH]])),SEARCH("/",Table151827[[#This Row],[CONCERN.UNIQUEPATH]])+1,1),255))</f>
        <v>Constraints: Reporting: QA</v>
      </c>
      <c r="G13" t="s">
        <v>3154</v>
      </c>
      <c r="J13" t="s">
        <v>2060</v>
      </c>
      <c r="L13" t="s">
        <v>1972</v>
      </c>
    </row>
    <row r="14" spans="1:12">
      <c r="A14" t="s">
        <v>1951</v>
      </c>
      <c r="B14" t="s">
        <v>2031</v>
      </c>
      <c r="C14" t="s">
        <v>3155</v>
      </c>
      <c r="D14" t="s">
        <v>3156</v>
      </c>
      <c r="E14" t="str">
        <f xml:space="preserve"> CONCATENATE( MID(Table151827[[#This Row],[PHASE]],2,3), MID(Table151827[[#This Row],[DELIVERABLE]],2,4), TRIM(SUBSTITUTE(MID(Table151827[[#This Row],[CONCERN.ID]],2,20),"X","") )  )</f>
        <v>04.037.63.33</v>
      </c>
      <c r="F14" t="str">
        <f>TRIM(MID(Table151827[[#This Row],[CONCERN.UNIQUEPATH]], IF( ISNUMBER( SEARCH("/",Table151827[[#This Row],[CONCERN.UNIQUEPATH]])),SEARCH("/",Table151827[[#This Row],[CONCERN.UNIQUEPATH]])+1,1),255))</f>
        <v>Constraints: Reporting: Risk Register</v>
      </c>
      <c r="G14" t="s">
        <v>3157</v>
      </c>
      <c r="J14" t="s">
        <v>2060</v>
      </c>
      <c r="L14" t="s">
        <v>1972</v>
      </c>
    </row>
    <row r="15" spans="1:12">
      <c r="A15" t="s">
        <v>1951</v>
      </c>
      <c r="B15" t="s">
        <v>2031</v>
      </c>
      <c r="C15" t="s">
        <v>3158</v>
      </c>
      <c r="D15" t="s">
        <v>3159</v>
      </c>
      <c r="E15" t="str">
        <f xml:space="preserve"> CONCATENATE( MID(Table151827[[#This Row],[PHASE]],2,3), MID(Table151827[[#This Row],[DELIVERABLE]],2,4), TRIM(SUBSTITUTE(MID(Table151827[[#This Row],[CONCERN.ID]],2,20),"X","") )  )</f>
        <v>04.037.63.34</v>
      </c>
      <c r="F15" t="str">
        <f>TRIM(MID(Table151827[[#This Row],[CONCERN.UNIQUEPATH]], IF( ISNUMBER( SEARCH("/",Table151827[[#This Row],[CONCERN.UNIQUEPATH]])),SEARCH("/",Table151827[[#This Row],[CONCERN.UNIQUEPATH]])+1,1),255))</f>
        <v>Constraints: Reporting: Code Coverage</v>
      </c>
      <c r="G15" t="s">
        <v>3160</v>
      </c>
      <c r="J15" t="s">
        <v>2060</v>
      </c>
      <c r="L15" t="s">
        <v>1972</v>
      </c>
    </row>
    <row r="16" spans="1:12">
      <c r="A16" t="s">
        <v>1951</v>
      </c>
      <c r="B16" t="s">
        <v>2031</v>
      </c>
      <c r="C16" t="s">
        <v>3161</v>
      </c>
      <c r="D16" t="s">
        <v>3162</v>
      </c>
      <c r="E16" t="str">
        <f xml:space="preserve"> CONCATENATE( MID(Table151827[[#This Row],[PHASE]],2,3), MID(Table151827[[#This Row],[DELIVERABLE]],2,4), TRIM(SUBSTITUTE(MID(Table151827[[#This Row],[CONCERN.ID]],2,20),"X","") )  )</f>
        <v>04.037.63.35</v>
      </c>
      <c r="F16" t="str">
        <f>TRIM(MID(Table151827[[#This Row],[CONCERN.UNIQUEPATH]], IF( ISNUMBER( SEARCH("/",Table151827[[#This Row],[CONCERN.UNIQUEPATH]])),SEARCH("/",Table151827[[#This Row],[CONCERN.UNIQUEPATH]])+1,1),255))</f>
        <v>Constraints: Reporting: C&amp;A and Endorsements</v>
      </c>
      <c r="G16" t="s">
        <v>3163</v>
      </c>
      <c r="J16" t="s">
        <v>2060</v>
      </c>
      <c r="L16" t="s">
        <v>1972</v>
      </c>
    </row>
    <row r="17" spans="1:12">
      <c r="A17" t="s">
        <v>1951</v>
      </c>
      <c r="B17" t="s">
        <v>2031</v>
      </c>
      <c r="C17" t="s">
        <v>3164</v>
      </c>
      <c r="D17" t="s">
        <v>3165</v>
      </c>
      <c r="E17" t="str">
        <f xml:space="preserve"> CONCATENATE( MID(Table151827[[#This Row],[PHASE]],2,3), MID(Table151827[[#This Row],[DELIVERABLE]],2,4), TRIM(SUBSTITUTE(MID(Table151827[[#This Row],[CONCERN.ID]],2,20),"X","") )  )</f>
        <v>04.037.63.41</v>
      </c>
      <c r="F17" t="str">
        <f>TRIM(MID(Table151827[[#This Row],[CONCERN.UNIQUEPATH]], IF( ISNUMBER( SEARCH("/",Table151827[[#This Row],[CONCERN.UNIQUEPATH]])),SEARCH("/",Table151827[[#This Row],[CONCERN.UNIQUEPATH]])+1,1),255))</f>
        <v>Constraints: Resourcing: Blackout Periods</v>
      </c>
      <c r="G17" t="s">
        <v>3166</v>
      </c>
      <c r="J17" t="s">
        <v>2060</v>
      </c>
      <c r="L17" t="s">
        <v>1972</v>
      </c>
    </row>
    <row r="18" spans="1:12">
      <c r="A18" t="s">
        <v>1951</v>
      </c>
      <c r="B18" t="s">
        <v>2031</v>
      </c>
      <c r="C18" t="s">
        <v>3167</v>
      </c>
      <c r="D18" t="s">
        <v>3168</v>
      </c>
      <c r="E18" t="str">
        <f xml:space="preserve"> CONCATENATE( MID(Table151827[[#This Row],[PHASE]],2,3), MID(Table151827[[#This Row],[DELIVERABLE]],2,4), TRIM(SUBSTITUTE(MID(Table151827[[#This Row],[CONCERN.ID]],2,20),"X","") )  )</f>
        <v>04.037.63.42</v>
      </c>
      <c r="F18" t="str">
        <f>TRIM(MID(Table151827[[#This Row],[CONCERN.UNIQUEPATH]], IF( ISNUMBER( SEARCH("/",Table151827[[#This Row],[CONCERN.UNIQUEPATH]])),SEARCH("/",Table151827[[#This Row],[CONCERN.UNIQUEPATH]])+1,1),255))</f>
        <v>Constraints: Resourcing: Scholastic Schedules</v>
      </c>
      <c r="G18" t="s">
        <v>3169</v>
      </c>
      <c r="J18" t="s">
        <v>2060</v>
      </c>
      <c r="L18" t="s">
        <v>1972</v>
      </c>
    </row>
    <row r="19" spans="1:12">
      <c r="A19" t="s">
        <v>1951</v>
      </c>
      <c r="B19" t="s">
        <v>2031</v>
      </c>
      <c r="C19" t="s">
        <v>3170</v>
      </c>
      <c r="D19" t="s">
        <v>3171</v>
      </c>
      <c r="E19" t="str">
        <f xml:space="preserve"> CONCATENATE( MID(Table151827[[#This Row],[PHASE]],2,3), MID(Table151827[[#This Row],[DELIVERABLE]],2,4), TRIM(SUBSTITUTE(MID(Table151827[[#This Row],[CONCERN.ID]],2,20),"X","") )  )</f>
        <v>04.037.63.51</v>
      </c>
      <c r="F19" t="str">
        <f>TRIM(MID(Table151827[[#This Row],[CONCERN.UNIQUEPATH]], IF( ISNUMBER( SEARCH("/",Table151827[[#This Row],[CONCERN.UNIQUEPATH]])),SEARCH("/",Table151827[[#This Row],[CONCERN.UNIQUEPATH]])+1,1),255))</f>
        <v>Constraints: Team: Security Training</v>
      </c>
      <c r="G19" t="s">
        <v>3172</v>
      </c>
      <c r="J19" t="s">
        <v>2060</v>
      </c>
      <c r="L19" t="s">
        <v>1972</v>
      </c>
    </row>
    <row r="20" spans="1:12">
      <c r="A20" t="s">
        <v>1951</v>
      </c>
      <c r="B20" t="s">
        <v>2031</v>
      </c>
      <c r="C20" t="s">
        <v>3173</v>
      </c>
      <c r="D20" t="s">
        <v>3174</v>
      </c>
      <c r="E20" t="str">
        <f xml:space="preserve"> CONCATENATE( MID(Table151827[[#This Row],[PHASE]],2,3), MID(Table151827[[#This Row],[DELIVERABLE]],2,4), TRIM(SUBSTITUTE(MID(Table151827[[#This Row],[CONCERN.ID]],2,20),"X","") )  )</f>
        <v>04.037.63.52</v>
      </c>
      <c r="F20" t="str">
        <f>TRIM(MID(Table151827[[#This Row],[CONCERN.UNIQUEPATH]], IF( ISNUMBER( SEARCH("/",Table151827[[#This Row],[CONCERN.UNIQUEPATH]])),SEARCH("/",Table151827[[#This Row],[CONCERN.UNIQUEPATH]])+1,1),255))</f>
        <v>Constraints: Team: Hire Devs Last</v>
      </c>
      <c r="G20" t="s">
        <v>3175</v>
      </c>
      <c r="J20" t="s">
        <v>2060</v>
      </c>
      <c r="L20" t="s">
        <v>1972</v>
      </c>
    </row>
    <row r="21" spans="1:12">
      <c r="A21" t="s">
        <v>1951</v>
      </c>
      <c r="B21" t="s">
        <v>2031</v>
      </c>
      <c r="C21" t="s">
        <v>3176</v>
      </c>
      <c r="D21" t="s">
        <v>3177</v>
      </c>
      <c r="E21" t="str">
        <f xml:space="preserve"> CONCATENATE( MID(Table151827[[#This Row],[PHASE]],2,3), MID(Table151827[[#This Row],[DELIVERABLE]],2,4), TRIM(SUBSTITUTE(MID(Table151827[[#This Row],[CONCERN.ID]],2,20),"X","") )  )</f>
        <v>04.037.63.61</v>
      </c>
      <c r="F21" t="str">
        <f>TRIM(MID(Table151827[[#This Row],[CONCERN.UNIQUEPATH]], IF( ISNUMBER( SEARCH("/",Table151827[[#This Row],[CONCERN.UNIQUEPATH]])),SEARCH("/",Table151827[[#This Row],[CONCERN.UNIQUEPATH]])+1,1),255))</f>
        <v>Constraints: Sequencing: Release Cadence</v>
      </c>
      <c r="G21" t="s">
        <v>3178</v>
      </c>
      <c r="J21" t="s">
        <v>2060</v>
      </c>
      <c r="L21" t="s">
        <v>1972</v>
      </c>
    </row>
    <row r="22" spans="1:12">
      <c r="A22" t="s">
        <v>1951</v>
      </c>
      <c r="B22" t="s">
        <v>2031</v>
      </c>
      <c r="C22" t="s">
        <v>3179</v>
      </c>
      <c r="D22" t="s">
        <v>3180</v>
      </c>
      <c r="E22" t="str">
        <f xml:space="preserve"> CONCATENATE( MID(Table151827[[#This Row],[PHASE]],2,3), MID(Table151827[[#This Row],[DELIVERABLE]],2,4), TRIM(SUBSTITUTE(MID(Table151827[[#This Row],[CONCERN.ID]],2,20),"X","") )  )</f>
        <v>04.037.63.62</v>
      </c>
      <c r="F22" t="str">
        <f>TRIM(MID(Table151827[[#This Row],[CONCERN.UNIQUEPATH]], IF( ISNUMBER( SEARCH("/",Table151827[[#This Row],[CONCERN.UNIQUEPATH]])),SEARCH("/",Table151827[[#This Row],[CONCERN.UNIQUEPATH]])+1,1),255))</f>
        <v>Constraints: Sequencing: Hold back Development</v>
      </c>
      <c r="G22" t="s">
        <v>3181</v>
      </c>
      <c r="J22" t="s">
        <v>2060</v>
      </c>
      <c r="L22" t="s">
        <v>1972</v>
      </c>
    </row>
    <row r="23" spans="1:12">
      <c r="A23" t="s">
        <v>1951</v>
      </c>
      <c r="B23" t="s">
        <v>2031</v>
      </c>
      <c r="C23" t="s">
        <v>3182</v>
      </c>
      <c r="D23" t="s">
        <v>3183</v>
      </c>
      <c r="E23" t="str">
        <f xml:space="preserve"> CONCATENATE( MID(Table151827[[#This Row],[PHASE]],2,3), MID(Table151827[[#This Row],[DELIVERABLE]],2,4), TRIM(SUBSTITUTE(MID(Table151827[[#This Row],[CONCERN.ID]],2,20),"X","") )  )</f>
        <v>04.037.63.63</v>
      </c>
      <c r="F23" t="str">
        <f>TRIM(MID(Table151827[[#This Row],[CONCERN.UNIQUEPATH]], IF( ISNUMBER( SEARCH("/",Table151827[[#This Row],[CONCERN.UNIQUEPATH]])),SEARCH("/",Table151827[[#This Row],[CONCERN.UNIQUEPATH]])+1,1),255))</f>
        <v>Constraints: Sequencing: Running Dev &amp; QA Def in parallel</v>
      </c>
      <c r="G23" t="s">
        <v>3184</v>
      </c>
      <c r="J23" t="s">
        <v>2060</v>
      </c>
      <c r="L23" t="s">
        <v>1972</v>
      </c>
    </row>
    <row r="24" spans="1:12">
      <c r="A24" t="s">
        <v>1951</v>
      </c>
      <c r="B24" t="s">
        <v>2031</v>
      </c>
      <c r="C24" t="s">
        <v>3185</v>
      </c>
      <c r="D24" t="s">
        <v>3186</v>
      </c>
      <c r="E24" t="str">
        <f xml:space="preserve"> CONCATENATE( MID(Table151827[[#This Row],[PHASE]],2,3), MID(Table151827[[#This Row],[DELIVERABLE]],2,4), TRIM(SUBSTITUTE(MID(Table151827[[#This Row],[CONCERN.ID]],2,20),"X","") )  )</f>
        <v>04.037.63.64</v>
      </c>
      <c r="F24" t="str">
        <f>TRIM(MID(Table151827[[#This Row],[CONCERN.UNIQUEPATH]], IF( ISNUMBER( SEARCH("/",Table151827[[#This Row],[CONCERN.UNIQUEPATH]])),SEARCH("/",Table151827[[#This Row],[CONCERN.UNIQUEPATH]])+1,1),255))</f>
        <v>Constraints: Sequencing: Estimation</v>
      </c>
      <c r="G24" t="s">
        <v>3187</v>
      </c>
      <c r="J24" t="s">
        <v>2060</v>
      </c>
      <c r="L24" t="s">
        <v>1972</v>
      </c>
    </row>
    <row r="25" spans="1:12">
      <c r="A25" t="s">
        <v>1951</v>
      </c>
      <c r="B25" t="s">
        <v>2031</v>
      </c>
      <c r="C25" t="s">
        <v>3188</v>
      </c>
      <c r="D25" t="s">
        <v>3189</v>
      </c>
      <c r="E25" t="str">
        <f xml:space="preserve"> CONCATENATE( MID(Table151827[[#This Row],[PHASE]],2,3), MID(Table151827[[#This Row],[DELIVERABLE]],2,4), TRIM(SUBSTITUTE(MID(Table151827[[#This Row],[CONCERN.ID]],2,20),"X","") )  )</f>
        <v>04.037.63.65</v>
      </c>
      <c r="F25" t="str">
        <f>TRIM(MID(Table151827[[#This Row],[CONCERN.UNIQUEPATH]], IF( ISNUMBER( SEARCH("/",Table151827[[#This Row],[CONCERN.UNIQUEPATH]])),SEARCH("/",Table151827[[#This Row],[CONCERN.UNIQUEPATH]])+1,1),255))</f>
        <v>Constraints: Sequencing: GoLive in 60 days</v>
      </c>
      <c r="G25" t="s">
        <v>3190</v>
      </c>
      <c r="J25" t="s">
        <v>2060</v>
      </c>
      <c r="L25" t="s">
        <v>1972</v>
      </c>
    </row>
  </sheetData>
  <dataValidations count="4">
    <dataValidation type="list" allowBlank="1" showInputMessage="1" showErrorMessage="1" sqref="L2:L25" xr:uid="{9802351B-AA3E-4DB9-9AC3-7B664A74EADB}">
      <formula1>TBL_Type</formula1>
    </dataValidation>
    <dataValidation type="list" allowBlank="1" showInputMessage="1" showErrorMessage="1" sqref="J2:K25" xr:uid="{B3EABF7E-928D-4C13-99BD-9CAB9F7E1C7F}">
      <formula1>TBL_Stakeholders</formula1>
    </dataValidation>
    <dataValidation type="list" allowBlank="1" showInputMessage="1" showErrorMessage="1" sqref="A2:A25" xr:uid="{DF99DCF3-CD85-4F52-96D0-DE84BF8FDBB2}">
      <formula1>TBL_Phase</formula1>
    </dataValidation>
    <dataValidation type="list" allowBlank="1" showInputMessage="1" showErrorMessage="1" sqref="B2:B25" xr:uid="{FBFE75FE-0FB6-439E-B59C-86EAA34AF2D1}">
      <formula1>TBL_Deliverables</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DF22-CF2E-4E69-8BC6-0F203DA798CD}">
  <sheetPr codeName="Sheet8">
    <tabColor theme="8" tint="0.39997558519241921"/>
  </sheetPr>
  <dimension ref="A1:L26"/>
  <sheetViews>
    <sheetView workbookViewId="0">
      <selection activeCell="A4" sqref="A4"/>
    </sheetView>
  </sheetViews>
  <sheetFormatPr defaultRowHeight="14.45"/>
  <cols>
    <col min="1" max="1" width="12.85546875" bestFit="1" customWidth="1"/>
    <col min="2" max="2" width="17.5703125" bestFit="1" customWidth="1"/>
    <col min="3" max="3" width="13.85546875" bestFit="1" customWidth="1"/>
    <col min="4" max="4" width="62.5703125" bestFit="1" customWidth="1"/>
    <col min="5" max="5" width="11.5703125" customWidth="1"/>
    <col min="6" max="6" width="35.42578125" bestFit="1" customWidth="1"/>
    <col min="7" max="7" width="157.42578125" bestFit="1" customWidth="1"/>
    <col min="8" max="8" width="30" bestFit="1" customWidth="1"/>
    <col min="9" max="9" width="13.42578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A2" t="s">
        <v>1961</v>
      </c>
      <c r="B2" t="s">
        <v>2154</v>
      </c>
      <c r="C2" t="s">
        <v>3191</v>
      </c>
      <c r="D2" t="s">
        <v>3192</v>
      </c>
      <c r="E2" t="str">
        <f xml:space="preserve"> CONCATENATE( MID(Table151820[[#This Row],[PHASE]],2,3), MID(Table151820[[#This Row],[DELIVERABLE]],2,4), TRIM(SUBSTITUTE(MID(Table151820[[#This Row],[CONCERN.ID]],2,20),"X","") )  )</f>
        <v>06.361.65.01</v>
      </c>
      <c r="F2" t="str">
        <f>TRIM(MID(Table151820[[#This Row],[CONCERN.UNIQUEPATH]], IF( ISNUMBER( SEARCH("/",Table151820[[#This Row],[CONCERN.UNIQUEPATH]])),SEARCH("/",Table151820[[#This Row],[CONCERN.UNIQUEPATH]])+1,1),255))</f>
        <v>Deployment Services: Query SMEs</v>
      </c>
      <c r="G2" t="s">
        <v>3193</v>
      </c>
      <c r="J2" t="s">
        <v>2066</v>
      </c>
      <c r="K2" s="9" t="s">
        <v>2060</v>
      </c>
    </row>
    <row r="3" spans="1:12">
      <c r="A3" t="s">
        <v>1961</v>
      </c>
      <c r="B3" t="s">
        <v>2154</v>
      </c>
      <c r="C3" t="s">
        <v>3194</v>
      </c>
      <c r="D3" t="s">
        <v>3195</v>
      </c>
      <c r="E3" t="str">
        <f xml:space="preserve"> CONCATENATE( MID(Table151820[[#This Row],[PHASE]],2,3), MID(Table151820[[#This Row],[DELIVERABLE]],2,4), TRIM(SUBSTITUTE(MID(Table151820[[#This Row],[CONCERN.ID]],2,20),"X","") )  )</f>
        <v>06.361.65.02</v>
      </c>
      <c r="F3" t="str">
        <f>TRIM(MID(Table151820[[#This Row],[CONCERN.UNIQUEPATH]], IF( ISNUMBER( SEARCH("/",Table151820[[#This Row],[CONCERN.UNIQUEPATH]])),SEARCH("/",Table151820[[#This Row],[CONCERN.UNIQUEPATH]])+1,1),255))</f>
        <v>Stakeholder Analyst Services: Stakeholder Map</v>
      </c>
      <c r="G3" t="s">
        <v>3196</v>
      </c>
      <c r="J3" t="s">
        <v>2066</v>
      </c>
      <c r="K3" s="9" t="s">
        <v>2060</v>
      </c>
    </row>
    <row r="4" spans="1:12">
      <c r="A4" t="s">
        <v>1961</v>
      </c>
      <c r="B4" t="s">
        <v>2154</v>
      </c>
      <c r="C4" t="s">
        <v>3197</v>
      </c>
      <c r="D4" t="s">
        <v>3198</v>
      </c>
      <c r="E4" t="str">
        <f xml:space="preserve"> CONCATENATE( MID(Table151820[[#This Row],[PHASE]],2,3), MID(Table151820[[#This Row],[DELIVERABLE]],2,4), TRIM(SUBSTITUTE(MID(Table151820[[#This Row],[CONCERN.ID]],2,20),"X","") )  )</f>
        <v>06.361.65.03</v>
      </c>
      <c r="F4" t="str">
        <f>TRIM(MID(Table151820[[#This Row],[CONCERN.UNIQUEPATH]], IF( ISNUMBER( SEARCH("/",Table151820[[#This Row],[CONCERN.UNIQUEPATH]])),SEARCH("/",Table151820[[#This Row],[CONCERN.UNIQUEPATH]])+1,1),255))</f>
        <v>Discovery: Stakeholder Analyst Services: Constraints: Obligations</v>
      </c>
      <c r="G4" t="s">
        <v>3199</v>
      </c>
      <c r="J4" t="s">
        <v>2066</v>
      </c>
      <c r="K4" s="9" t="s">
        <v>2060</v>
      </c>
    </row>
    <row r="5" spans="1:12">
      <c r="A5" t="s">
        <v>1961</v>
      </c>
      <c r="B5" t="s">
        <v>2154</v>
      </c>
      <c r="C5" t="s">
        <v>3200</v>
      </c>
      <c r="D5" t="s">
        <v>3201</v>
      </c>
      <c r="E5" t="str">
        <f xml:space="preserve"> CONCATENATE( MID(Table151820[[#This Row],[PHASE]],2,3), MID(Table151820[[#This Row],[DELIVERABLE]],2,4), TRIM(SUBSTITUTE(MID(Table151820[[#This Row],[CONCERN.ID]],2,20),"X","") )  )</f>
        <v>06.361.65.04</v>
      </c>
      <c r="F5" t="str">
        <f>TRIM(MID(Table151820[[#This Row],[CONCERN.UNIQUEPATH]], IF( ISNUMBER( SEARCH("/",Table151820[[#This Row],[CONCERN.UNIQUEPATH]])),SEARCH("/",Table151820[[#This Row],[CONCERN.UNIQUEPATH]])+1,1),255))</f>
        <v>Discovery: Stakeholder Analyst Services: Constraints: Scenarios Based Discovery &amp; Testing</v>
      </c>
      <c r="G5" t="s">
        <v>3202</v>
      </c>
      <c r="J5" t="s">
        <v>2066</v>
      </c>
      <c r="K5" s="9" t="s">
        <v>2096</v>
      </c>
    </row>
    <row r="6" spans="1:12">
      <c r="A6" t="s">
        <v>1961</v>
      </c>
      <c r="B6" t="s">
        <v>2154</v>
      </c>
      <c r="C6" t="s">
        <v>3203</v>
      </c>
      <c r="D6" t="s">
        <v>3204</v>
      </c>
      <c r="E6" t="str">
        <f xml:space="preserve"> CONCATENATE( MID(Table151820[[#This Row],[PHASE]],2,3), MID(Table151820[[#This Row],[DELIVERABLE]],2,4), TRIM(SUBSTITUTE(MID(Table151820[[#This Row],[CONCERN.ID]],2,20),"X","") )  )</f>
        <v>06.361.65.05</v>
      </c>
      <c r="F6" t="str">
        <f>TRIM(MID(Table151820[[#This Row],[CONCERN.UNIQUEPATH]], IF( ISNUMBER( SEARCH("/",Table151820[[#This Row],[CONCERN.UNIQUEPATH]])),SEARCH("/",Table151820[[#This Row],[CONCERN.UNIQUEPATH]])+1,1),255))</f>
        <v>Discovery: Stakeholder Analyst Services: Constraints: Don't Develop from User Stories</v>
      </c>
      <c r="G6" t="s">
        <v>3205</v>
      </c>
      <c r="J6" t="s">
        <v>2066</v>
      </c>
      <c r="K6" s="9" t="s">
        <v>2082</v>
      </c>
    </row>
    <row r="7" spans="1:12">
      <c r="A7" t="s">
        <v>1961</v>
      </c>
      <c r="B7" t="s">
        <v>2154</v>
      </c>
      <c r="C7" t="s">
        <v>3206</v>
      </c>
      <c r="D7" t="s">
        <v>3207</v>
      </c>
      <c r="E7" t="str">
        <f xml:space="preserve"> CONCATENATE( MID(Table151820[[#This Row],[PHASE]],2,3), MID(Table151820[[#This Row],[DELIVERABLE]],2,4), TRIM(SUBSTITUTE(MID(Table151820[[#This Row],[CONCERN.ID]],2,20),"X","") )  )</f>
        <v>06.361.65.06</v>
      </c>
      <c r="F7" t="str">
        <f>TRIM(MID(Table151820[[#This Row],[CONCERN.UNIQUEPATH]], IF( ISNUMBER( SEARCH("/",Table151820[[#This Row],[CONCERN.UNIQUEPATH]])),SEARCH("/",Table151820[[#This Row],[CONCERN.UNIQUEPATH]])+1,1),255))</f>
        <v>Discovery: QA Services: Acceptance Test Format</v>
      </c>
      <c r="G7" t="s">
        <v>3208</v>
      </c>
      <c r="J7" t="s">
        <v>2066</v>
      </c>
      <c r="K7" s="9" t="s">
        <v>2124</v>
      </c>
    </row>
    <row r="8" spans="1:12">
      <c r="A8" t="s">
        <v>1961</v>
      </c>
      <c r="B8" t="s">
        <v>2154</v>
      </c>
      <c r="C8" t="s">
        <v>3209</v>
      </c>
      <c r="D8" t="s">
        <v>3210</v>
      </c>
      <c r="E8" t="str">
        <f xml:space="preserve"> CONCATENATE( MID(Table151820[[#This Row],[PHASE]],2,3), MID(Table151820[[#This Row],[DELIVERABLE]],2,4), TRIM(SUBSTITUTE(MID(Table151820[[#This Row],[CONCERN.ID]],2,20),"X","") )  )</f>
        <v>06.361.65.07</v>
      </c>
      <c r="F8" t="str">
        <f>TRIM(MID(Table151820[[#This Row],[CONCERN.UNIQUEPATH]], IF( ISNUMBER( SEARCH("/",Table151820[[#This Row],[CONCERN.UNIQUEPATH]])),SEARCH("/",Table151820[[#This Row],[CONCERN.UNIQUEPATH]])+1,1),255))</f>
        <v>Discovery: C&amp;A Servicews: Query SMEs</v>
      </c>
      <c r="G8" t="s">
        <v>3211</v>
      </c>
      <c r="J8" t="s">
        <v>2066</v>
      </c>
      <c r="K8" s="9" t="s">
        <v>2016</v>
      </c>
    </row>
    <row r="9" spans="1:12">
      <c r="A9" t="s">
        <v>1961</v>
      </c>
      <c r="B9" t="s">
        <v>2154</v>
      </c>
      <c r="C9" t="s">
        <v>3212</v>
      </c>
      <c r="D9" t="s">
        <v>3213</v>
      </c>
      <c r="E9" t="str">
        <f xml:space="preserve"> CONCATENATE( MID(Table151820[[#This Row],[PHASE]],2,3), MID(Table151820[[#This Row],[DELIVERABLE]],2,4), TRIM(SUBSTITUTE(MID(Table151820[[#This Row],[CONCERN.ID]],2,20),"X","") )  )</f>
        <v>06.361.65.08</v>
      </c>
      <c r="F9" t="str">
        <f>TRIM(MID(Table151820[[#This Row],[CONCERN.UNIQUEPATH]], IF( ISNUMBER( SEARCH("/",Table151820[[#This Row],[CONCERN.UNIQUEPATH]])),SEARCH("/",Table151820[[#This Row],[CONCERN.UNIQUEPATH]])+1,1),255))</f>
        <v>Discovery: Monitoring Services: Query SMEs</v>
      </c>
      <c r="G9" t="s">
        <v>3214</v>
      </c>
      <c r="J9" t="s">
        <v>2066</v>
      </c>
      <c r="K9" s="9" t="s">
        <v>2094</v>
      </c>
    </row>
    <row r="10" spans="1:12">
      <c r="A10" t="s">
        <v>1961</v>
      </c>
      <c r="B10" t="s">
        <v>2154</v>
      </c>
      <c r="C10" t="s">
        <v>3215</v>
      </c>
      <c r="D10" t="s">
        <v>3216</v>
      </c>
      <c r="E10" t="str">
        <f xml:space="preserve"> CONCATENATE( MID(Table151820[[#This Row],[PHASE]],2,3), MID(Table151820[[#This Row],[DELIVERABLE]],2,4), TRIM(SUBSTITUTE(MID(Table151820[[#This Row],[CONCERN.ID]],2,20),"X","") )  )</f>
        <v>06.361.65.09</v>
      </c>
      <c r="F10" t="str">
        <f>TRIM(MID(Table151820[[#This Row],[CONCERN.UNIQUEPATH]], IF( ISNUMBER( SEARCH("/",Table151820[[#This Row],[CONCERN.UNIQUEPATH]])),SEARCH("/",Table151820[[#This Row],[CONCERN.UNIQUEPATH]])+1,1),255))</f>
        <v>Discovery: Business Service: Query Consumer SMEs</v>
      </c>
      <c r="G10" t="s">
        <v>3217</v>
      </c>
      <c r="J10" t="s">
        <v>2066</v>
      </c>
      <c r="K10" s="9" t="s">
        <v>2032</v>
      </c>
    </row>
    <row r="11" spans="1:12">
      <c r="A11" t="s">
        <v>1961</v>
      </c>
      <c r="B11" t="s">
        <v>2154</v>
      </c>
      <c r="C11" t="s">
        <v>3218</v>
      </c>
      <c r="D11" t="s">
        <v>3219</v>
      </c>
      <c r="E11" t="str">
        <f xml:space="preserve"> CONCATENATE( MID(Table151820[[#This Row],[PHASE]],2,3), MID(Table151820[[#This Row],[DELIVERABLE]],2,4), TRIM(SUBSTITUTE(MID(Table151820[[#This Row],[CONCERN.ID]],2,20),"X","") )  )</f>
        <v>06.361.65.10</v>
      </c>
      <c r="F11" t="str">
        <f>TRIM(MID(Table151820[[#This Row],[CONCERN.UNIQUEPATH]], IF( ISNUMBER( SEARCH("/",Table151820[[#This Row],[CONCERN.UNIQUEPATH]])),SEARCH("/",Table151820[[#This Row],[CONCERN.UNIQUEPATH]])+1,1),255))</f>
        <v>Discovery: Customer Support Services: Query SMEs</v>
      </c>
      <c r="G11" t="s">
        <v>3220</v>
      </c>
      <c r="J11" t="s">
        <v>2066</v>
      </c>
      <c r="K11" s="9" t="s">
        <v>2036</v>
      </c>
    </row>
    <row r="12" spans="1:12">
      <c r="A12" t="s">
        <v>1961</v>
      </c>
      <c r="B12" t="s">
        <v>2154</v>
      </c>
      <c r="C12" t="s">
        <v>3221</v>
      </c>
      <c r="D12" t="s">
        <v>3222</v>
      </c>
      <c r="E12" t="str">
        <f xml:space="preserve"> CONCATENATE( MID(Table151820[[#This Row],[PHASE]],2,3), MID(Table151820[[#This Row],[DELIVERABLE]],2,4), TRIM(SUBSTITUTE(MID(Table151820[[#This Row],[CONCERN.ID]],2,20),"X","") )  )</f>
        <v>06.361.65.11</v>
      </c>
      <c r="F12" t="str">
        <f>TRIM(MID(Table151820[[#This Row],[CONCERN.UNIQUEPATH]], IF( ISNUMBER( SEARCH("/",Table151820[[#This Row],[CONCERN.UNIQUEPATH]])),SEARCH("/",Table151820[[#This Row],[CONCERN.UNIQUEPATH]])+1,1),255))</f>
        <v>Discovery: Training Services: Query SMEs</v>
      </c>
      <c r="G12" t="s">
        <v>3223</v>
      </c>
      <c r="J12" t="s">
        <v>2066</v>
      </c>
      <c r="K12" s="9" t="s">
        <v>2034</v>
      </c>
    </row>
    <row r="13" spans="1:12">
      <c r="A13" t="s">
        <v>1961</v>
      </c>
      <c r="B13" t="s">
        <v>2154</v>
      </c>
      <c r="C13" t="s">
        <v>3224</v>
      </c>
      <c r="D13" t="s">
        <v>3225</v>
      </c>
      <c r="E13" t="str">
        <f xml:space="preserve"> CONCATENATE( MID(Table151820[[#This Row],[PHASE]],2,3), MID(Table151820[[#This Row],[DELIVERABLE]],2,4), TRIM(SUBSTITUTE(MID(Table151820[[#This Row],[CONCERN.ID]],2,20),"X","") )  )</f>
        <v>06.361.65.12</v>
      </c>
      <c r="F13" t="str">
        <f>TRIM(MID(Table151820[[#This Row],[CONCERN.UNIQUEPATH]], IF( ISNUMBER( SEARCH("/",Table151820[[#This Row],[CONCERN.UNIQUEPATH]])),SEARCH("/",Table151820[[#This Row],[CONCERN.UNIQUEPATH]])+1,1),255))</f>
        <v>Discovery: Operations Services: Query SMEs</v>
      </c>
      <c r="G13" t="s">
        <v>3226</v>
      </c>
      <c r="J13" t="s">
        <v>2066</v>
      </c>
      <c r="K13" s="9" t="s">
        <v>2040</v>
      </c>
    </row>
    <row r="14" spans="1:12">
      <c r="A14" t="s">
        <v>1961</v>
      </c>
      <c r="B14" t="s">
        <v>2154</v>
      </c>
      <c r="C14" t="s">
        <v>3227</v>
      </c>
      <c r="D14" t="s">
        <v>3228</v>
      </c>
      <c r="E14" t="str">
        <f xml:space="preserve"> CONCATENATE( MID(Table151820[[#This Row],[PHASE]],2,3), MID(Table151820[[#This Row],[DELIVERABLE]],2,4), TRIM(SUBSTITUTE(MID(Table151820[[#This Row],[CONCERN.ID]],2,20),"X","") )  )</f>
        <v>06.361.65.13</v>
      </c>
      <c r="F14" t="str">
        <f>TRIM(MID(Table151820[[#This Row],[CONCERN.UNIQUEPATH]], IF( ISNUMBER( SEARCH("/",Table151820[[#This Row],[CONCERN.UNIQUEPATH]])),SEARCH("/",Table151820[[#This Row],[CONCERN.UNIQUEPATH]])+1,1),255))</f>
        <v>Discovery: Data Service: Query SMEs</v>
      </c>
      <c r="G14" t="s">
        <v>3229</v>
      </c>
      <c r="J14" t="s">
        <v>2066</v>
      </c>
      <c r="K14" s="9" t="s">
        <v>2088</v>
      </c>
    </row>
    <row r="15" spans="1:12">
      <c r="A15" t="s">
        <v>1961</v>
      </c>
      <c r="B15" t="s">
        <v>2154</v>
      </c>
      <c r="C15" t="s">
        <v>3230</v>
      </c>
      <c r="D15" t="s">
        <v>3231</v>
      </c>
      <c r="E15" t="str">
        <f xml:space="preserve"> CONCATENATE( MID(Table151820[[#This Row],[PHASE]],2,3), MID(Table151820[[#This Row],[DELIVERABLE]],2,4), TRIM(SUBSTITUTE(MID(Table151820[[#This Row],[CONCERN.ID]],2,20),"X","") )  )</f>
        <v>06.361.65.14</v>
      </c>
      <c r="F15" t="str">
        <f>TRIM(MID(Table151820[[#This Row],[CONCERN.UNIQUEPATH]], IF( ISNUMBER( SEARCH("/",Table151820[[#This Row],[CONCERN.UNIQUEPATH]])),SEARCH("/",Table151820[[#This Row],[CONCERN.UNIQUEPATH]])+1,1),255))</f>
        <v>Discovery: Design Services: Query SMEs</v>
      </c>
      <c r="G15" t="s">
        <v>3232</v>
      </c>
      <c r="J15" t="s">
        <v>2066</v>
      </c>
      <c r="K15" s="9" t="s">
        <v>2068</v>
      </c>
    </row>
    <row r="16" spans="1:12">
      <c r="A16" t="s">
        <v>1961</v>
      </c>
      <c r="B16" t="s">
        <v>2154</v>
      </c>
      <c r="C16" t="s">
        <v>3230</v>
      </c>
      <c r="D16" t="s">
        <v>3233</v>
      </c>
      <c r="E16" t="str">
        <f xml:space="preserve"> CONCATENATE( MID(Table151820[[#This Row],[PHASE]],2,3), MID(Table151820[[#This Row],[DELIVERABLE]],2,4), TRIM(SUBSTITUTE(MID(Table151820[[#This Row],[CONCERN.ID]],2,20),"X","") )  )</f>
        <v>06.361.65.14</v>
      </c>
      <c r="F16" t="str">
        <f>TRIM(MID(Table151820[[#This Row],[CONCERN.UNIQUEPATH]], IF( ISNUMBER( SEARCH("/",Table151820[[#This Row],[CONCERN.UNIQUEPATH]])),SEARCH("/",Table151820[[#This Row],[CONCERN.UNIQUEPATH]])+1,1),255))</f>
        <v>Discovery: Maintenance Services: Query SMEs</v>
      </c>
      <c r="G16" t="s">
        <v>3234</v>
      </c>
      <c r="J16" t="s">
        <v>2066</v>
      </c>
      <c r="K16" s="9" t="s">
        <v>2098</v>
      </c>
    </row>
    <row r="17" spans="1:11">
      <c r="A17" t="s">
        <v>1961</v>
      </c>
      <c r="B17" t="s">
        <v>2154</v>
      </c>
      <c r="C17" t="s">
        <v>3235</v>
      </c>
      <c r="D17" t="s">
        <v>3228</v>
      </c>
      <c r="E17" t="str">
        <f xml:space="preserve"> CONCATENATE( MID(Table151820[[#This Row],[PHASE]],2,3), MID(Table151820[[#This Row],[DELIVERABLE]],2,4), TRIM(SUBSTITUTE(MID(Table151820[[#This Row],[CONCERN.ID]],2,20),"X","") )  )</f>
        <v>06.361.65.15</v>
      </c>
      <c r="F17" t="str">
        <f>TRIM(MID(Table151820[[#This Row],[CONCERN.UNIQUEPATH]], IF( ISNUMBER( SEARCH("/",Table151820[[#This Row],[CONCERN.UNIQUEPATH]])),SEARCH("/",Table151820[[#This Row],[CONCERN.UNIQUEPATH]])+1,1),255))</f>
        <v>Discovery: Data Service: Query SMEs</v>
      </c>
      <c r="G17" t="s">
        <v>3236</v>
      </c>
      <c r="J17" t="s">
        <v>2066</v>
      </c>
      <c r="K17" s="9" t="s">
        <v>2088</v>
      </c>
    </row>
    <row r="18" spans="1:11">
      <c r="A18" t="s">
        <v>1961</v>
      </c>
      <c r="B18" t="s">
        <v>2154</v>
      </c>
      <c r="C18" t="s">
        <v>3237</v>
      </c>
      <c r="D18" t="s">
        <v>3233</v>
      </c>
      <c r="E18" t="str">
        <f xml:space="preserve"> CONCATENATE( MID(Table151820[[#This Row],[PHASE]],2,3), MID(Table151820[[#This Row],[DELIVERABLE]],2,4), TRIM(SUBSTITUTE(MID(Table151820[[#This Row],[CONCERN.ID]],2,20),"X","") )  )</f>
        <v>06.361.65.16</v>
      </c>
      <c r="F18" t="str">
        <f>TRIM(MID(Table151820[[#This Row],[CONCERN.UNIQUEPATH]], IF( ISNUMBER( SEARCH("/",Table151820[[#This Row],[CONCERN.UNIQUEPATH]])),SEARCH("/",Table151820[[#This Row],[CONCERN.UNIQUEPATH]])+1,1),255))</f>
        <v>Discovery: Maintenance Services: Query SMEs</v>
      </c>
      <c r="G18" t="s">
        <v>3238</v>
      </c>
      <c r="J18" t="s">
        <v>2066</v>
      </c>
      <c r="K18" s="9" t="s">
        <v>2098</v>
      </c>
    </row>
    <row r="19" spans="1:11">
      <c r="A19" t="s">
        <v>1961</v>
      </c>
      <c r="B19" t="s">
        <v>2154</v>
      </c>
      <c r="C19" t="s">
        <v>3239</v>
      </c>
      <c r="D19" t="s">
        <v>3240</v>
      </c>
      <c r="E19" t="str">
        <f xml:space="preserve"> CONCATENATE( MID(Table151820[[#This Row],[PHASE]],2,3), MID(Table151820[[#This Row],[DELIVERABLE]],2,4), TRIM(SUBSTITUTE(MID(Table151820[[#This Row],[CONCERN.ID]],2,20),"X","") )  )</f>
        <v>06.361.65.17</v>
      </c>
      <c r="F19" t="str">
        <f>TRIM(MID(Table151820[[#This Row],[CONCERN.UNIQUEPATH]], IF( ISNUMBER( SEARCH("/",Table151820[[#This Row],[CONCERN.UNIQUEPATH]])),SEARCH("/",Table151820[[#This Row],[CONCERN.UNIQUEPATH]])+1,1),255))</f>
        <v>Discovery: Data Warehouse Services: Query SMEs</v>
      </c>
      <c r="G19" t="s">
        <v>3241</v>
      </c>
      <c r="J19" t="s">
        <v>2066</v>
      </c>
      <c r="K19" s="9" t="s">
        <v>2052</v>
      </c>
    </row>
    <row r="20" spans="1:11">
      <c r="A20" t="s">
        <v>1961</v>
      </c>
      <c r="B20" t="s">
        <v>2154</v>
      </c>
      <c r="C20" t="s">
        <v>3242</v>
      </c>
      <c r="D20" t="s">
        <v>3243</v>
      </c>
      <c r="E20" t="str">
        <f xml:space="preserve"> CONCATENATE( MID(Table151820[[#This Row],[PHASE]],2,3), MID(Table151820[[#This Row],[DELIVERABLE]],2,4), TRIM(SUBSTITUTE(MID(Table151820[[#This Row],[CONCERN.ID]],2,20),"X","") )  )</f>
        <v>06.361.65.18</v>
      </c>
      <c r="F20" t="str">
        <f>TRIM(MID(Table151820[[#This Row],[CONCERN.UNIQUEPATH]], IF( ISNUMBER( SEARCH("/",Table151820[[#This Row],[CONCERN.UNIQUEPATH]])),SEARCH("/",Table151820[[#This Row],[CONCERN.UNIQUEPATH]])+1,1),255))</f>
        <v>Discovery: Data Archiving Services: Query SMEs</v>
      </c>
      <c r="G20" t="s">
        <v>3244</v>
      </c>
      <c r="J20" t="s">
        <v>2066</v>
      </c>
      <c r="K20" s="9" t="s">
        <v>2054</v>
      </c>
    </row>
    <row r="21" spans="1:11">
      <c r="A21" t="s">
        <v>1961</v>
      </c>
      <c r="B21" t="s">
        <v>2154</v>
      </c>
      <c r="C21" t="s">
        <v>3245</v>
      </c>
      <c r="D21" t="s">
        <v>3246</v>
      </c>
      <c r="E21" t="str">
        <f xml:space="preserve"> CONCATENATE( MID(Table151820[[#This Row],[PHASE]],2,3), MID(Table151820[[#This Row],[DELIVERABLE]],2,4), TRIM(SUBSTITUTE(MID(Table151820[[#This Row],[CONCERN.ID]],2,20),"X","") )  )</f>
        <v>06.361.65.19</v>
      </c>
      <c r="F21" t="str">
        <f>TRIM(MID(Table151820[[#This Row],[CONCERN.UNIQUEPATH]], IF( ISNUMBER( SEARCH("/",Table151820[[#This Row],[CONCERN.UNIQUEPATH]])),SEARCH("/",Table151820[[#This Row],[CONCERN.UNIQUEPATH]])+1,1),255))</f>
        <v>Discovery: Server Development Services: Query SMEs</v>
      </c>
      <c r="G21" t="s">
        <v>3247</v>
      </c>
      <c r="J21" t="s">
        <v>2066</v>
      </c>
      <c r="K21" s="9" t="s">
        <v>2126</v>
      </c>
    </row>
    <row r="22" spans="1:11">
      <c r="A22" t="s">
        <v>1961</v>
      </c>
      <c r="B22" t="s">
        <v>2154</v>
      </c>
      <c r="C22" t="s">
        <v>3248</v>
      </c>
      <c r="D22" t="s">
        <v>3249</v>
      </c>
      <c r="E22" t="str">
        <f xml:space="preserve"> CONCATENATE( MID(Table151820[[#This Row],[PHASE]],2,3), MID(Table151820[[#This Row],[DELIVERABLE]],2,4), TRIM(SUBSTITUTE(MID(Table151820[[#This Row],[CONCERN.ID]],2,20),"X","") )  )</f>
        <v>06.361.65.20</v>
      </c>
      <c r="F22" t="str">
        <f>TRIM(MID(Table151820[[#This Row],[CONCERN.UNIQUEPATH]], IF( ISNUMBER( SEARCH("/",Table151820[[#This Row],[CONCERN.UNIQUEPATH]])),SEARCH("/",Table151820[[#This Row],[CONCERN.UNIQUEPATH]])+1,1),255))</f>
        <v>Discovery: Public Users: Query SMEs</v>
      </c>
      <c r="G22" t="s">
        <v>3250</v>
      </c>
      <c r="J22" t="s">
        <v>2066</v>
      </c>
      <c r="K22" s="9" t="s">
        <v>2024</v>
      </c>
    </row>
    <row r="23" spans="1:11">
      <c r="A23" t="s">
        <v>1961</v>
      </c>
      <c r="B23" t="s">
        <v>2154</v>
      </c>
      <c r="C23" t="s">
        <v>3251</v>
      </c>
      <c r="D23" t="s">
        <v>3252</v>
      </c>
      <c r="E23" t="str">
        <f xml:space="preserve"> CONCATENATE( MID(Table151820[[#This Row],[PHASE]],2,3), MID(Table151820[[#This Row],[DELIVERABLE]],2,4), TRIM(SUBSTITUTE(MID(Table151820[[#This Row],[CONCERN.ID]],2,20),"X","") )  )</f>
        <v>06.361.65.21</v>
      </c>
      <c r="F23" t="str">
        <f>TRIM(MID(Table151820[[#This Row],[CONCERN.UNIQUEPATH]], IF( ISNUMBER( SEARCH("/",Table151820[[#This Row],[CONCERN.UNIQUEPATH]])),SEARCH("/",Table151820[[#This Row],[CONCERN.UNIQUEPATH]])+1,1),255))</f>
        <v>Discovery: Business Service: Query SMEs</v>
      </c>
      <c r="G23" t="s">
        <v>3253</v>
      </c>
      <c r="J23" t="s">
        <v>2066</v>
      </c>
      <c r="K23" s="9" t="s">
        <v>2032</v>
      </c>
    </row>
    <row r="24" spans="1:11">
      <c r="A24" t="s">
        <v>1961</v>
      </c>
      <c r="B24" t="s">
        <v>2154</v>
      </c>
      <c r="C24" t="s">
        <v>3254</v>
      </c>
      <c r="D24" t="s">
        <v>3255</v>
      </c>
      <c r="E24" t="str">
        <f xml:space="preserve"> CONCATENATE( MID(Table151820[[#This Row],[PHASE]],2,3), MID(Table151820[[#This Row],[DELIVERABLE]],2,4), TRIM(SUBSTITUTE(MID(Table151820[[#This Row],[CONCERN.ID]],2,20),"X","") )  )</f>
        <v>06.361.65.22</v>
      </c>
      <c r="F24" t="str">
        <f>TRIM(MID(Table151820[[#This Row],[CONCERN.UNIQUEPATH]], IF( ISNUMBER( SEARCH("/",Table151820[[#This Row],[CONCERN.UNIQUEPATH]])),SEARCH("/",Table151820[[#This Row],[CONCERN.UNIQUEPATH]])+1,1),255))</f>
        <v>Stakeholder Analyst Services: All Stakeholders, Full Lifecycle</v>
      </c>
      <c r="G24" t="s">
        <v>3256</v>
      </c>
      <c r="J24" t="s">
        <v>2066</v>
      </c>
      <c r="K24" s="9"/>
    </row>
    <row r="25" spans="1:11">
      <c r="A25" t="s">
        <v>1961</v>
      </c>
      <c r="B25" t="s">
        <v>2154</v>
      </c>
      <c r="C25" t="s">
        <v>3257</v>
      </c>
      <c r="D25" t="s">
        <v>3258</v>
      </c>
      <c r="E25" t="str">
        <f xml:space="preserve"> CONCATENATE( MID(Table151820[[#This Row],[PHASE]],2,3), MID(Table151820[[#This Row],[DELIVERABLE]],2,4), TRIM(SUBSTITUTE(MID(Table151820[[#This Row],[CONCERN.ID]],2,20),"X","") )  )</f>
        <v>06.361.65.23</v>
      </c>
      <c r="F25" t="str">
        <f>TRIM(MID(Table151820[[#This Row],[CONCERN.UNIQUEPATH]], IF( ISNUMBER( SEARCH("/",Table151820[[#This Row],[CONCERN.UNIQUEPATH]])),SEARCH("/",Table151820[[#This Row],[CONCERN.UNIQUEPATH]])+1,1),255))</f>
        <v>Stakeholder Analyst Services: All Stakeholders</v>
      </c>
      <c r="G25" t="s">
        <v>3259</v>
      </c>
      <c r="J25" t="s">
        <v>2066</v>
      </c>
      <c r="K25" s="9"/>
    </row>
    <row r="26" spans="1:11">
      <c r="A26" t="s">
        <v>1961</v>
      </c>
      <c r="B26" t="s">
        <v>2154</v>
      </c>
      <c r="C26" t="s">
        <v>3260</v>
      </c>
      <c r="D26" t="s">
        <v>3261</v>
      </c>
      <c r="E26" t="str">
        <f xml:space="preserve"> CONCATENATE( MID(Table151820[[#This Row],[PHASE]],2,3), MID(Table151820[[#This Row],[DELIVERABLE]],2,4), TRIM(SUBSTITUTE(MID(Table151820[[#This Row],[CONCERN.ID]],2,20),"X","") )  )</f>
        <v>06.361.65.24</v>
      </c>
      <c r="F26" t="str">
        <f>TRIM(MID(Table151820[[#This Row],[CONCERN.UNIQUEPATH]], IF( ISNUMBER( SEARCH("/",Table151820[[#This Row],[CONCERN.UNIQUEPATH]])),SEARCH("/",Table151820[[#This Row],[CONCERN.UNIQUEPATH]])+1,1),255))</f>
        <v>Stakeholder Analyst Services: Constraints: ISO-29148</v>
      </c>
      <c r="G26" t="s">
        <v>3262</v>
      </c>
      <c r="J26" t="s">
        <v>2066</v>
      </c>
      <c r="K26" s="9"/>
    </row>
  </sheetData>
  <dataValidations count="4">
    <dataValidation type="list" allowBlank="1" showInputMessage="1" showErrorMessage="1" sqref="L2:L26" xr:uid="{52D3B63F-2114-49BB-A414-1FC47AD14A23}">
      <formula1>TBL_Type</formula1>
    </dataValidation>
    <dataValidation type="list" allowBlank="1" showInputMessage="1" showErrorMessage="1" sqref="J2:K26" xr:uid="{C8704AC0-9CB3-4836-AE15-09BEC8D9DDF8}">
      <formula1>TBL_Stakeholders</formula1>
    </dataValidation>
    <dataValidation type="list" allowBlank="1" showInputMessage="1" showErrorMessage="1" sqref="A2:A26" xr:uid="{19D70B81-44FF-464A-843D-1072284DD771}">
      <formula1>TBL_Phase</formula1>
    </dataValidation>
    <dataValidation type="list" allowBlank="1" showInputMessage="1" showErrorMessage="1" sqref="B2:B26" xr:uid="{33BC1E74-D17B-4E92-B8A9-B5C938994778}">
      <formula1>TBL_Deliverables</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46F20-B117-418F-8FA9-D7AB25D405AB}">
  <sheetPr codeName="Sheet19">
    <tabColor theme="8" tint="0.39997558519241921"/>
  </sheetPr>
  <dimension ref="A1:L35"/>
  <sheetViews>
    <sheetView workbookViewId="0">
      <selection activeCell="A18" sqref="A18"/>
    </sheetView>
  </sheetViews>
  <sheetFormatPr defaultRowHeight="14.45"/>
  <cols>
    <col min="1" max="1" width="30.5703125" bestFit="1" customWidth="1"/>
    <col min="2" max="2" width="29.140625" bestFit="1" customWidth="1"/>
    <col min="3" max="3" width="13.85546875" bestFit="1" customWidth="1"/>
    <col min="4" max="4" width="57.85546875" bestFit="1" customWidth="1"/>
    <col min="5" max="5" width="14.85546875" bestFit="1" customWidth="1"/>
    <col min="6" max="6" width="46.140625" bestFit="1" customWidth="1"/>
    <col min="7" max="7" width="76.140625" bestFit="1" customWidth="1"/>
    <col min="8" max="8" width="14.140625" customWidth="1"/>
    <col min="9" max="9" width="13.42578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A2" t="s">
        <v>1931</v>
      </c>
      <c r="B2" t="s">
        <v>2047</v>
      </c>
      <c r="C2" t="s">
        <v>3263</v>
      </c>
      <c r="D2" t="s">
        <v>3264</v>
      </c>
      <c r="E2" t="str">
        <f xml:space="preserve"> CONCATENATE( MID(Table151829[[#This Row],[PHASE]],2,3), MID(Table151829[[#This Row],[DELIVERABLE]],2,4), TRIM(SUBSTITUTE(MID(Table151829[[#This Row],[CONCERN.ID]],2,20),"X","") )  )</f>
        <v>01.102.67..31</v>
      </c>
      <c r="F2" s="51" t="str">
        <f>TRIM(MID(Table151829[[#This Row],[CONCERN.UNIQUEPATH]], IF( ISNUMBER( SEARCH("/",Table151829[[#This Row],[CONCERN.UNIQUEPATH]])),SEARCH("/",Table151829[[#This Row],[CONCERN.UNIQUEPATH]])+1,1),255))</f>
        <v>Deliverables: Reporting: Risks</v>
      </c>
      <c r="G2" t="s">
        <v>3265</v>
      </c>
    </row>
    <row r="3" spans="1:12">
      <c r="A3" t="s">
        <v>1931</v>
      </c>
      <c r="B3" t="s">
        <v>2049</v>
      </c>
      <c r="C3" t="s">
        <v>3266</v>
      </c>
      <c r="D3" t="s">
        <v>3267</v>
      </c>
      <c r="E3" t="str">
        <f xml:space="preserve"> CONCATENATE( MID(Table151829[[#This Row],[PHASE]],2,3), MID(Table151829[[#This Row],[DELIVERABLE]],2,4), TRIM(SUBSTITUTE(MID(Table151829[[#This Row],[CONCERN.ID]],2,20),"X","") )  )</f>
        <v>01.103.67..32</v>
      </c>
      <c r="F3" s="51" t="str">
        <f>TRIM(MID(Table151829[[#This Row],[CONCERN.UNIQUEPATH]], IF( ISNUMBER( SEARCH("/",Table151829[[#This Row],[CONCERN.UNIQUEPATH]])),SEARCH("/",Table151829[[#This Row],[CONCERN.UNIQUEPATH]])+1,1),255))</f>
        <v>Deliverables: Reporting: Issues</v>
      </c>
      <c r="G3" t="s">
        <v>3268</v>
      </c>
    </row>
    <row r="4" spans="1:12">
      <c r="A4" t="s">
        <v>1931</v>
      </c>
      <c r="B4" t="s">
        <v>2051</v>
      </c>
      <c r="C4" t="s">
        <v>3269</v>
      </c>
      <c r="D4" t="s">
        <v>3270</v>
      </c>
      <c r="E4" t="str">
        <f xml:space="preserve"> CONCATENATE( MID(Table151829[[#This Row],[PHASE]],2,3), MID(Table151829[[#This Row],[DELIVERABLE]],2,4), TRIM(SUBSTITUTE(MID(Table151829[[#This Row],[CONCERN.ID]],2,20),"X","") )  )</f>
        <v>01.104.67..33</v>
      </c>
      <c r="F4" s="51" t="str">
        <f>TRIM(MID(Table151829[[#This Row],[CONCERN.UNIQUEPATH]], IF( ISNUMBER( SEARCH("/",Table151829[[#This Row],[CONCERN.UNIQUEPATH]])),SEARCH("/",Table151829[[#This Row],[CONCERN.UNIQUEPATH]])+1,1),255))</f>
        <v>Deliverables: Reporting: Technical Debt</v>
      </c>
      <c r="G4" t="s">
        <v>3271</v>
      </c>
    </row>
    <row r="5" spans="1:12">
      <c r="A5" t="s">
        <v>1931</v>
      </c>
      <c r="B5" t="s">
        <v>2053</v>
      </c>
      <c r="C5" t="s">
        <v>3272</v>
      </c>
      <c r="D5" t="s">
        <v>3273</v>
      </c>
      <c r="E5" t="str">
        <f xml:space="preserve"> CONCATENATE( MID(Table151829[[#This Row],[PHASE]],2,3), MID(Table151829[[#This Row],[DELIVERABLE]],2,4), TRIM(SUBSTITUTE(MID(Table151829[[#This Row],[CONCERN.ID]],2,20),"X","") )  )</f>
        <v>01.105.67..37</v>
      </c>
      <c r="F5" s="51" t="str">
        <f>TRIM(MID(Table151829[[#This Row],[CONCERN.UNIQUEPATH]], IF( ISNUMBER( SEARCH("/",Table151829[[#This Row],[CONCERN.UNIQUEPATH]])),SEARCH("/",Table151829[[#This Row],[CONCERN.UNIQUEPATH]])+1,1),255))</f>
        <v>Deliverables: Reporting: Resources</v>
      </c>
      <c r="G5" t="s">
        <v>3274</v>
      </c>
    </row>
    <row r="6" spans="1:12">
      <c r="A6" t="s">
        <v>1931</v>
      </c>
      <c r="B6" t="s">
        <v>2055</v>
      </c>
      <c r="C6" t="s">
        <v>3275</v>
      </c>
      <c r="D6" t="s">
        <v>3276</v>
      </c>
      <c r="E6" t="str">
        <f xml:space="preserve"> CONCATENATE( MID(Table151829[[#This Row],[PHASE]],2,3), MID(Table151829[[#This Row],[DELIVERABLE]],2,4), TRIM(SUBSTITUTE(MID(Table151829[[#This Row],[CONCERN.ID]],2,20),"X","") )  )</f>
        <v>01.106.67..34</v>
      </c>
      <c r="F6" s="51" t="str">
        <f>TRIM(MID(Table151829[[#This Row],[CONCERN.UNIQUEPATH]], IF( ISNUMBER( SEARCH("/",Table151829[[#This Row],[CONCERN.UNIQUEPATH]])),SEARCH("/",Table151829[[#This Row],[CONCERN.UNIQUEPATH]])+1,1),255))</f>
        <v>Deliverables: Reporting: Effort</v>
      </c>
      <c r="G6" t="s">
        <v>3277</v>
      </c>
    </row>
    <row r="7" spans="1:12">
      <c r="A7" t="s">
        <v>1931</v>
      </c>
      <c r="B7" t="s">
        <v>2057</v>
      </c>
      <c r="C7" t="s">
        <v>3278</v>
      </c>
      <c r="D7" t="s">
        <v>3279</v>
      </c>
      <c r="E7" t="str">
        <f xml:space="preserve"> CONCATENATE( MID(Table151829[[#This Row],[PHASE]],2,3), MID(Table151829[[#This Row],[DELIVERABLE]],2,4), TRIM(SUBSTITUTE(MID(Table151829[[#This Row],[CONCERN.ID]],2,20),"X","") )  )</f>
        <v>01.107.67..36</v>
      </c>
      <c r="F7" s="51" t="str">
        <f>TRIM(MID(Table151829[[#This Row],[CONCERN.UNIQUEPATH]], IF( ISNUMBER( SEARCH("/",Table151829[[#This Row],[CONCERN.UNIQUEPATH]])),SEARCH("/",Table151829[[#This Row],[CONCERN.UNIQUEPATH]])+1,1),255))</f>
        <v>Deliverables: Reporting: Functionality</v>
      </c>
      <c r="G7" t="s">
        <v>3280</v>
      </c>
    </row>
    <row r="8" spans="1:12">
      <c r="A8" t="s">
        <v>1931</v>
      </c>
      <c r="B8" t="s">
        <v>2059</v>
      </c>
      <c r="C8" t="s">
        <v>3281</v>
      </c>
      <c r="D8" t="s">
        <v>3282</v>
      </c>
      <c r="E8" t="str">
        <f xml:space="preserve"> CONCATENATE( MID(Table151829[[#This Row],[PHASE]],2,3), MID(Table151829[[#This Row],[DELIVERABLE]],2,4), TRIM(SUBSTITUTE(MID(Table151829[[#This Row],[CONCERN.ID]],2,20),"X","") )  )</f>
        <v>01.108.67..35</v>
      </c>
      <c r="F8" s="51" t="str">
        <f>TRIM(MID(Table151829[[#This Row],[CONCERN.UNIQUEPATH]], IF( ISNUMBER( SEARCH("/",Table151829[[#This Row],[CONCERN.UNIQUEPATH]])),SEARCH("/",Table151829[[#This Row],[CONCERN.UNIQUEPATH]])+1,1),255))</f>
        <v>Deliverables: Reporting: Quality</v>
      </c>
      <c r="G8" t="s">
        <v>3283</v>
      </c>
    </row>
    <row r="9" spans="1:12">
      <c r="A9" t="s">
        <v>1931</v>
      </c>
      <c r="B9" t="s">
        <v>2169</v>
      </c>
      <c r="C9" t="s">
        <v>3284</v>
      </c>
      <c r="D9" t="s">
        <v>3285</v>
      </c>
      <c r="E9" t="str">
        <f xml:space="preserve"> CONCATENATE( MID(Table151829[[#This Row],[PHASE]],2,3), MID(Table151829[[#This Row],[DELIVERABLE]],2,4), TRIM(SUBSTITUTE(MID(Table151829[[#This Row],[CONCERN.ID]],2,20),"X","") )  )</f>
        <v>01.381.67..11.1</v>
      </c>
      <c r="F9" s="51" t="str">
        <f>TRIM(MID(Table151829[[#This Row],[CONCERN.UNIQUEPATH]], IF( ISNUMBER( SEARCH("/",Table151829[[#This Row],[CONCERN.UNIQUEPATH]])),SEARCH("/",Table151829[[#This Row],[CONCERN.UNIQUEPATH]])+1,1),255))</f>
        <v>Deliverables: Documentation: Development: Design Guide</v>
      </c>
      <c r="G9" t="s">
        <v>3286</v>
      </c>
    </row>
    <row r="10" spans="1:12">
      <c r="A10" t="s">
        <v>1931</v>
      </c>
      <c r="B10" t="s">
        <v>2169</v>
      </c>
      <c r="C10" t="s">
        <v>3287</v>
      </c>
      <c r="D10" t="s">
        <v>3288</v>
      </c>
      <c r="E10" t="str">
        <f xml:space="preserve"> CONCATENATE( MID(Table151829[[#This Row],[PHASE]],2,3), MID(Table151829[[#This Row],[DELIVERABLE]],2,4), TRIM(SUBSTITUTE(MID(Table151829[[#This Row],[CONCERN.ID]],2,20),"X","") )  )</f>
        <v>01.381.67..11.2</v>
      </c>
      <c r="F10" s="51" t="str">
        <f>TRIM(MID(Table151829[[#This Row],[CONCERN.UNIQUEPATH]], IF( ISNUMBER( SEARCH("/",Table151829[[#This Row],[CONCERN.UNIQUEPATH]])),SEARCH("/",Table151829[[#This Row],[CONCERN.UNIQUEPATH]])+1,1),255))</f>
        <v>Deliverables: Documentation: Development: Development Guide</v>
      </c>
      <c r="G10" t="s">
        <v>3289</v>
      </c>
    </row>
    <row r="11" spans="1:12">
      <c r="A11" t="s">
        <v>1931</v>
      </c>
      <c r="B11" t="s">
        <v>2169</v>
      </c>
      <c r="C11" t="s">
        <v>3290</v>
      </c>
      <c r="D11" t="s">
        <v>3291</v>
      </c>
      <c r="E11" t="str">
        <f xml:space="preserve"> CONCATENATE( MID(Table151829[[#This Row],[PHASE]],2,3), MID(Table151829[[#This Row],[DELIVERABLE]],2,4), TRIM(SUBSTITUTE(MID(Table151829[[#This Row],[CONCERN.ID]],2,20),"X","") )  )</f>
        <v>01.381.67..12.1</v>
      </c>
      <c r="F11" s="51" t="str">
        <f>TRIM(MID(Table151829[[#This Row],[CONCERN.UNIQUEPATH]], IF( ISNUMBER( SEARCH("/",Table151829[[#This Row],[CONCERN.UNIQUEPATH]])),SEARCH("/",Table151829[[#This Row],[CONCERN.UNIQUEPATH]])+1,1),255))</f>
        <v>Deliverables: Documentation: Maintenance: Infrastructure</v>
      </c>
      <c r="G11" t="s">
        <v>3292</v>
      </c>
    </row>
    <row r="12" spans="1:12">
      <c r="A12" t="s">
        <v>1931</v>
      </c>
      <c r="B12" t="s">
        <v>2169</v>
      </c>
      <c r="C12" t="s">
        <v>3293</v>
      </c>
      <c r="D12" t="s">
        <v>3294</v>
      </c>
      <c r="E12" t="str">
        <f xml:space="preserve"> CONCATENATE( MID(Table151829[[#This Row],[PHASE]],2,3), MID(Table151829[[#This Row],[DELIVERABLE]],2,4), TRIM(SUBSTITUTE(MID(Table151829[[#This Row],[CONCERN.ID]],2,20),"X","") )  )</f>
        <v>01.381.67..12.2</v>
      </c>
      <c r="F12" s="51" t="str">
        <f>TRIM(MID(Table151829[[#This Row],[CONCERN.UNIQUEPATH]], IF( ISNUMBER( SEARCH("/",Table151829[[#This Row],[CONCERN.UNIQUEPATH]])),SEARCH("/",Table151829[[#This Row],[CONCERN.UNIQUEPATH]])+1,1),255))</f>
        <v>Deliverables: Documentation: Maintenance: Integration</v>
      </c>
      <c r="G12" t="s">
        <v>3295</v>
      </c>
    </row>
    <row r="13" spans="1:12">
      <c r="A13" t="s">
        <v>1931</v>
      </c>
      <c r="B13" t="s">
        <v>2169</v>
      </c>
      <c r="C13" t="s">
        <v>3296</v>
      </c>
      <c r="D13" t="s">
        <v>3297</v>
      </c>
      <c r="E13" t="str">
        <f xml:space="preserve"> CONCATENATE( MID(Table151829[[#This Row],[PHASE]],2,3), MID(Table151829[[#This Row],[DELIVERABLE]],2,4), TRIM(SUBSTITUTE(MID(Table151829[[#This Row],[CONCERN.ID]],2,20),"X","") )  )</f>
        <v>01.381.67..12.3</v>
      </c>
      <c r="F13" s="51" t="str">
        <f>TRIM(MID(Table151829[[#This Row],[CONCERN.UNIQUEPATH]], IF( ISNUMBER( SEARCH("/",Table151829[[#This Row],[CONCERN.UNIQUEPATH]])),SEARCH("/",Table151829[[#This Row],[CONCERN.UNIQUEPATH]])+1,1),255))</f>
        <v>Deliverables: Documentation: Maintenance: Deployment</v>
      </c>
      <c r="G13" t="s">
        <v>3298</v>
      </c>
    </row>
    <row r="14" spans="1:12">
      <c r="A14" t="s">
        <v>1931</v>
      </c>
      <c r="B14" t="s">
        <v>2169</v>
      </c>
      <c r="C14" t="s">
        <v>3299</v>
      </c>
      <c r="D14" t="s">
        <v>3300</v>
      </c>
      <c r="E14" t="str">
        <f xml:space="preserve"> CONCATENATE( MID(Table151829[[#This Row],[PHASE]],2,3), MID(Table151829[[#This Row],[DELIVERABLE]],2,4), TRIM(SUBSTITUTE(MID(Table151829[[#This Row],[CONCERN.ID]],2,20),"X","") )  )</f>
        <v>01.381.67..12.4</v>
      </c>
      <c r="F14" s="51" t="str">
        <f>TRIM(MID(Table151829[[#This Row],[CONCERN.UNIQUEPATH]], IF( ISNUMBER( SEARCH("/",Table151829[[#This Row],[CONCERN.UNIQUEPATH]])),SEARCH("/",Table151829[[#This Row],[CONCERN.UNIQUEPATH]])+1,1),255))</f>
        <v>Deliverables: Documentation: Maintenance: Configuration</v>
      </c>
      <c r="G14" t="s">
        <v>3301</v>
      </c>
    </row>
    <row r="15" spans="1:12">
      <c r="A15" t="s">
        <v>1931</v>
      </c>
      <c r="B15" t="s">
        <v>2169</v>
      </c>
      <c r="C15" t="s">
        <v>3302</v>
      </c>
      <c r="D15" t="s">
        <v>3303</v>
      </c>
      <c r="E15" t="str">
        <f xml:space="preserve"> CONCATENATE( MID(Table151829[[#This Row],[PHASE]],2,3), MID(Table151829[[#This Row],[DELIVERABLE]],2,4), TRIM(SUBSTITUTE(MID(Table151829[[#This Row],[CONCERN.ID]],2,20),"X","") )  )</f>
        <v>01.381.67..12.5</v>
      </c>
      <c r="F15" s="51" t="str">
        <f>TRIM(MID(Table151829[[#This Row],[CONCERN.UNIQUEPATH]], IF( ISNUMBER( SEARCH("/",Table151829[[#This Row],[CONCERN.UNIQUEPATH]])),SEARCH("/",Table151829[[#This Row],[CONCERN.UNIQUEPATH]])+1,1),255))</f>
        <v>Deliverables: Documentation: Maintenance: Backup &amp; Restoration</v>
      </c>
      <c r="G15" t="s">
        <v>3304</v>
      </c>
    </row>
    <row r="16" spans="1:12">
      <c r="A16" t="s">
        <v>1931</v>
      </c>
      <c r="B16" t="s">
        <v>2169</v>
      </c>
      <c r="C16" t="s">
        <v>3305</v>
      </c>
      <c r="D16" t="s">
        <v>3306</v>
      </c>
      <c r="E16" t="str">
        <f xml:space="preserve"> CONCATENATE( MID(Table151829[[#This Row],[PHASE]],2,3), MID(Table151829[[#This Row],[DELIVERABLE]],2,4), TRIM(SUBSTITUTE(MID(Table151829[[#This Row],[CONCERN.ID]],2,20),"X","") )  )</f>
        <v>01.381.67..12.6</v>
      </c>
      <c r="F16" s="51" t="str">
        <f>TRIM(MID(Table151829[[#This Row],[CONCERN.UNIQUEPATH]], IF( ISNUMBER( SEARCH("/",Table151829[[#This Row],[CONCERN.UNIQUEPATH]])),SEARCH("/",Table151829[[#This Row],[CONCERN.UNIQUEPATH]])+1,1),255))</f>
        <v>Deliverables: Documentation: Maintenance: DR</v>
      </c>
      <c r="G16" t="s">
        <v>3307</v>
      </c>
    </row>
    <row r="17" spans="1:7">
      <c r="A17" t="s">
        <v>1931</v>
      </c>
      <c r="B17" t="s">
        <v>2169</v>
      </c>
      <c r="C17" t="s">
        <v>3308</v>
      </c>
      <c r="D17" t="s">
        <v>3309</v>
      </c>
      <c r="E17" t="str">
        <f xml:space="preserve"> CONCATENATE( MID(Table151829[[#This Row],[PHASE]],2,3), MID(Table151829[[#This Row],[DELIVERABLE]],2,4), TRIM(SUBSTITUTE(MID(Table151829[[#This Row],[CONCERN.ID]],2,20),"X","") )  )</f>
        <v>01.381.67..13.1</v>
      </c>
      <c r="F17" s="51" t="str">
        <f>TRIM(MID(Table151829[[#This Row],[CONCERN.UNIQUEPATH]], IF( ISNUMBER( SEARCH("/",Table151829[[#This Row],[CONCERN.UNIQUEPATH]])),SEARCH("/",Table151829[[#This Row],[CONCERN.UNIQUEPATH]])+1,1),255))</f>
        <v>Deliverables: Documentation: Operations: Monitoring</v>
      </c>
      <c r="G17" t="s">
        <v>3310</v>
      </c>
    </row>
    <row r="18" spans="1:7">
      <c r="A18" t="s">
        <v>1931</v>
      </c>
      <c r="B18" t="s">
        <v>2169</v>
      </c>
      <c r="C18" t="s">
        <v>3311</v>
      </c>
      <c r="D18" t="s">
        <v>3312</v>
      </c>
      <c r="E18" t="str">
        <f xml:space="preserve"> CONCATENATE( MID(Table151829[[#This Row],[PHASE]],2,3), MID(Table151829[[#This Row],[DELIVERABLE]],2,4), TRIM(SUBSTITUTE(MID(Table151829[[#This Row],[CONCERN.ID]],2,20),"X","") )  )</f>
        <v>01.381.67..13.2</v>
      </c>
      <c r="F18" s="51" t="str">
        <f>TRIM(MID(Table151829[[#This Row],[CONCERN.UNIQUEPATH]], IF( ISNUMBER( SEARCH("/",Table151829[[#This Row],[CONCERN.UNIQUEPATH]])),SEARCH("/",Table151829[[#This Row],[CONCERN.UNIQUEPATH]])+1,1),255))</f>
        <v>Deliverables: Documentation: Operations: Onboarding</v>
      </c>
      <c r="G18" t="s">
        <v>3313</v>
      </c>
    </row>
    <row r="19" spans="1:7">
      <c r="A19" t="s">
        <v>1931</v>
      </c>
      <c r="B19" t="s">
        <v>2169</v>
      </c>
      <c r="C19" t="s">
        <v>3314</v>
      </c>
      <c r="D19" t="s">
        <v>3315</v>
      </c>
      <c r="E19" t="str">
        <f xml:space="preserve"> CONCATENATE( MID(Table151829[[#This Row],[PHASE]],2,3), MID(Table151829[[#This Row],[DELIVERABLE]],2,4), TRIM(SUBSTITUTE(MID(Table151829[[#This Row],[CONCERN.ID]],2,20),"X","") )  )</f>
        <v>01.381.67..13.3</v>
      </c>
      <c r="F19" s="51" t="str">
        <f>TRIM(MID(Table151829[[#This Row],[CONCERN.UNIQUEPATH]], IF( ISNUMBER( SEARCH("/",Table151829[[#This Row],[CONCERN.UNIQUEPATH]])),SEARCH("/",Table151829[[#This Row],[CONCERN.UNIQUEPATH]])+1,1),255))</f>
        <v>Deliverables: Documentation: Operations: Authorisation</v>
      </c>
      <c r="G19" t="s">
        <v>3316</v>
      </c>
    </row>
    <row r="20" spans="1:7">
      <c r="A20" t="s">
        <v>1931</v>
      </c>
      <c r="B20" t="s">
        <v>2169</v>
      </c>
      <c r="C20" t="s">
        <v>3317</v>
      </c>
      <c r="D20" t="s">
        <v>3318</v>
      </c>
      <c r="E20" t="str">
        <f xml:space="preserve"> CONCATENATE( MID(Table151829[[#This Row],[PHASE]],2,3), MID(Table151829[[#This Row],[DELIVERABLE]],2,4), TRIM(SUBSTITUTE(MID(Table151829[[#This Row],[CONCERN.ID]],2,20),"X","") )  )</f>
        <v>01.381.67..13.4</v>
      </c>
      <c r="F20" s="51" t="str">
        <f>TRIM(MID(Table151829[[#This Row],[CONCERN.UNIQUEPATH]], IF( ISNUMBER( SEARCH("/",Table151829[[#This Row],[CONCERN.UNIQUEPATH]])),SEARCH("/",Table151829[[#This Row],[CONCERN.UNIQUEPATH]])+1,1),255))</f>
        <v>Deliverables: Documentation: Operations: Assistance</v>
      </c>
      <c r="G20" t="s">
        <v>3319</v>
      </c>
    </row>
    <row r="21" spans="1:7">
      <c r="A21" t="s">
        <v>1931</v>
      </c>
      <c r="B21" t="s">
        <v>2169</v>
      </c>
      <c r="C21" t="s">
        <v>3320</v>
      </c>
      <c r="D21" t="s">
        <v>3321</v>
      </c>
      <c r="E21" t="str">
        <f xml:space="preserve"> CONCATENATE( MID(Table151829[[#This Row],[PHASE]],2,3), MID(Table151829[[#This Row],[DELIVERABLE]],2,4), TRIM(SUBSTITUTE(MID(Table151829[[#This Row],[CONCERN.ID]],2,20),"X","") )  )</f>
        <v>01.381.67..18</v>
      </c>
      <c r="F21" s="51" t="str">
        <f>TRIM(MID(Table151829[[#This Row],[CONCERN.UNIQUEPATH]], IF( ISNUMBER( SEARCH("/",Table151829[[#This Row],[CONCERN.UNIQUEPATH]])),SEARCH("/",Table151829[[#This Row],[CONCERN.UNIQUEPATH]])+1,1),255))</f>
        <v>Deliverables: Documentation: Maintenance: OOP</v>
      </c>
      <c r="G21" t="s">
        <v>3322</v>
      </c>
    </row>
    <row r="22" spans="1:7">
      <c r="A22" t="s">
        <v>1931</v>
      </c>
      <c r="B22" t="s">
        <v>2169</v>
      </c>
      <c r="C22" t="s">
        <v>3323</v>
      </c>
      <c r="D22" t="s">
        <v>3324</v>
      </c>
      <c r="E22" t="str">
        <f xml:space="preserve"> CONCATENATE( MID(Table151829[[#This Row],[PHASE]],2,3), MID(Table151829[[#This Row],[DELIVERABLE]],2,4), TRIM(SUBSTITUTE(MID(Table151829[[#This Row],[CONCERN.ID]],2,20),"X","") )  )</f>
        <v>01.381.67..19</v>
      </c>
      <c r="F22" s="51" t="str">
        <f>TRIM(MID(Table151829[[#This Row],[CONCERN.UNIQUEPATH]], IF( ISNUMBER( SEARCH("/",Table151829[[#This Row],[CONCERN.UNIQUEPATH]])),SEARCH("/",Table151829[[#This Row],[CONCERN.UNIQUEPATH]])+1,1),255))</f>
        <v>Deliverables: Documentation: Supporting: SSP</v>
      </c>
      <c r="G22" t="s">
        <v>3325</v>
      </c>
    </row>
    <row r="23" spans="1:7">
      <c r="A23" t="s">
        <v>1931</v>
      </c>
      <c r="B23" t="s">
        <v>2177</v>
      </c>
      <c r="C23" t="s">
        <v>3326</v>
      </c>
      <c r="D23" t="s">
        <v>3327</v>
      </c>
      <c r="E23" t="str">
        <f xml:space="preserve"> CONCATENATE( MID(Table151829[[#This Row],[PHASE]],2,3), MID(Table151829[[#This Row],[DELIVERABLE]],2,4), TRIM(SUBSTITUTE(MID(Table151829[[#This Row],[CONCERN.ID]],2,20),"X","") )  )</f>
        <v>01.389.67..11.3</v>
      </c>
      <c r="F23" s="51" t="str">
        <f>TRIM(MID(Table151829[[#This Row],[CONCERN.UNIQUEPATH]], IF( ISNUMBER( SEARCH("/",Table151829[[#This Row],[CONCERN.UNIQUEPATH]])),SEARCH("/",Table151829[[#This Row],[CONCERN.UNIQUEPATH]])+1,1),255))</f>
        <v>Deliverables: Documentation: Development: Data Migration Guide</v>
      </c>
      <c r="G23" t="s">
        <v>3328</v>
      </c>
    </row>
    <row r="24" spans="1:7">
      <c r="A24" t="s">
        <v>1931</v>
      </c>
      <c r="B24" t="s">
        <v>2184</v>
      </c>
      <c r="C24" t="s">
        <v>3329</v>
      </c>
      <c r="D24" t="s">
        <v>3330</v>
      </c>
      <c r="E24" t="str">
        <f xml:space="preserve"> CONCATENATE( MID(Table151829[[#This Row],[PHASE]],2,3), MID(Table151829[[#This Row],[DELIVERABLE]],2,4), TRIM(SUBSTITUTE(MID(Table151829[[#This Row],[CONCERN.ID]],2,20),"X","") )  )</f>
        <v>01.396.67..13.5</v>
      </c>
      <c r="F24" s="51" t="str">
        <f>TRIM(MID(Table151829[[#This Row],[CONCERN.UNIQUEPATH]], IF( ISNUMBER( SEARCH("/",Table151829[[#This Row],[CONCERN.UNIQUEPATH]])),SEARCH("/",Table151829[[#This Row],[CONCERN.UNIQUEPATH]])+1,1),255))</f>
        <v>Deliverables: Documentation: Operations: Training Guide</v>
      </c>
      <c r="G24" t="s">
        <v>3331</v>
      </c>
    </row>
    <row r="25" spans="1:7">
      <c r="A25" t="s">
        <v>1931</v>
      </c>
      <c r="B25" t="s">
        <v>2185</v>
      </c>
      <c r="C25" t="s">
        <v>3332</v>
      </c>
      <c r="D25" t="s">
        <v>3333</v>
      </c>
      <c r="E25" t="str">
        <f xml:space="preserve"> CONCATENATE( MID(Table151829[[#This Row],[PHASE]],2,3), MID(Table151829[[#This Row],[DELIVERABLE]],2,4), TRIM(SUBSTITUTE(MID(Table151829[[#This Row],[CONCERN.ID]],2,20),"X","") )  )</f>
        <v>01.397.67..14.2</v>
      </c>
      <c r="F25" s="51" t="str">
        <f>TRIM(MID(Table151829[[#This Row],[CONCERN.UNIQUEPATH]], IF( ISNUMBER( SEARCH("/",Table151829[[#This Row],[CONCERN.UNIQUEPATH]])),SEARCH("/",Table151829[[#This Row],[CONCERN.UNIQUEPATH]])+1,1),255))</f>
        <v>Deliverables: Documentation: Business: Continuity Plan</v>
      </c>
      <c r="G25" t="s">
        <v>3334</v>
      </c>
    </row>
    <row r="26" spans="1:7">
      <c r="A26" t="s">
        <v>1931</v>
      </c>
      <c r="B26" t="s">
        <v>2186</v>
      </c>
      <c r="C26" t="s">
        <v>3335</v>
      </c>
      <c r="D26" t="s">
        <v>3336</v>
      </c>
      <c r="E26" t="str">
        <f xml:space="preserve"> CONCATENATE( MID(Table151829[[#This Row],[PHASE]],2,3), MID(Table151829[[#This Row],[DELIVERABLE]],2,4), TRIM(SUBSTITUTE(MID(Table151829[[#This Row],[CONCERN.ID]],2,20),"X","") )  )</f>
        <v>01.398.67..14.1</v>
      </c>
      <c r="F26" s="51" t="str">
        <f>TRIM(MID(Table151829[[#This Row],[CONCERN.UNIQUEPATH]], IF( ISNUMBER( SEARCH("/",Table151829[[#This Row],[CONCERN.UNIQUEPATH]])),SEARCH("/",Table151829[[#This Row],[CONCERN.UNIQUEPATH]])+1,1),255))</f>
        <v>Deliverables: Documentation: Business: Change Management</v>
      </c>
      <c r="G26" t="s">
        <v>3337</v>
      </c>
    </row>
    <row r="27" spans="1:7">
      <c r="A27" t="s">
        <v>1931</v>
      </c>
      <c r="B27" t="s">
        <v>2206</v>
      </c>
      <c r="C27" t="s">
        <v>3338</v>
      </c>
      <c r="D27" t="s">
        <v>3339</v>
      </c>
      <c r="E27" t="str">
        <f xml:space="preserve"> CONCATENATE( MID(Table151829[[#This Row],[PHASE]],2,3), MID(Table151829[[#This Row],[DELIVERABLE]],2,4), TRIM(SUBSTITUTE(MID(Table151829[[#This Row],[CONCERN.ID]],2,20),"X","") )  )</f>
        <v>01.403.67..22</v>
      </c>
      <c r="F27" s="51" t="str">
        <f>TRIM(MID(Table151829[[#This Row],[CONCERN.UNIQUEPATH]], IF( ISNUMBER( SEARCH("/",Table151829[[#This Row],[CONCERN.UNIQUEPATH]])),SEARCH("/",Table151829[[#This Row],[CONCERN.UNIQUEPATH]])+1,1),255))</f>
        <v>Deliverables: Environments: Integration</v>
      </c>
      <c r="G27" t="s">
        <v>3340</v>
      </c>
    </row>
    <row r="28" spans="1:7">
      <c r="A28" t="s">
        <v>1931</v>
      </c>
      <c r="B28" t="s">
        <v>2207</v>
      </c>
      <c r="C28" t="s">
        <v>3341</v>
      </c>
      <c r="D28" t="s">
        <v>3342</v>
      </c>
      <c r="E28" t="str">
        <f xml:space="preserve"> CONCATENATE( MID(Table151829[[#This Row],[PHASE]],2,3), MID(Table151829[[#This Row],[DELIVERABLE]],2,4), TRIM(SUBSTITUTE(MID(Table151829[[#This Row],[CONCERN.ID]],2,20),"X","") )  )</f>
        <v>01.404.67..21</v>
      </c>
      <c r="F28" s="51" t="str">
        <f>TRIM(MID(Table151829[[#This Row],[CONCERN.UNIQUEPATH]], IF( ISNUMBER( SEARCH("/",Table151829[[#This Row],[CONCERN.UNIQUEPATH]])),SEARCH("/",Table151829[[#This Row],[CONCERN.UNIQUEPATH]])+1,1),255))</f>
        <v>Deliverables: Environments: Secure Data</v>
      </c>
      <c r="G28" t="s">
        <v>3343</v>
      </c>
    </row>
    <row r="29" spans="1:7">
      <c r="A29" t="s">
        <v>1931</v>
      </c>
      <c r="B29" t="s">
        <v>2208</v>
      </c>
      <c r="C29" t="s">
        <v>3344</v>
      </c>
      <c r="D29" t="s">
        <v>3345</v>
      </c>
      <c r="E29" t="str">
        <f xml:space="preserve"> CONCATENATE( MID(Table151829[[#This Row],[PHASE]],2,3), MID(Table151829[[#This Row],[DELIVERABLE]],2,4), TRIM(SUBSTITUTE(MID(Table151829[[#This Row],[CONCERN.ID]],2,20),"X","") )  )</f>
        <v>01.405.67..23</v>
      </c>
      <c r="F29" s="51" t="str">
        <f>TRIM(MID(Table151829[[#This Row],[CONCERN.UNIQUEPATH]], IF( ISNUMBER( SEARCH("/",Table151829[[#This Row],[CONCERN.UNIQUEPATH]])),SEARCH("/",Table151829[[#This Row],[CONCERN.UNIQUEPATH]])+1,1),255))</f>
        <v>Deliverables: Environments: BT</v>
      </c>
      <c r="G29" t="s">
        <v>3346</v>
      </c>
    </row>
    <row r="30" spans="1:7">
      <c r="A30" t="s">
        <v>1931</v>
      </c>
      <c r="B30" t="s">
        <v>2210</v>
      </c>
      <c r="C30" t="s">
        <v>3347</v>
      </c>
      <c r="D30" t="s">
        <v>3348</v>
      </c>
      <c r="E30" t="str">
        <f xml:space="preserve"> CONCATENATE( MID(Table151829[[#This Row],[PHASE]],2,3), MID(Table151829[[#This Row],[DELIVERABLE]],2,4), TRIM(SUBSTITUTE(MID(Table151829[[#This Row],[CONCERN.ID]],2,20),"X","") )  )</f>
        <v>01.407.67..24</v>
      </c>
      <c r="F30" s="51" t="str">
        <f>TRIM(MID(Table151829[[#This Row],[CONCERN.UNIQUEPATH]], IF( ISNUMBER( SEARCH("/",Table151829[[#This Row],[CONCERN.UNIQUEPATH]])),SEARCH("/",Table151829[[#This Row],[CONCERN.UNIQUEPATH]])+1,1),255))</f>
        <v>Deliverables: Environments: ST</v>
      </c>
      <c r="G30" t="s">
        <v>3349</v>
      </c>
    </row>
    <row r="31" spans="1:7">
      <c r="A31" t="s">
        <v>1931</v>
      </c>
      <c r="B31" t="s">
        <v>2211</v>
      </c>
      <c r="C31" t="s">
        <v>3350</v>
      </c>
      <c r="D31" t="s">
        <v>3351</v>
      </c>
      <c r="E31" t="str">
        <f xml:space="preserve"> CONCATENATE( MID(Table151829[[#This Row],[PHASE]],2,3), MID(Table151829[[#This Row],[DELIVERABLE]],2,4), TRIM(SUBSTITUTE(MID(Table151829[[#This Row],[CONCERN.ID]],2,20),"X","") )  )</f>
        <v>01.408.67..25</v>
      </c>
      <c r="F31" s="51" t="str">
        <f>TRIM(MID(Table151829[[#This Row],[CONCERN.UNIQUEPATH]], IF( ISNUMBER( SEARCH("/",Table151829[[#This Row],[CONCERN.UNIQUEPATH]])),SEARCH("/",Table151829[[#This Row],[CONCERN.UNIQUEPATH]])+1,1),255))</f>
        <v>Deliverables: Environments: UT</v>
      </c>
      <c r="G31" t="s">
        <v>3352</v>
      </c>
    </row>
    <row r="32" spans="1:7">
      <c r="A32" t="s">
        <v>1931</v>
      </c>
      <c r="B32" t="s">
        <v>2212</v>
      </c>
      <c r="C32" t="s">
        <v>3353</v>
      </c>
      <c r="D32" t="s">
        <v>3354</v>
      </c>
      <c r="E32" t="str">
        <f xml:space="preserve"> CONCATENATE( MID(Table151829[[#This Row],[PHASE]],2,3), MID(Table151829[[#This Row],[DELIVERABLE]],2,4), TRIM(SUBSTITUTE(MID(Table151829[[#This Row],[CONCERN.ID]],2,20),"X","") )  )</f>
        <v>01.409.67..26</v>
      </c>
      <c r="F32" s="51" t="str">
        <f>TRIM(MID(Table151829[[#This Row],[CONCERN.UNIQUEPATH]], IF( ISNUMBER( SEARCH("/",Table151829[[#This Row],[CONCERN.UNIQUEPATH]])),SEARCH("/",Table151829[[#This Row],[CONCERN.UNIQUEPATH]])+1,1),255))</f>
        <v>Deliverables: Environments: IT</v>
      </c>
      <c r="G32" t="s">
        <v>3355</v>
      </c>
    </row>
    <row r="33" spans="1:7">
      <c r="A33" t="s">
        <v>1931</v>
      </c>
      <c r="B33" t="s">
        <v>2213</v>
      </c>
      <c r="C33" t="s">
        <v>3356</v>
      </c>
      <c r="D33" t="s">
        <v>3357</v>
      </c>
      <c r="E33" t="str">
        <f xml:space="preserve"> CONCATENATE( MID(Table151829[[#This Row],[PHASE]],2,3), MID(Table151829[[#This Row],[DELIVERABLE]],2,4), TRIM(SUBSTITUTE(MID(Table151829[[#This Row],[CONCERN.ID]],2,20),"X","") )  )</f>
        <v>01.410.67..27</v>
      </c>
      <c r="F33" s="51" t="str">
        <f>TRIM(MID(Table151829[[#This Row],[CONCERN.UNIQUEPATH]], IF( ISNUMBER( SEARCH("/",Table151829[[#This Row],[CONCERN.UNIQUEPATH]])),SEARCH("/",Table151829[[#This Row],[CONCERN.UNIQUEPATH]])+1,1),255))</f>
        <v>Deliverables: Environments: TT</v>
      </c>
      <c r="G33" t="s">
        <v>3358</v>
      </c>
    </row>
    <row r="34" spans="1:7">
      <c r="A34" t="s">
        <v>1931</v>
      </c>
      <c r="B34" t="s">
        <v>2214</v>
      </c>
      <c r="C34" t="s">
        <v>3359</v>
      </c>
      <c r="D34" t="s">
        <v>3360</v>
      </c>
      <c r="E34" t="str">
        <f xml:space="preserve"> CONCATENATE( MID(Table151829[[#This Row],[PHASE]],2,3), MID(Table151829[[#This Row],[DELIVERABLE]],2,4), TRIM(SUBSTITUTE(MID(Table151829[[#This Row],[CONCERN.ID]],2,20),"X","") )  )</f>
        <v>01.411.67..28</v>
      </c>
      <c r="F34" s="51" t="str">
        <f>TRIM(MID(Table151829[[#This Row],[CONCERN.UNIQUEPATH]], IF( ISNUMBER( SEARCH("/",Table151829[[#This Row],[CONCERN.UNIQUEPATH]])),SEARCH("/",Table151829[[#This Row],[CONCERN.UNIQUEPATH]])+1,1),255))</f>
        <v>Deliverables: Environments: PP</v>
      </c>
      <c r="G34" t="s">
        <v>3361</v>
      </c>
    </row>
    <row r="35" spans="1:7">
      <c r="A35" t="s">
        <v>1931</v>
      </c>
      <c r="B35" t="s">
        <v>2215</v>
      </c>
      <c r="C35" t="s">
        <v>3362</v>
      </c>
      <c r="D35" t="s">
        <v>3363</v>
      </c>
      <c r="E35" t="str">
        <f xml:space="preserve"> CONCATENATE( MID(Table151829[[#This Row],[PHASE]],2,3), MID(Table151829[[#This Row],[DELIVERABLE]],2,4), TRIM(SUBSTITUTE(MID(Table151829[[#This Row],[CONCERN.ID]],2,20),"X","") )  )</f>
        <v>01.412.67..29</v>
      </c>
      <c r="F35" s="51" t="str">
        <f>TRIM(MID(Table151829[[#This Row],[CONCERN.UNIQUEPATH]], IF( ISNUMBER( SEARCH("/",Table151829[[#This Row],[CONCERN.UNIQUEPATH]])),SEARCH("/",Table151829[[#This Row],[CONCERN.UNIQUEPATH]])+1,1),255))</f>
        <v>Deliverables: Environments: PR</v>
      </c>
      <c r="G35" t="s">
        <v>3364</v>
      </c>
    </row>
  </sheetData>
  <dataValidations count="4">
    <dataValidation type="list" allowBlank="1" showInputMessage="1" showErrorMessage="1" sqref="L2:L35" xr:uid="{1B297B92-076E-4642-A889-C7CA017D5F22}">
      <formula1>TBL_Type</formula1>
    </dataValidation>
    <dataValidation type="list" allowBlank="1" showInputMessage="1" showErrorMessage="1" sqref="J2:K35" xr:uid="{A4CFAA24-F717-480D-ADD3-11EDF3301C39}">
      <formula1>TBL_Stakeholders</formula1>
    </dataValidation>
    <dataValidation type="list" allowBlank="1" showInputMessage="1" showErrorMessage="1" sqref="B2:B35" xr:uid="{C05DE59A-6D5D-4494-8C28-4D6FF5EF59CA}">
      <formula1>TBL_Deliverables</formula1>
    </dataValidation>
    <dataValidation type="list" allowBlank="1" showInputMessage="1" showErrorMessage="1" sqref="A2:A35" xr:uid="{6DBEAB0F-3428-4ACC-B4DE-6D10139B808F}">
      <formula1>TBL_Phase</formula1>
    </dataValidation>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C40F-F4DD-495E-92F7-9A139C233AC5}">
  <sheetPr codeName="Sheet20">
    <tabColor theme="8" tint="0.39997558519241921"/>
  </sheetPr>
  <dimension ref="A1:L13"/>
  <sheetViews>
    <sheetView zoomScale="90" zoomScaleNormal="90" workbookViewId="0">
      <selection activeCell="C13" sqref="C13"/>
    </sheetView>
  </sheetViews>
  <sheetFormatPr defaultRowHeight="14.45"/>
  <cols>
    <col min="1" max="1" width="8.42578125" customWidth="1"/>
    <col min="2" max="2" width="36.7109375" bestFit="1" customWidth="1"/>
    <col min="3" max="3" width="13.85546875" bestFit="1" customWidth="1"/>
    <col min="4" max="4" width="50" bestFit="1" customWidth="1"/>
    <col min="5" max="5" width="13.85546875" customWidth="1"/>
    <col min="6" max="6" width="36.7109375" bestFit="1" customWidth="1"/>
    <col min="7" max="7" width="179.140625" bestFit="1" customWidth="1"/>
    <col min="8" max="9" width="14.140625" customWidth="1"/>
    <col min="10" max="10" width="13.42578125" bestFit="1" customWidth="1"/>
  </cols>
  <sheetData>
    <row r="1" spans="1:12" ht="15">
      <c r="A1" t="s">
        <v>3365</v>
      </c>
      <c r="B1">
        <v>69</v>
      </c>
    </row>
    <row r="2" spans="1:12">
      <c r="A2" t="s">
        <v>3092</v>
      </c>
      <c r="B2" t="s">
        <v>3093</v>
      </c>
      <c r="C2" t="s">
        <v>3094</v>
      </c>
      <c r="D2" t="s">
        <v>3096</v>
      </c>
      <c r="E2" t="s">
        <v>3095</v>
      </c>
      <c r="F2" t="s">
        <v>3097</v>
      </c>
      <c r="G2" t="s">
        <v>2286</v>
      </c>
      <c r="H2" t="s">
        <v>3098</v>
      </c>
      <c r="I2" t="s">
        <v>3099</v>
      </c>
      <c r="J2" t="s">
        <v>3100</v>
      </c>
      <c r="K2" t="s">
        <v>3101</v>
      </c>
      <c r="L2" t="s">
        <v>1922</v>
      </c>
    </row>
    <row r="3" spans="1:12">
      <c r="B3" t="s">
        <v>1938</v>
      </c>
      <c r="C3" t="s">
        <v>3106</v>
      </c>
      <c r="D3" t="s">
        <v>3366</v>
      </c>
      <c r="E3" t="str">
        <f xml:space="preserve"> CONCATENATE( MID(Table151831[[#This Row],[PHASE]],2,3), MID(Table151831[[#This Row],[DELIVERABLE]],2,4), TRIM(SUBSTITUTE(MID(Table151831[[#This Row],[CONCERN.ID]],2,20),"X","") )  )</f>
        <v>002.02</v>
      </c>
      <c r="F3" t="str">
        <f>TRIM(MID(Table151831[[#This Row],[CONCERN.UNIQUEPATH]], IF( ISNUMBER( SEARCH("/",Table151831[[#This Row],[CONCERN.UNIQUEPATH]])),SEARCH("/",Table151831[[#This Row],[CONCERN.UNIQUEPATH]])+1,1),255))</f>
        <v>Prerequisites: SOW: Delivery Management Services</v>
      </c>
    </row>
    <row r="4" spans="1:12">
      <c r="B4" t="s">
        <v>1945</v>
      </c>
      <c r="C4" t="s">
        <v>3367</v>
      </c>
      <c r="D4" t="s">
        <v>3368</v>
      </c>
      <c r="E4" t="str">
        <f xml:space="preserve"> CONCATENATE( MID(Table151831[[#This Row],[PHASE]],2,3), MID(Table151831[[#This Row],[DELIVERABLE]],2,4), TRIM(SUBSTITUTE(MID(Table151831[[#This Row],[CONCERN.ID]],2,20),"X","") )  )</f>
        <v>003.01</v>
      </c>
      <c r="F4" t="str">
        <f>TRIM(MID(Table151831[[#This Row],[CONCERN.UNIQUEPATH]], IF( ISNUMBER( SEARCH("/",Table151831[[#This Row],[CONCERN.UNIQUEPATH]])),SEARCH("/",Table151831[[#This Row],[CONCERN.UNIQUEPATH]])+1,1),255))</f>
        <v>Prequiresites: SOW: Stakeholder Analysis Services</v>
      </c>
    </row>
    <row r="5" spans="1:12">
      <c r="C5" t="s">
        <v>3369</v>
      </c>
      <c r="D5" t="s">
        <v>3370</v>
      </c>
      <c r="E5" t="str">
        <f xml:space="preserve"> CONCATENATE( MID(Table151831[[#This Row],[PHASE]],2,3), MID(Table151831[[#This Row],[DELIVERABLE]],2,4), TRIM(SUBSTITUTE(MID(Table151831[[#This Row],[CONCERN.ID]],2,20),"X","") )  )</f>
        <v>36</v>
      </c>
      <c r="F5" t="str">
        <f>TRIM(MID(Table151831[[#This Row],[CONCERN.UNIQUEPATH]], IF( ISNUMBER( SEARCH("/",Table151831[[#This Row],[CONCERN.UNIQUEPATH]])),SEARCH("/",Table151831[[#This Row],[CONCERN.UNIQUEPATH]])+1,1),255))</f>
        <v>Prerequisites: Endorsements: CAB: Support Services</v>
      </c>
      <c r="G5" t="s">
        <v>3371</v>
      </c>
    </row>
    <row r="6" spans="1:12">
      <c r="C6" t="s">
        <v>3372</v>
      </c>
      <c r="D6" t="s">
        <v>3373</v>
      </c>
      <c r="E6" t="str">
        <f xml:space="preserve"> CONCATENATE( MID(Table151831[[#This Row],[PHASE]],2,3), MID(Table151831[[#This Row],[DELIVERABLE]],2,4), TRIM(SUBSTITUTE(MID(Table151831[[#This Row],[CONCERN.ID]],2,20),"X","") )  )</f>
        <v>01</v>
      </c>
      <c r="F6" t="str">
        <f>TRIM(MID(Table151831[[#This Row],[CONCERN.UNIQUEPATH]], IF( ISNUMBER( SEARCH("/",Table151831[[#This Row],[CONCERN.UNIQUEPATH]])),SEARCH("/",Table151831[[#This Row],[CONCERN.UNIQUEPATH]])+1,1),255))</f>
        <v>Prerequisites: Prerequisites: Support Services: SSP</v>
      </c>
      <c r="G6" t="s">
        <v>3374</v>
      </c>
    </row>
    <row r="7" spans="1:12">
      <c r="B7" t="s">
        <v>2101</v>
      </c>
      <c r="C7" t="s">
        <v>3375</v>
      </c>
      <c r="D7" t="s">
        <v>3376</v>
      </c>
      <c r="E7" t="str">
        <f xml:space="preserve"> CONCATENATE( MID(Table151831[[#This Row],[PHASE]],2,3), MID(Table151831[[#This Row],[DELIVERABLE]],2,4), TRIM(SUBSTITUTE(MID(Table151831[[#This Row],[CONCERN.ID]],2,20),"X","") )  )</f>
        <v>275.33</v>
      </c>
      <c r="F7" t="str">
        <f>TRIM(MID(Table151831[[#This Row],[CONCERN.UNIQUEPATH]], IF( ISNUMBER( SEARCH("/",Table151831[[#This Row],[CONCERN.UNIQUEPATH]])),SEARCH("/",Table151831[[#This Row],[CONCERN.UNIQUEPATH]])+1,1),255))</f>
        <v>Prerequisites: Endorsements: CAB: C&amp;A</v>
      </c>
      <c r="G7" t="s">
        <v>3377</v>
      </c>
    </row>
    <row r="8" spans="1:12">
      <c r="B8" t="s">
        <v>2103</v>
      </c>
      <c r="C8" t="s">
        <v>3378</v>
      </c>
      <c r="D8" t="s">
        <v>3379</v>
      </c>
      <c r="E8" t="str">
        <f xml:space="preserve"> CONCATENATE( MID(Table151831[[#This Row],[PHASE]],2,3), MID(Table151831[[#This Row],[DELIVERABLE]],2,4), TRIM(SUBSTITUTE(MID(Table151831[[#This Row],[CONCERN.ID]],2,20),"X","") )  )</f>
        <v>276.31</v>
      </c>
      <c r="F8" t="str">
        <f>TRIM(MID(Table151831[[#This Row],[CONCERN.UNIQUEPATH]], IF( ISNUMBER( SEARCH("/",Table151831[[#This Row],[CONCERN.UNIQUEPATH]])),SEARCH("/",Table151831[[#This Row],[CONCERN.UNIQUEPATH]])+1,1),255))</f>
        <v>Prerequisites: ATO</v>
      </c>
      <c r="G8" t="s">
        <v>3380</v>
      </c>
    </row>
    <row r="9" spans="1:12">
      <c r="B9" t="s">
        <v>3381</v>
      </c>
      <c r="C9" t="s">
        <v>3109</v>
      </c>
      <c r="D9" t="s">
        <v>3382</v>
      </c>
      <c r="E9" t="str">
        <f xml:space="preserve"> CONCATENATE( MID(Table151831[[#This Row],[PHASE]],2,3), MID(Table151831[[#This Row],[DELIVERABLE]],2,4), TRIM(SUBSTITUTE(MID(Table151831[[#This Row],[CONCERN.ID]],2,20),"X","") )  )</f>
        <v>083.04</v>
      </c>
      <c r="F9" t="str">
        <f>TRIM(MID(Table151831[[#This Row],[CONCERN.UNIQUEPATH]], IF( ISNUMBER( SEARCH("/",Table151831[[#This Row],[CONCERN.UNIQUEPATH]])),SEARCH("/",Table151831[[#This Row],[CONCERN.UNIQUEPATH]])+1,1),255))</f>
        <v>Prerequisites: Endorsements: CAB: Monitoring Services</v>
      </c>
      <c r="G9" t="s">
        <v>3383</v>
      </c>
    </row>
    <row r="10" spans="1:12">
      <c r="B10" t="s">
        <v>3381</v>
      </c>
      <c r="C10" t="s">
        <v>3384</v>
      </c>
      <c r="D10" t="s">
        <v>3385</v>
      </c>
      <c r="E10" t="str">
        <f xml:space="preserve"> CONCATENATE( MID(Table151831[[#This Row],[PHASE]],2,3), MID(Table151831[[#This Row],[DELIVERABLE]],2,4), TRIM(SUBSTITUTE(MID(Table151831[[#This Row],[CONCERN.ID]],2,20),"X","") )  )</f>
        <v>083.35</v>
      </c>
      <c r="F10" t="str">
        <f>TRIM(MID(Table151831[[#This Row],[CONCERN.UNIQUEPATH]], IF( ISNUMBER( SEARCH("/",Table151831[[#This Row],[CONCERN.UNIQUEPATH]])),SEARCH("/",Table151831[[#This Row],[CONCERN.UNIQUEPATH]])+1,1),255))</f>
        <v>Prerequisites: Endorsements: CAB: Maintenance Services</v>
      </c>
      <c r="G10" t="s">
        <v>3386</v>
      </c>
    </row>
    <row r="11" spans="1:12">
      <c r="A11" t="s">
        <v>1992</v>
      </c>
      <c r="B11" t="s">
        <v>2103</v>
      </c>
      <c r="C11" t="s">
        <v>3387</v>
      </c>
      <c r="D11" t="s">
        <v>3388</v>
      </c>
      <c r="E11" t="str">
        <f xml:space="preserve"> CONCATENATE( MID(Table151831[[#This Row],[PHASE]],2,3), MID(Table151831[[#This Row],[DELIVERABLE]],2,4), TRIM(SUBSTITUTE(MID(Table151831[[#This Row],[CONCERN.ID]],2,20),"X","") )  )</f>
        <v>15.276.32</v>
      </c>
      <c r="F11" t="str">
        <f>TRIM(MID(Table151831[[#This Row],[CONCERN.UNIQUEPATH]], IF( ISNUMBER( SEARCH("/",Table151831[[#This Row],[CONCERN.UNIQUEPATH]])),SEARCH("/",Table151831[[#This Row],[CONCERN.UNIQUEPATH]])+1,1),255))</f>
        <v>Prerequisites: Endorsements: CAB</v>
      </c>
      <c r="G11" t="s">
        <v>3389</v>
      </c>
    </row>
    <row r="12" spans="1:12">
      <c r="B12" t="s">
        <v>2172</v>
      </c>
      <c r="C12" t="s">
        <v>3390</v>
      </c>
      <c r="D12" t="s">
        <v>3391</v>
      </c>
      <c r="E12" t="str">
        <f xml:space="preserve"> CONCATENATE( MID(Table151831[[#This Row],[PHASE]],2,3), MID(Table151831[[#This Row],[DELIVERABLE]],2,4), TRIM(SUBSTITUTE(MID(Table151831[[#This Row],[CONCERN.ID]],2,20),"X","") )  )</f>
        <v>384.35.1</v>
      </c>
      <c r="F12" t="str">
        <f>TRIM(MID(Table151831[[#This Row],[CONCERN.UNIQUEPATH]], IF( ISNUMBER( SEARCH("/",Table151831[[#This Row],[CONCERN.UNIQUEPATH]])),SEARCH("/",Table151831[[#This Row],[CONCERN.UNIQUEPATH]])+1,1),255))</f>
        <v>Prerequisites: Endorsements: Maintenance Services: SOP</v>
      </c>
      <c r="G12" t="s">
        <v>3392</v>
      </c>
    </row>
    <row r="13" spans="1:12">
      <c r="B13" t="s">
        <v>2179</v>
      </c>
      <c r="C13" t="s">
        <v>3393</v>
      </c>
      <c r="D13" t="s">
        <v>3394</v>
      </c>
      <c r="E13" t="str">
        <f xml:space="preserve"> CONCATENATE( MID(Table151831[[#This Row],[PHASE]],2,3), MID(Table151831[[#This Row],[DELIVERABLE]],2,4), TRIM(SUBSTITUTE(MID(Table151831[[#This Row],[CONCERN.ID]],2,20),"X","") )  )</f>
        <v>391.34.1</v>
      </c>
      <c r="F13" t="str">
        <f>TRIM(MID(Table151831[[#This Row],[CONCERN.UNIQUEPATH]], IF( ISNUMBER( SEARCH("/",Table151831[[#This Row],[CONCERN.UNIQUEPATH]])),SEARCH("/",Table151831[[#This Row],[CONCERN.UNIQUEPATH]])+1,1),255))</f>
        <v>Prerequisites: Prerequisites: Monitoring Services: Manual</v>
      </c>
      <c r="G13" t="s">
        <v>3395</v>
      </c>
    </row>
  </sheetData>
  <dataValidations count="4">
    <dataValidation type="list" allowBlank="1" showInputMessage="1" showErrorMessage="1" sqref="L3:L13" xr:uid="{3402E45C-D10C-4DA4-82F4-8D6EE649D3F0}">
      <formula1>TBL_Type</formula1>
    </dataValidation>
    <dataValidation type="list" allowBlank="1" showInputMessage="1" showErrorMessage="1" sqref="J3:K13" xr:uid="{32BFA0A0-486D-4586-8EAC-B359A17451B3}">
      <formula1>TBL_Stakeholders</formula1>
    </dataValidation>
    <dataValidation type="list" allowBlank="1" showInputMessage="1" showErrorMessage="1" sqref="B3:B13" xr:uid="{18B5F754-C401-4488-B57B-01DC27C83BEE}">
      <formula1>TBL_Deliverables</formula1>
    </dataValidation>
    <dataValidation type="list" allowBlank="1" showInputMessage="1" showErrorMessage="1" sqref="A3:A13" xr:uid="{4FC92EB0-68D2-42DB-9A24-94F66B162D4C}">
      <formula1>TBL_Phase</formula1>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7FE2D-99FD-4F77-8B2D-75DCD08615DE}">
  <sheetPr codeName="Sheet9">
    <tabColor theme="8" tint="0.39997558519241921"/>
  </sheetPr>
  <dimension ref="A1:L12"/>
  <sheetViews>
    <sheetView workbookViewId="0">
      <selection activeCell="D24" sqref="D24"/>
    </sheetView>
  </sheetViews>
  <sheetFormatPr defaultRowHeight="14.45"/>
  <cols>
    <col min="1" max="1" width="20.42578125" customWidth="1"/>
    <col min="2" max="2" width="17.5703125" bestFit="1" customWidth="1"/>
    <col min="3" max="3" width="13.85546875" bestFit="1" customWidth="1"/>
    <col min="4" max="4" width="58.140625" bestFit="1" customWidth="1"/>
    <col min="5" max="5" width="30.5703125" customWidth="1"/>
    <col min="6" max="6" width="83.140625" customWidth="1"/>
    <col min="7" max="7" width="14.140625" customWidth="1"/>
    <col min="8" max="8" width="13.42578125" bestFit="1" customWidth="1"/>
    <col min="9" max="9" width="13.42578125" customWidth="1"/>
  </cols>
  <sheetData>
    <row r="1" spans="1:12" ht="15">
      <c r="A1" t="s">
        <v>3365</v>
      </c>
      <c r="B1">
        <v>71</v>
      </c>
    </row>
    <row r="2" spans="1:12">
      <c r="A2" t="s">
        <v>3092</v>
      </c>
      <c r="B2" t="s">
        <v>3093</v>
      </c>
      <c r="C2" t="s">
        <v>3094</v>
      </c>
      <c r="D2" t="s">
        <v>3096</v>
      </c>
      <c r="E2" t="s">
        <v>3095</v>
      </c>
      <c r="F2" t="s">
        <v>3097</v>
      </c>
      <c r="G2" t="s">
        <v>2286</v>
      </c>
      <c r="H2" t="s">
        <v>3098</v>
      </c>
      <c r="I2" t="s">
        <v>3099</v>
      </c>
      <c r="J2" t="s">
        <v>3100</v>
      </c>
      <c r="K2" t="s">
        <v>3101</v>
      </c>
      <c r="L2" t="s">
        <v>1922</v>
      </c>
    </row>
    <row r="3" spans="1:12">
      <c r="A3" t="s">
        <v>1965</v>
      </c>
      <c r="B3" t="s">
        <v>2154</v>
      </c>
      <c r="C3" t="s">
        <v>3367</v>
      </c>
      <c r="D3" t="s">
        <v>3396</v>
      </c>
      <c r="E3" t="str">
        <f xml:space="preserve"> CONCATENATE( MID(Table151822[[#This Row],[PHASE]],2,3), MID(Table151822[[#This Row],[DELIVERABLE]],2,4), TRIM(SUBSTITUTE(MID(Table151822[[#This Row],[CONCERN.ID]],2,20),"X","") )  )</f>
        <v>07.361.01</v>
      </c>
      <c r="F3" t="str">
        <f>TRIM(MID(Table151822[[#This Row],[CONCERN.UNIQUEPATH]], IF( ISNUMBER( SEARCH("/",Table151822[[#This Row],[CONCERN.UNIQUEPATH]])),SEARCH("/",Table151822[[#This Row],[CONCERN.UNIQUEPATH]])+1,1),255))</f>
        <v>Constraints: SMART</v>
      </c>
      <c r="G3" t="s">
        <v>3397</v>
      </c>
      <c r="J3" t="s">
        <v>2066</v>
      </c>
      <c r="K3" s="9" t="s">
        <v>2082</v>
      </c>
    </row>
    <row r="4" spans="1:12">
      <c r="A4" t="s">
        <v>1965</v>
      </c>
      <c r="B4" t="s">
        <v>2154</v>
      </c>
      <c r="C4" t="s">
        <v>3106</v>
      </c>
      <c r="D4" t="s">
        <v>3398</v>
      </c>
      <c r="E4" t="str">
        <f xml:space="preserve"> CONCATENATE( MID(Table151822[[#This Row],[PHASE]],2,3), MID(Table151822[[#This Row],[DELIVERABLE]],2,4), TRIM(SUBSTITUTE(MID(Table151822[[#This Row],[CONCERN.ID]],2,20),"X","") )  )</f>
        <v>07.361.02</v>
      </c>
      <c r="F4" t="str">
        <f>TRIM(MID(Table151822[[#This Row],[CONCERN.UNIQUEPATH]], IF( ISNUMBER( SEARCH("/",Table151822[[#This Row],[CONCERN.UNIQUEPATH]])),SEARCH("/",Table151822[[#This Row],[CONCERN.UNIQUEPATH]])+1,1),255))</f>
        <v>Constraints: Qualified Use Story Desire Format</v>
      </c>
      <c r="G4" t="s">
        <v>3399</v>
      </c>
      <c r="J4" t="s">
        <v>2066</v>
      </c>
      <c r="K4" s="9" t="s">
        <v>2060</v>
      </c>
    </row>
    <row r="5" spans="1:12">
      <c r="A5" t="s">
        <v>1965</v>
      </c>
      <c r="B5" t="s">
        <v>2154</v>
      </c>
      <c r="C5" t="s">
        <v>3400</v>
      </c>
      <c r="D5" t="s">
        <v>3401</v>
      </c>
      <c r="E5" t="str">
        <f xml:space="preserve"> CONCATENATE( MID(Table151822[[#This Row],[PHASE]],2,3), MID(Table151822[[#This Row],[DELIVERABLE]],2,4), TRIM(SUBSTITUTE(MID(Table151822[[#This Row],[CONCERN.ID]],2,20),"X","") )  )</f>
        <v>07.361.03</v>
      </c>
      <c r="F5" t="str">
        <f>TRIM(MID(Table151822[[#This Row],[CONCERN.UNIQUEPATH]], IF( ISNUMBER( SEARCH("/",Table151822[[#This Row],[CONCERN.UNIQUEPATH]])),SEARCH("/",Table151822[[#This Row],[CONCERN.UNIQUEPATH]])+1,1),255))</f>
        <v>Constraints: ISO Qualified</v>
      </c>
      <c r="G5" t="s">
        <v>3402</v>
      </c>
      <c r="J5" t="s">
        <v>2066</v>
      </c>
      <c r="K5" s="9" t="s">
        <v>2060</v>
      </c>
    </row>
    <row r="6" spans="1:12">
      <c r="A6" t="s">
        <v>1965</v>
      </c>
      <c r="B6" t="s">
        <v>2154</v>
      </c>
      <c r="C6" t="s">
        <v>3109</v>
      </c>
      <c r="D6" t="s">
        <v>3403</v>
      </c>
      <c r="E6" t="str">
        <f xml:space="preserve"> CONCATENATE( MID(Table151822[[#This Row],[PHASE]],2,3), MID(Table151822[[#This Row],[DELIVERABLE]],2,4), TRIM(SUBSTITUTE(MID(Table151822[[#This Row],[CONCERN.ID]],2,20),"X","") )  )</f>
        <v>07.361.04</v>
      </c>
      <c r="F6" t="str">
        <f>TRIM(MID(Table151822[[#This Row],[CONCERN.UNIQUEPATH]], IF( ISNUMBER( SEARCH("/",Table151822[[#This Row],[CONCERN.UNIQUEPATH]])),SEARCH("/",Table151822[[#This Row],[CONCERN.UNIQUEPATH]])+1,1),255))</f>
        <v>Constraints: Conditions &amp; Constraints</v>
      </c>
      <c r="G6" t="s">
        <v>3404</v>
      </c>
      <c r="J6" t="s">
        <v>2066</v>
      </c>
      <c r="K6" s="9" t="s">
        <v>2060</v>
      </c>
    </row>
    <row r="7" spans="1:12">
      <c r="A7" t="s">
        <v>1965</v>
      </c>
      <c r="B7" t="s">
        <v>2154</v>
      </c>
      <c r="C7" t="s">
        <v>3112</v>
      </c>
      <c r="D7" t="s">
        <v>3405</v>
      </c>
      <c r="E7" t="str">
        <f xml:space="preserve"> CONCATENATE( MID(Table151822[[#This Row],[PHASE]],2,3), MID(Table151822[[#This Row],[DELIVERABLE]],2,4), TRIM(SUBSTITUTE(MID(Table151822[[#This Row],[CONCERN.ID]],2,20),"X","") )  )</f>
        <v>07.361.05</v>
      </c>
      <c r="F7" t="str">
        <f>TRIM(MID(Table151822[[#This Row],[CONCERN.UNIQUEPATH]], IF( ISNUMBER( SEARCH("/",Table151822[[#This Row],[CONCERN.UNIQUEPATH]])),SEARCH("/",Table151822[[#This Row],[CONCERN.UNIQUEPATH]])+1,1),255))</f>
        <v>Constraints: Avoid SHALL &amp; WILL</v>
      </c>
      <c r="G7" t="s">
        <v>3406</v>
      </c>
      <c r="J7" t="s">
        <v>2066</v>
      </c>
      <c r="K7" s="9" t="s">
        <v>2060</v>
      </c>
    </row>
    <row r="8" spans="1:12">
      <c r="A8" t="s">
        <v>1965</v>
      </c>
      <c r="B8" t="s">
        <v>2154</v>
      </c>
      <c r="C8" t="s">
        <v>3115</v>
      </c>
      <c r="D8" t="s">
        <v>3407</v>
      </c>
      <c r="E8" t="str">
        <f xml:space="preserve"> CONCATENATE( MID(Table151822[[#This Row],[PHASE]],2,3), MID(Table151822[[#This Row],[DELIVERABLE]],2,4), TRIM(SUBSTITUTE(MID(Table151822[[#This Row],[CONCERN.ID]],2,20),"X","") )  )</f>
        <v>07.361.06</v>
      </c>
      <c r="F8" t="str">
        <f>TRIM(MID(Table151822[[#This Row],[CONCERN.UNIQUEPATH]], IF( ISNUMBER( SEARCH("/",Table151822[[#This Row],[CONCERN.UNIQUEPATH]])),SEARCH("/",Table151822[[#This Row],[CONCERN.UNIQUEPATH]])+1,1),255))</f>
        <v>Constraints: Avoid ALL</v>
      </c>
      <c r="G8" t="s">
        <v>3408</v>
      </c>
      <c r="J8" t="s">
        <v>2066</v>
      </c>
      <c r="K8" s="9" t="s">
        <v>2060</v>
      </c>
    </row>
    <row r="9" spans="1:12">
      <c r="A9" t="s">
        <v>1965</v>
      </c>
      <c r="B9" t="s">
        <v>2154</v>
      </c>
      <c r="C9" t="s">
        <v>3409</v>
      </c>
      <c r="D9" t="s">
        <v>3410</v>
      </c>
      <c r="E9" t="str">
        <f xml:space="preserve"> CONCATENATE( MID(Table151822[[#This Row],[PHASE]],2,3), MID(Table151822[[#This Row],[DELIVERABLE]],2,4), TRIM(SUBSTITUTE(MID(Table151822[[#This Row],[CONCERN.ID]],2,20),"X","") )  )</f>
        <v>07.361.07</v>
      </c>
      <c r="F9" t="str">
        <f>TRIM(MID(Table151822[[#This Row],[CONCERN.UNIQUEPATH]], IF( ISNUMBER( SEARCH("/",Table151822[[#This Row],[CONCERN.UNIQUEPATH]])),SEARCH("/",Table151822[[#This Row],[CONCERN.UNIQUEPATH]])+1,1),255))</f>
        <v>Constraints: Primary User Tasks are Tests Definitions</v>
      </c>
      <c r="G9" t="s">
        <v>3411</v>
      </c>
      <c r="J9" t="s">
        <v>2084</v>
      </c>
      <c r="K9" s="9" t="s">
        <v>2082</v>
      </c>
    </row>
    <row r="10" spans="1:12">
      <c r="A10" t="s">
        <v>1965</v>
      </c>
      <c r="B10" t="s">
        <v>2154</v>
      </c>
      <c r="C10" t="s">
        <v>3412</v>
      </c>
      <c r="D10" t="s">
        <v>3413</v>
      </c>
      <c r="E10" t="str">
        <f xml:space="preserve"> CONCATENATE( MID(Table151822[[#This Row],[PHASE]],2,3), MID(Table151822[[#This Row],[DELIVERABLE]],2,4), TRIM(SUBSTITUTE(MID(Table151822[[#This Row],[CONCERN.ID]],2,20),"X","") )  )</f>
        <v>07.361.08</v>
      </c>
      <c r="F10" t="str">
        <f>TRIM(MID(Table151822[[#This Row],[CONCERN.UNIQUEPATH]], IF( ISNUMBER( SEARCH("/",Table151822[[#This Row],[CONCERN.UNIQUEPATH]])),SEARCH("/",Table151822[[#This Row],[CONCERN.UNIQUEPATH]])+1,1),255))</f>
        <v>Constraints: Secondary User Tasks are Development Tasks</v>
      </c>
      <c r="G10" t="s">
        <v>3414</v>
      </c>
      <c r="J10" t="s">
        <v>2126</v>
      </c>
      <c r="K10" s="9" t="s">
        <v>2082</v>
      </c>
    </row>
    <row r="11" spans="1:12">
      <c r="A11" t="s">
        <v>1965</v>
      </c>
      <c r="B11" t="s">
        <v>2154</v>
      </c>
      <c r="C11" t="s">
        <v>3415</v>
      </c>
      <c r="D11" t="s">
        <v>3416</v>
      </c>
      <c r="E11" t="str">
        <f xml:space="preserve"> CONCATENATE( MID(Table151822[[#This Row],[PHASE]],2,3), MID(Table151822[[#This Row],[DELIVERABLE]],2,4), TRIM(SUBSTITUTE(MID(Table151822[[#This Row],[CONCERN.ID]],2,20),"X","") )  )</f>
        <v>07.361.09</v>
      </c>
      <c r="F11" t="str">
        <f>TRIM(MID(Table151822[[#This Row],[CONCERN.UNIQUEPATH]], IF( ISNUMBER( SEARCH("/",Table151822[[#This Row],[CONCERN.UNIQUEPATH]])),SEARCH("/",Table151822[[#This Row],[CONCERN.UNIQUEPATH]])+1,1),255))</f>
        <v>Constraints: Size Tasks Before Development</v>
      </c>
      <c r="G11" t="s">
        <v>3417</v>
      </c>
      <c r="J11" t="s">
        <v>2126</v>
      </c>
      <c r="K11" s="9" t="s">
        <v>2082</v>
      </c>
    </row>
    <row r="12" spans="1:12">
      <c r="A12" t="s">
        <v>1965</v>
      </c>
      <c r="B12" t="s">
        <v>2154</v>
      </c>
      <c r="C12" t="s">
        <v>3418</v>
      </c>
      <c r="D12" t="s">
        <v>3419</v>
      </c>
      <c r="E12" t="str">
        <f xml:space="preserve"> CONCATENATE( MID(Table151822[[#This Row],[PHASE]],2,3), MID(Table151822[[#This Row],[DELIVERABLE]],2,4), TRIM(SUBSTITUTE(MID(Table151822[[#This Row],[CONCERN.ID]],2,20),"X","") )  )</f>
        <v>07.361.10</v>
      </c>
      <c r="F12" t="str">
        <f>TRIM(MID(Table151822[[#This Row],[CONCERN.UNIQUEPATH]], IF( ISNUMBER( SEARCH("/",Table151822[[#This Row],[CONCERN.UNIQUEPATH]])),SEARCH("/",Table151822[[#This Row],[CONCERN.UNIQUEPATH]])+1,1),255))</f>
        <v>Constraints: All Stakeholders, Full Lifecycle</v>
      </c>
      <c r="G12" t="s">
        <v>3420</v>
      </c>
      <c r="J12" t="s">
        <v>2066</v>
      </c>
      <c r="K12" s="9" t="s">
        <v>1933</v>
      </c>
    </row>
  </sheetData>
  <dataValidations count="4">
    <dataValidation type="list" allowBlank="1" showInputMessage="1" showErrorMessage="1" sqref="L3:L12" xr:uid="{1F02F12A-F98F-4C4C-80D8-6FE7E63A6941}">
      <formula1>TBL_Type</formula1>
    </dataValidation>
    <dataValidation type="list" allowBlank="1" showInputMessage="1" showErrorMessage="1" sqref="J3:K12" xr:uid="{409307AE-2B00-4670-8F74-719A0914DA36}">
      <formula1>TBL_Stakeholders</formula1>
    </dataValidation>
    <dataValidation type="list" allowBlank="1" showInputMessage="1" showErrorMessage="1" sqref="A3:A12" xr:uid="{A71BF59B-A72B-4C8B-92B8-4E5DD720C559}">
      <formula1>TBL_Phase</formula1>
    </dataValidation>
    <dataValidation type="list" allowBlank="1" showInputMessage="1" showErrorMessage="1" sqref="B3:B12" xr:uid="{A12C491B-008F-46D6-9CD1-B0CC2A4D0230}">
      <formula1>TBL_Deliverables</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33989-C12B-4A45-8CEB-858A8BD6F219}">
  <sheetPr codeName="Sheet13">
    <tabColor theme="8" tint="0.39997558519241921"/>
  </sheetPr>
  <dimension ref="A1:L11"/>
  <sheetViews>
    <sheetView workbookViewId="0">
      <selection activeCell="C12" sqref="C12"/>
    </sheetView>
  </sheetViews>
  <sheetFormatPr defaultRowHeight="14.45"/>
  <cols>
    <col min="1" max="1" width="12.140625" bestFit="1" customWidth="1"/>
    <col min="2" max="2" width="42.42578125" bestFit="1" customWidth="1"/>
    <col min="3" max="3" width="13.5703125" bestFit="1" customWidth="1"/>
    <col min="4" max="4" width="34.28515625" bestFit="1" customWidth="1"/>
    <col min="5" max="5" width="13.85546875" customWidth="1"/>
    <col min="6" max="6" width="11" bestFit="1" customWidth="1"/>
    <col min="7" max="7" width="170.28515625" bestFit="1" customWidth="1"/>
    <col min="8" max="8" width="14.140625" customWidth="1"/>
    <col min="9" max="9" width="13.42578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A2" t="s">
        <v>1992</v>
      </c>
      <c r="B2" t="s">
        <v>2223</v>
      </c>
      <c r="C2" t="s">
        <v>3367</v>
      </c>
      <c r="D2" t="s">
        <v>3421</v>
      </c>
      <c r="E2" t="str">
        <f xml:space="preserve"> CONCATENATE( MID(Table151824[[#This Row],[PHASE]],2,3), MID(Table151824[[#This Row],[DELIVERABLE]],2,4), TRIM(SUBSTITUTE(MID(Table151824[[#This Row],[CONCERN.ID]],2,20),"X","") )  )</f>
        <v>15.427.01</v>
      </c>
      <c r="F2" t="str">
        <f>TRIM(MID(Table151824[[#This Row],[CONCERN.UNIQUEPATH]], IF( ISNUMBER( SEARCH("/",Table151824[[#This Row],[CONCERN.UNIQUEPATH]])),SEARCH("/",Table151824[[#This Row],[CONCERN.UNIQUEPATH]])+1,1),255))</f>
        <v>Delivery: Automated</v>
      </c>
      <c r="G2" t="s">
        <v>3422</v>
      </c>
    </row>
    <row r="3" spans="1:12">
      <c r="A3" t="s">
        <v>1992</v>
      </c>
      <c r="B3" t="s">
        <v>2223</v>
      </c>
      <c r="C3" t="s">
        <v>3106</v>
      </c>
      <c r="D3" t="s">
        <v>3423</v>
      </c>
      <c r="E3" t="str">
        <f xml:space="preserve"> CONCATENATE( MID(Table151824[[#This Row],[PHASE]],2,3), MID(Table151824[[#This Row],[DELIVERABLE]],2,4), TRIM(SUBSTITUTE(MID(Table151824[[#This Row],[CONCERN.ID]],2,20),"X","") )  )</f>
        <v>15.427.02</v>
      </c>
      <c r="F3" t="str">
        <f>TRIM(MID(Table151824[[#This Row],[CONCERN.UNIQUEPATH]], IF( ISNUMBER( SEARCH("/",Table151824[[#This Row],[CONCERN.UNIQUEPATH]])),SEARCH("/",Table151824[[#This Row],[CONCERN.UNIQUEPATH]])+1,1),255))</f>
        <v>Delivery: Idempotent</v>
      </c>
      <c r="G3" t="s">
        <v>3424</v>
      </c>
    </row>
    <row r="4" spans="1:12">
      <c r="A4" t="s">
        <v>1992</v>
      </c>
      <c r="B4" t="s">
        <v>2222</v>
      </c>
      <c r="C4" t="s">
        <v>3400</v>
      </c>
      <c r="D4" t="s">
        <v>3425</v>
      </c>
      <c r="E4" t="str">
        <f xml:space="preserve"> CONCATENATE( MID(Table151824[[#This Row],[PHASE]],2,3), MID(Table151824[[#This Row],[DELIVERABLE]],2,4), TRIM(SUBSTITUTE(MID(Table151824[[#This Row],[CONCERN.ID]],2,20),"X","") )  )</f>
        <v>15.426.03</v>
      </c>
      <c r="F4" t="str">
        <f>TRIM(MID(Table151824[[#This Row],[CONCERN.UNIQUEPATH]], IF( ISNUMBER( SEARCH("/",Table151824[[#This Row],[CONCERN.UNIQUEPATH]])),SEARCH("/",Table151824[[#This Row],[CONCERN.UNIQUEPATH]])+1,1),255))</f>
        <v>Delivery: Store Credentials Securely</v>
      </c>
      <c r="G4" t="s">
        <v>3426</v>
      </c>
    </row>
    <row r="5" spans="1:12">
      <c r="A5" t="s">
        <v>1992</v>
      </c>
      <c r="B5" t="s">
        <v>2225</v>
      </c>
      <c r="C5" t="s">
        <v>3427</v>
      </c>
      <c r="D5" t="s">
        <v>3428</v>
      </c>
      <c r="E5" t="str">
        <f xml:space="preserve"> CONCATENATE( MID(Table151824[[#This Row],[PHASE]],2,3), MID(Table151824[[#This Row],[DELIVERABLE]],2,4), TRIM(SUBSTITUTE(MID(Table151824[[#This Row],[CONCERN.ID]],2,20),"X","") )  )</f>
        <v>15.429.11</v>
      </c>
      <c r="F5" t="str">
        <f>TRIM(MID(Table151824[[#This Row],[CONCERN.UNIQUEPATH]], IF( ISNUMBER( SEARCH("/",Table151824[[#This Row],[CONCERN.UNIQUEPATH]])),SEARCH("/",Table151824[[#This Row],[CONCERN.UNIQUEPATH]])+1,1),255))</f>
        <v>Delivery: Infrastructure Creation</v>
      </c>
      <c r="G5" t="s">
        <v>3429</v>
      </c>
    </row>
    <row r="6" spans="1:12">
      <c r="A6" t="s">
        <v>1992</v>
      </c>
      <c r="B6" t="s">
        <v>2229</v>
      </c>
      <c r="C6" t="s">
        <v>3378</v>
      </c>
      <c r="D6" t="s">
        <v>3430</v>
      </c>
      <c r="E6" t="str">
        <f xml:space="preserve"> CONCATENATE( MID(Table151824[[#This Row],[PHASE]],2,3), MID(Table151824[[#This Row],[DELIVERABLE]],2,4), TRIM(SUBSTITUTE(MID(Table151824[[#This Row],[CONCERN.ID]],2,20),"X","") )  )</f>
        <v>15.433.31</v>
      </c>
      <c r="F6" t="str">
        <f>TRIM(MID(Table151824[[#This Row],[CONCERN.UNIQUEPATH]], IF( ISNUMBER( SEARCH("/",Table151824[[#This Row],[CONCERN.UNIQUEPATH]])),SEARCH("/",Table151824[[#This Row],[CONCERN.UNIQUEPATH]])+1,1),255))</f>
        <v>Delivery: Configure via Secure Storage</v>
      </c>
      <c r="G6" t="s">
        <v>3431</v>
      </c>
    </row>
    <row r="7" spans="1:12">
      <c r="A7" t="s">
        <v>1992</v>
      </c>
      <c r="B7" t="s">
        <v>2229</v>
      </c>
      <c r="C7" t="s">
        <v>3387</v>
      </c>
      <c r="D7" t="s">
        <v>3432</v>
      </c>
      <c r="E7" t="str">
        <f xml:space="preserve"> CONCATENATE( MID(Table151824[[#This Row],[PHASE]],2,3), MID(Table151824[[#This Row],[DELIVERABLE]],2,4), TRIM(SUBSTITUTE(MID(Table151824[[#This Row],[CONCERN.ID]],2,20),"X","") )  )</f>
        <v>15.433.32</v>
      </c>
      <c r="F7" t="str">
        <f>TRIM(MID(Table151824[[#This Row],[CONCERN.UNIQUEPATH]], IF( ISNUMBER( SEARCH("/",Table151824[[#This Row],[CONCERN.UNIQUEPATH]])),SEARCH("/",Table151824[[#This Row],[CONCERN.UNIQUEPATH]])+1,1),255))</f>
        <v>Delivery: Configure via Secure Storage II</v>
      </c>
      <c r="G7" t="s">
        <v>3433</v>
      </c>
    </row>
    <row r="8" spans="1:12">
      <c r="A8" t="s">
        <v>1992</v>
      </c>
      <c r="B8" t="s">
        <v>2232</v>
      </c>
      <c r="C8" t="s">
        <v>3434</v>
      </c>
      <c r="D8" t="s">
        <v>3435</v>
      </c>
      <c r="E8" t="str">
        <f xml:space="preserve"> CONCATENATE( MID(Table151824[[#This Row],[PHASE]],2,3), MID(Table151824[[#This Row],[DELIVERABLE]],2,4), TRIM(SUBSTITUTE(MID(Table151824[[#This Row],[CONCERN.ID]],2,20),"X","") )  )</f>
        <v>15.436.41</v>
      </c>
      <c r="F8" t="str">
        <f>TRIM(MID(Table151824[[#This Row],[CONCERN.UNIQUEPATH]], IF( ISNUMBER( SEARCH("/",Table151824[[#This Row],[CONCERN.UNIQUEPATH]])),SEARCH("/",Table151824[[#This Row],[CONCERN.UNIQUEPATH]])+1,1),255))</f>
        <v>Delivery: Automated Testing: Static</v>
      </c>
      <c r="G8" t="s">
        <v>3436</v>
      </c>
    </row>
    <row r="9" spans="1:12">
      <c r="A9" t="s">
        <v>1992</v>
      </c>
      <c r="B9" t="s">
        <v>2233</v>
      </c>
      <c r="C9" t="s">
        <v>3437</v>
      </c>
      <c r="D9" t="s">
        <v>3438</v>
      </c>
      <c r="E9" t="str">
        <f xml:space="preserve"> CONCATENATE( MID(Table151824[[#This Row],[PHASE]],2,3), MID(Table151824[[#This Row],[DELIVERABLE]],2,4), TRIM(SUBSTITUTE(MID(Table151824[[#This Row],[CONCERN.ID]],2,20),"X","") )  )</f>
        <v>15.437.42</v>
      </c>
      <c r="F9" t="str">
        <f>TRIM(MID(Table151824[[#This Row],[CONCERN.UNIQUEPATH]], IF( ISNUMBER( SEARCH("/",Table151824[[#This Row],[CONCERN.UNIQUEPATH]])),SEARCH("/",Table151824[[#This Row],[CONCERN.UNIQUEPATH]])+1,1),255))</f>
        <v>Delivery: Automated Testing: Dynamic</v>
      </c>
      <c r="G9" t="s">
        <v>3439</v>
      </c>
    </row>
    <row r="10" spans="1:12">
      <c r="A10" t="s">
        <v>1992</v>
      </c>
      <c r="B10" t="s">
        <v>2230</v>
      </c>
      <c r="C10" t="s">
        <v>3440</v>
      </c>
      <c r="D10" t="s">
        <v>3441</v>
      </c>
      <c r="E10" t="str">
        <f xml:space="preserve"> CONCATENATE( MID(Table151824[[#This Row],[PHASE]],2,3), MID(Table151824[[#This Row],[DELIVERABLE]],2,4), TRIM(SUBSTITUTE(MID(Table151824[[#This Row],[CONCERN.ID]],2,20),"X","") )  )</f>
        <v>15.434.51</v>
      </c>
      <c r="F10" t="str">
        <f>TRIM(MID(Table151824[[#This Row],[CONCERN.UNIQUEPATH]], IF( ISNUMBER( SEARCH("/",Table151824[[#This Row],[CONCERN.UNIQUEPATH]])),SEARCH("/",Table151824[[#This Row],[CONCERN.UNIQUEPATH]])+1,1),255))</f>
        <v>Delivery: Automated DB Backup Restoration</v>
      </c>
      <c r="G10" t="s">
        <v>3442</v>
      </c>
    </row>
    <row r="11" spans="1:12">
      <c r="A11" t="s">
        <v>1992</v>
      </c>
      <c r="B11" t="s">
        <v>2231</v>
      </c>
      <c r="C11" t="s">
        <v>3443</v>
      </c>
      <c r="D11" t="s">
        <v>3444</v>
      </c>
      <c r="E11" t="str">
        <f xml:space="preserve"> CONCATENATE( MID(Table151824[[#This Row],[PHASE]],2,3), MID(Table151824[[#This Row],[DELIVERABLE]],2,4), TRIM(SUBSTITUTE(MID(Table151824[[#This Row],[CONCERN.ID]],2,20),"X","") )  )</f>
        <v>15.435.52</v>
      </c>
      <c r="F11" t="str">
        <f>TRIM(MID(Table151824[[#This Row],[CONCERN.UNIQUEPATH]], IF( ISNUMBER( SEARCH("/",Table151824[[#This Row],[CONCERN.UNIQUEPATH]])),SEARCH("/",Table151824[[#This Row],[CONCERN.UNIQUEPATH]])+1,1),255))</f>
        <v>Delivery: Automated DB Schema Updates</v>
      </c>
      <c r="G11" t="s">
        <v>3445</v>
      </c>
    </row>
  </sheetData>
  <dataValidations count="4">
    <dataValidation type="list" allowBlank="1" showInputMessage="1" showErrorMessage="1" sqref="L2:L11" xr:uid="{5D58028A-B206-4C30-AA9F-580AA51ABD88}">
      <formula1>TBL_Type</formula1>
    </dataValidation>
    <dataValidation type="list" allowBlank="1" showInputMessage="1" showErrorMessage="1" sqref="J2:K11" xr:uid="{578409D5-4192-43D1-9766-B0B19FD7FA5E}">
      <formula1>TBL_Stakeholders</formula1>
    </dataValidation>
    <dataValidation type="list" allowBlank="1" showInputMessage="1" showErrorMessage="1" sqref="B2:B11" xr:uid="{F531A25C-28AC-4470-BE8D-F664D417673D}">
      <formula1>TBL_Deliverables</formula1>
    </dataValidation>
    <dataValidation type="list" allowBlank="1" showInputMessage="1" showErrorMessage="1" sqref="A2:A11" xr:uid="{F19329D2-A2E5-4340-97B9-3D9B350817FA}">
      <formula1>TBL_Phase</formula1>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C24C-9413-4295-BA82-3562C5F56DA9}">
  <sheetPr codeName="Sheet14">
    <tabColor theme="8" tint="0.39997558519241921"/>
  </sheetPr>
  <dimension ref="A1:M3"/>
  <sheetViews>
    <sheetView workbookViewId="0">
      <selection activeCell="D4" sqref="D4"/>
    </sheetView>
  </sheetViews>
  <sheetFormatPr defaultRowHeight="14.45"/>
  <cols>
    <col min="1" max="1" width="8.42578125" customWidth="1"/>
    <col min="2" max="3" width="13.85546875" customWidth="1"/>
    <col min="4" max="4" width="13.85546875" bestFit="1" customWidth="1"/>
    <col min="5" max="6" width="13.85546875" customWidth="1"/>
    <col min="7" max="7" width="7.42578125" bestFit="1" customWidth="1"/>
    <col min="8" max="8" width="13" customWidth="1"/>
    <col min="9" max="9" width="14.140625" customWidth="1"/>
    <col min="10" max="10" width="13.42578125" bestFit="1" customWidth="1"/>
  </cols>
  <sheetData>
    <row r="1" spans="1:13" ht="15">
      <c r="A1" t="s">
        <v>3446</v>
      </c>
      <c r="B1">
        <v>75</v>
      </c>
    </row>
    <row r="2" spans="1:13">
      <c r="A2" t="s">
        <v>3092</v>
      </c>
      <c r="B2" t="s">
        <v>3093</v>
      </c>
      <c r="C2" t="s">
        <v>1923</v>
      </c>
      <c r="D2" t="s">
        <v>3094</v>
      </c>
      <c r="E2" t="s">
        <v>3096</v>
      </c>
      <c r="F2" t="s">
        <v>3095</v>
      </c>
      <c r="G2" t="s">
        <v>3097</v>
      </c>
      <c r="H2" t="s">
        <v>2286</v>
      </c>
      <c r="I2" t="s">
        <v>3098</v>
      </c>
      <c r="J2" t="s">
        <v>3099</v>
      </c>
      <c r="K2" t="s">
        <v>3100</v>
      </c>
      <c r="L2" t="s">
        <v>3101</v>
      </c>
      <c r="M2" t="s">
        <v>1922</v>
      </c>
    </row>
    <row r="3" spans="1:13">
      <c r="A3" t="s">
        <v>1996</v>
      </c>
      <c r="D3" t="s">
        <v>3367</v>
      </c>
      <c r="E3" t="s">
        <v>3447</v>
      </c>
      <c r="F3" t="str">
        <f xml:space="preserve"> CONCATENATE( MID(Table151825[[#This Row],[PHASE]],2,3), MID(Table151825[[#This Row],[DELIVERABLE]],2,4), TRIM(SUBSTITUTE(MID(Table151825[[#This Row],[CONCERN.ID]],2,20),"X","") )  )</f>
        <v>16.01</v>
      </c>
      <c r="G3" t="str">
        <f>TRIM(MID(Table151825[[#This Row],[CONCERN.UNIQUEPATH]], IF( ISNUMBER( SEARCH("/",Table151825[[#This Row],[CONCERN.UNIQUEPATH]])),SEARCH("/",Table151825[[#This Row],[CONCERN.UNIQUEPATH]])+1,1),255))</f>
        <v>Secure Training</v>
      </c>
    </row>
  </sheetData>
  <dataValidations count="4">
    <dataValidation type="list" allowBlank="1" showInputMessage="1" showErrorMessage="1" sqref="M3" xr:uid="{4CAA00F4-A0F2-4898-A190-045CCFD242C5}">
      <formula1>TBL_Type</formula1>
    </dataValidation>
    <dataValidation type="list" allowBlank="1" showInputMessage="1" showErrorMessage="1" sqref="K3:L3" xr:uid="{1CCC2D9D-509E-4C35-844F-4AFA130D4E5D}">
      <formula1>TBL_Stakeholders</formula1>
    </dataValidation>
    <dataValidation type="list" allowBlank="1" showInputMessage="1" showErrorMessage="1" sqref="B3:C3" xr:uid="{4A98DEA1-C400-496B-A0FA-B2B469F696F8}">
      <formula1>TBL_Deliverables</formula1>
    </dataValidation>
    <dataValidation type="list" allowBlank="1" showInputMessage="1" showErrorMessage="1" sqref="A3" xr:uid="{751E53E2-2EC7-4949-98DF-8F2A5558B616}">
      <formula1>TBL_Phase</formula1>
    </dataValidation>
  </dataValidation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0DE5-AB8C-4F6F-9364-A702914C1F22}">
  <sheetPr codeName="Sheet11">
    <tabColor theme="8" tint="0.39997558519241921"/>
  </sheetPr>
  <dimension ref="A1:M21"/>
  <sheetViews>
    <sheetView topLeftCell="A18" workbookViewId="0">
      <selection activeCell="B18" sqref="B18"/>
    </sheetView>
  </sheetViews>
  <sheetFormatPr defaultRowHeight="14.45"/>
  <cols>
    <col min="1" max="1" width="16.85546875" bestFit="1" customWidth="1"/>
    <col min="2" max="2" width="31.5703125" bestFit="1" customWidth="1"/>
    <col min="3" max="3" width="13.85546875" bestFit="1" customWidth="1"/>
    <col min="4" max="5" width="13.85546875" customWidth="1"/>
    <col min="6" max="6" width="7.42578125" bestFit="1" customWidth="1"/>
    <col min="7" max="7" width="13" customWidth="1"/>
    <col min="8" max="8" width="14.140625" customWidth="1"/>
    <col min="9" max="9" width="13.42578125" bestFit="1" customWidth="1"/>
  </cols>
  <sheetData>
    <row r="1" spans="1:13">
      <c r="A1" t="s">
        <v>3092</v>
      </c>
      <c r="B1" t="s">
        <v>3093</v>
      </c>
      <c r="C1" t="s">
        <v>3094</v>
      </c>
      <c r="D1" t="s">
        <v>3096</v>
      </c>
      <c r="E1" t="s">
        <v>3095</v>
      </c>
      <c r="F1" t="s">
        <v>3097</v>
      </c>
      <c r="G1" t="s">
        <v>2286</v>
      </c>
      <c r="H1" t="s">
        <v>3098</v>
      </c>
      <c r="I1" t="s">
        <v>3099</v>
      </c>
      <c r="J1" t="s">
        <v>3100</v>
      </c>
      <c r="K1" t="s">
        <v>3101</v>
      </c>
      <c r="L1" t="s">
        <v>1922</v>
      </c>
      <c r="M1" s="38" t="s">
        <v>1923</v>
      </c>
    </row>
    <row r="2" spans="1:13">
      <c r="A2" s="16" t="s">
        <v>1989</v>
      </c>
      <c r="B2" t="s">
        <v>3448</v>
      </c>
      <c r="C2" t="s">
        <v>3449</v>
      </c>
      <c r="E2" t="str">
        <f xml:space="preserve"> CONCATENATE( MID(Table151815[[#This Row],[PHASE]],2,3), MID(Table151815[[#This Row],[DELIVERABLE]],2,4), TRIM(SUBSTITUTE(MID(Table151815[[#This Row],[CONCERN.ID]],2,20),"X","") )  )</f>
        <v>14.428.77.01</v>
      </c>
      <c r="F2" t="str">
        <f>TRIM(MID(Table151815[[#This Row],[CONCERN.UNIQUEPATH]], IF( ISNUMBER( SEARCH("/",Table151815[[#This Row],[CONCERN.UNIQUEPATH]])),SEARCH("/",Table151815[[#This Row],[CONCERN.UNIQUEPATH]])+1,1),255))</f>
        <v/>
      </c>
      <c r="J2" t="s">
        <v>2084</v>
      </c>
      <c r="L2" t="s">
        <v>1960</v>
      </c>
      <c r="M2" s="38"/>
    </row>
    <row r="3" spans="1:13">
      <c r="A3" s="16" t="s">
        <v>1989</v>
      </c>
      <c r="B3" t="s">
        <v>3448</v>
      </c>
      <c r="E3" t="str">
        <f xml:space="preserve"> CONCATENATE( MID(Table151815[[#This Row],[PHASE]],2,3), MID(Table151815[[#This Row],[DELIVERABLE]],2,4), TRIM(SUBSTITUTE(MID(Table151815[[#This Row],[CONCERN.ID]],2,20),"X","") )  )</f>
        <v>14.428.</v>
      </c>
      <c r="F3" t="str">
        <f>TRIM(MID(Table151815[[#This Row],[CONCERN.UNIQUEPATH]], IF( ISNUMBER( SEARCH("/",Table151815[[#This Row],[CONCERN.UNIQUEPATH]])),SEARCH("/",Table151815[[#This Row],[CONCERN.UNIQUEPATH]])+1,1),255))</f>
        <v/>
      </c>
      <c r="J3" t="s">
        <v>2084</v>
      </c>
      <c r="L3" t="s">
        <v>1960</v>
      </c>
      <c r="M3" s="38"/>
    </row>
    <row r="4" spans="1:13">
      <c r="A4" s="16" t="s">
        <v>1989</v>
      </c>
      <c r="B4" t="s">
        <v>3448</v>
      </c>
      <c r="E4" t="str">
        <f xml:space="preserve"> CONCATENATE( MID(Table151815[[#This Row],[PHASE]],2,3), MID(Table151815[[#This Row],[DELIVERABLE]],2,4), TRIM(SUBSTITUTE(MID(Table151815[[#This Row],[CONCERN.ID]],2,20),"X","") )  )</f>
        <v>14.428.</v>
      </c>
      <c r="F4" t="str">
        <f>TRIM(MID(Table151815[[#This Row],[CONCERN.UNIQUEPATH]], IF( ISNUMBER( SEARCH("/",Table151815[[#This Row],[CONCERN.UNIQUEPATH]])),SEARCH("/",Table151815[[#This Row],[CONCERN.UNIQUEPATH]])+1,1),255))</f>
        <v/>
      </c>
      <c r="J4" t="s">
        <v>2084</v>
      </c>
      <c r="L4" t="s">
        <v>1940</v>
      </c>
      <c r="M4" s="38" t="s">
        <v>3450</v>
      </c>
    </row>
    <row r="5" spans="1:13">
      <c r="A5" s="16" t="s">
        <v>1989</v>
      </c>
      <c r="B5" t="s">
        <v>3448</v>
      </c>
      <c r="E5" t="str">
        <f xml:space="preserve"> CONCATENATE( MID(Table151815[[#This Row],[PHASE]],2,3), MID(Table151815[[#This Row],[DELIVERABLE]],2,4), TRIM(SUBSTITUTE(MID(Table151815[[#This Row],[CONCERN.ID]],2,20),"X","") )  )</f>
        <v>14.428.</v>
      </c>
      <c r="F5" t="str">
        <f>TRIM(MID(Table151815[[#This Row],[CONCERN.UNIQUEPATH]], IF( ISNUMBER( SEARCH("/",Table151815[[#This Row],[CONCERN.UNIQUEPATH]])),SEARCH("/",Table151815[[#This Row],[CONCERN.UNIQUEPATH]])+1,1),255))</f>
        <v/>
      </c>
      <c r="J5" t="s">
        <v>2084</v>
      </c>
      <c r="L5" t="s">
        <v>1934</v>
      </c>
      <c r="M5" s="38" t="s">
        <v>3451</v>
      </c>
    </row>
    <row r="6" spans="1:13">
      <c r="A6" s="16" t="s">
        <v>1989</v>
      </c>
      <c r="B6" t="s">
        <v>3448</v>
      </c>
      <c r="E6" t="str">
        <f xml:space="preserve"> CONCATENATE( MID(Table151815[[#This Row],[PHASE]],2,3), MID(Table151815[[#This Row],[DELIVERABLE]],2,4), TRIM(SUBSTITUTE(MID(Table151815[[#This Row],[CONCERN.ID]],2,20),"X","") )  )</f>
        <v>14.428.</v>
      </c>
      <c r="F6" t="str">
        <f>TRIM(MID(Table151815[[#This Row],[CONCERN.UNIQUEPATH]], IF( ISNUMBER( SEARCH("/",Table151815[[#This Row],[CONCERN.UNIQUEPATH]])),SEARCH("/",Table151815[[#This Row],[CONCERN.UNIQUEPATH]])+1,1),255))</f>
        <v/>
      </c>
      <c r="J6" t="s">
        <v>2084</v>
      </c>
      <c r="L6" t="s">
        <v>1934</v>
      </c>
      <c r="M6" s="38" t="s">
        <v>3452</v>
      </c>
    </row>
    <row r="7" spans="1:13">
      <c r="A7" s="16" t="s">
        <v>1989</v>
      </c>
      <c r="B7" t="s">
        <v>3448</v>
      </c>
      <c r="E7" t="str">
        <f xml:space="preserve"> CONCATENATE( MID(Table151815[[#This Row],[PHASE]],2,3), MID(Table151815[[#This Row],[DELIVERABLE]],2,4), TRIM(SUBSTITUTE(MID(Table151815[[#This Row],[CONCERN.ID]],2,20),"X","") )  )</f>
        <v>14.428.</v>
      </c>
      <c r="F7" t="str">
        <f>TRIM(MID(Table151815[[#This Row],[CONCERN.UNIQUEPATH]], IF( ISNUMBER( SEARCH("/",Table151815[[#This Row],[CONCERN.UNIQUEPATH]])),SEARCH("/",Table151815[[#This Row],[CONCERN.UNIQUEPATH]])+1,1),255))</f>
        <v/>
      </c>
      <c r="J7" t="s">
        <v>2084</v>
      </c>
      <c r="L7" t="s">
        <v>1960</v>
      </c>
      <c r="M7" s="38"/>
    </row>
    <row r="8" spans="1:13">
      <c r="A8" s="16" t="s">
        <v>1989</v>
      </c>
      <c r="B8" t="s">
        <v>3448</v>
      </c>
      <c r="E8" t="str">
        <f xml:space="preserve"> CONCATENATE( MID(Table151815[[#This Row],[PHASE]],2,3), MID(Table151815[[#This Row],[DELIVERABLE]],2,4), TRIM(SUBSTITUTE(MID(Table151815[[#This Row],[CONCERN.ID]],2,20),"X","") )  )</f>
        <v>14.428.</v>
      </c>
      <c r="F8" t="str">
        <f>TRIM(MID(Table151815[[#This Row],[CONCERN.UNIQUEPATH]], IF( ISNUMBER( SEARCH("/",Table151815[[#This Row],[CONCERN.UNIQUEPATH]])),SEARCH("/",Table151815[[#This Row],[CONCERN.UNIQUEPATH]])+1,1),255))</f>
        <v/>
      </c>
      <c r="J8" t="s">
        <v>2084</v>
      </c>
      <c r="L8" t="s">
        <v>1972</v>
      </c>
      <c r="M8" s="38"/>
    </row>
    <row r="9" spans="1:13">
      <c r="A9" s="16" t="s">
        <v>1989</v>
      </c>
      <c r="B9" t="s">
        <v>3448</v>
      </c>
      <c r="E9" t="str">
        <f xml:space="preserve"> CONCATENATE( MID(Table151815[[#This Row],[PHASE]],2,3), MID(Table151815[[#This Row],[DELIVERABLE]],2,4), TRIM(SUBSTITUTE(MID(Table151815[[#This Row],[CONCERN.ID]],2,20),"X","") )  )</f>
        <v>14.428.</v>
      </c>
      <c r="F9" t="str">
        <f>TRIM(MID(Table151815[[#This Row],[CONCERN.UNIQUEPATH]], IF( ISNUMBER( SEARCH("/",Table151815[[#This Row],[CONCERN.UNIQUEPATH]])),SEARCH("/",Table151815[[#This Row],[CONCERN.UNIQUEPATH]])+1,1),255))</f>
        <v/>
      </c>
      <c r="J9" t="s">
        <v>2084</v>
      </c>
      <c r="L9" t="s">
        <v>1972</v>
      </c>
      <c r="M9" s="38"/>
    </row>
    <row r="10" spans="1:13">
      <c r="A10" s="16" t="s">
        <v>1989</v>
      </c>
      <c r="B10" t="s">
        <v>3448</v>
      </c>
      <c r="E10" t="str">
        <f xml:space="preserve"> CONCATENATE( MID(Table151815[[#This Row],[PHASE]],2,3), MID(Table151815[[#This Row],[DELIVERABLE]],2,4), TRIM(SUBSTITUTE(MID(Table151815[[#This Row],[CONCERN.ID]],2,20),"X","") )  )</f>
        <v>14.428.</v>
      </c>
      <c r="F10" t="str">
        <f>TRIM(MID(Table151815[[#This Row],[CONCERN.UNIQUEPATH]], IF( ISNUMBER( SEARCH("/",Table151815[[#This Row],[CONCERN.UNIQUEPATH]])),SEARCH("/",Table151815[[#This Row],[CONCERN.UNIQUEPATH]])+1,1),255))</f>
        <v/>
      </c>
      <c r="J10" t="s">
        <v>2084</v>
      </c>
      <c r="L10" t="s">
        <v>1972</v>
      </c>
      <c r="M10" s="38"/>
    </row>
    <row r="11" spans="1:13">
      <c r="A11" s="16" t="s">
        <v>1989</v>
      </c>
      <c r="B11" t="s">
        <v>3448</v>
      </c>
      <c r="E11" t="str">
        <f xml:space="preserve"> CONCATENATE( MID(Table151815[[#This Row],[PHASE]],2,3), MID(Table151815[[#This Row],[DELIVERABLE]],2,4), TRIM(SUBSTITUTE(MID(Table151815[[#This Row],[CONCERN.ID]],2,20),"X","") )  )</f>
        <v>14.428.</v>
      </c>
      <c r="F11" t="str">
        <f>TRIM(MID(Table151815[[#This Row],[CONCERN.UNIQUEPATH]], IF( ISNUMBER( SEARCH("/",Table151815[[#This Row],[CONCERN.UNIQUEPATH]])),SEARCH("/",Table151815[[#This Row],[CONCERN.UNIQUEPATH]])+1,1),255))</f>
        <v/>
      </c>
      <c r="J11" t="s">
        <v>2084</v>
      </c>
      <c r="L11" t="s">
        <v>1960</v>
      </c>
      <c r="M11" s="38"/>
    </row>
    <row r="12" spans="1:13">
      <c r="A12" s="16" t="s">
        <v>1989</v>
      </c>
      <c r="B12" t="s">
        <v>3448</v>
      </c>
      <c r="E12" t="str">
        <f xml:space="preserve"> CONCATENATE( MID(Table151815[[#This Row],[PHASE]],2,3), MID(Table151815[[#This Row],[DELIVERABLE]],2,4), TRIM(SUBSTITUTE(MID(Table151815[[#This Row],[CONCERN.ID]],2,20),"X","") )  )</f>
        <v>14.428.</v>
      </c>
      <c r="F12" t="str">
        <f>TRIM(MID(Table151815[[#This Row],[CONCERN.UNIQUEPATH]], IF( ISNUMBER( SEARCH("/",Table151815[[#This Row],[CONCERN.UNIQUEPATH]])),SEARCH("/",Table151815[[#This Row],[CONCERN.UNIQUEPATH]])+1,1),255))</f>
        <v/>
      </c>
      <c r="J12" t="s">
        <v>2084</v>
      </c>
      <c r="L12" t="s">
        <v>1972</v>
      </c>
      <c r="M12" s="38"/>
    </row>
    <row r="13" spans="1:13">
      <c r="A13" s="16" t="s">
        <v>1989</v>
      </c>
      <c r="B13" t="s">
        <v>3448</v>
      </c>
      <c r="E13" t="str">
        <f xml:space="preserve"> CONCATENATE( MID(Table151815[[#This Row],[PHASE]],2,3), MID(Table151815[[#This Row],[DELIVERABLE]],2,4), TRIM(SUBSTITUTE(MID(Table151815[[#This Row],[CONCERN.ID]],2,20),"X","") )  )</f>
        <v>14.428.</v>
      </c>
      <c r="F13" t="str">
        <f>TRIM(MID(Table151815[[#This Row],[CONCERN.UNIQUEPATH]], IF( ISNUMBER( SEARCH("/",Table151815[[#This Row],[CONCERN.UNIQUEPATH]])),SEARCH("/",Table151815[[#This Row],[CONCERN.UNIQUEPATH]])+1,1),255))</f>
        <v/>
      </c>
      <c r="J13" t="s">
        <v>2084</v>
      </c>
      <c r="L13" t="s">
        <v>1972</v>
      </c>
      <c r="M13" s="38"/>
    </row>
    <row r="14" spans="1:13">
      <c r="A14" s="16" t="s">
        <v>1989</v>
      </c>
      <c r="B14" t="s">
        <v>3448</v>
      </c>
      <c r="E14" t="str">
        <f xml:space="preserve"> CONCATENATE( MID(Table151815[[#This Row],[PHASE]],2,3), MID(Table151815[[#This Row],[DELIVERABLE]],2,4), TRIM(SUBSTITUTE(MID(Table151815[[#This Row],[CONCERN.ID]],2,20),"X","") )  )</f>
        <v>14.428.</v>
      </c>
      <c r="F14" t="str">
        <f>TRIM(MID(Table151815[[#This Row],[CONCERN.UNIQUEPATH]], IF( ISNUMBER( SEARCH("/",Table151815[[#This Row],[CONCERN.UNIQUEPATH]])),SEARCH("/",Table151815[[#This Row],[CONCERN.UNIQUEPATH]])+1,1),255))</f>
        <v/>
      </c>
      <c r="J14" t="s">
        <v>2084</v>
      </c>
      <c r="K14" s="22"/>
      <c r="L14" t="s">
        <v>1928</v>
      </c>
      <c r="M14" s="38"/>
    </row>
    <row r="15" spans="1:13">
      <c r="A15" s="16" t="s">
        <v>1989</v>
      </c>
      <c r="B15" t="s">
        <v>3448</v>
      </c>
      <c r="E15" t="str">
        <f xml:space="preserve"> CONCATENATE( MID(Table151815[[#This Row],[PHASE]],2,3), MID(Table151815[[#This Row],[DELIVERABLE]],2,4), TRIM(SUBSTITUTE(MID(Table151815[[#This Row],[CONCERN.ID]],2,20),"X","") )  )</f>
        <v>14.428.</v>
      </c>
      <c r="F15" t="str">
        <f>TRIM(MID(Table151815[[#This Row],[CONCERN.UNIQUEPATH]], IF( ISNUMBER( SEARCH("/",Table151815[[#This Row],[CONCERN.UNIQUEPATH]])),SEARCH("/",Table151815[[#This Row],[CONCERN.UNIQUEPATH]])+1,1),255))</f>
        <v/>
      </c>
      <c r="J15" t="s">
        <v>2084</v>
      </c>
      <c r="K15" s="22"/>
      <c r="L15" t="s">
        <v>1928</v>
      </c>
      <c r="M15" s="38"/>
    </row>
    <row r="16" spans="1:13">
      <c r="A16" s="16" t="s">
        <v>1989</v>
      </c>
      <c r="B16" t="s">
        <v>3448</v>
      </c>
      <c r="E16" t="str">
        <f xml:space="preserve"> CONCATENATE( MID(Table151815[[#This Row],[PHASE]],2,3), MID(Table151815[[#This Row],[DELIVERABLE]],2,4), TRIM(SUBSTITUTE(MID(Table151815[[#This Row],[CONCERN.ID]],2,20),"X","") )  )</f>
        <v>14.428.</v>
      </c>
      <c r="F16" t="str">
        <f>TRIM(MID(Table151815[[#This Row],[CONCERN.UNIQUEPATH]], IF( ISNUMBER( SEARCH("/",Table151815[[#This Row],[CONCERN.UNIQUEPATH]])),SEARCH("/",Table151815[[#This Row],[CONCERN.UNIQUEPATH]])+1,1),255))</f>
        <v/>
      </c>
      <c r="J16" t="s">
        <v>2084</v>
      </c>
      <c r="K16" s="22"/>
      <c r="L16" t="s">
        <v>1928</v>
      </c>
      <c r="M16" s="38"/>
    </row>
    <row r="17" spans="1:13">
      <c r="A17" s="16" t="s">
        <v>1989</v>
      </c>
      <c r="B17" t="s">
        <v>3448</v>
      </c>
      <c r="E17" t="str">
        <f xml:space="preserve"> CONCATENATE( MID(Table151815[[#This Row],[PHASE]],2,3), MID(Table151815[[#This Row],[DELIVERABLE]],2,4), TRIM(SUBSTITUTE(MID(Table151815[[#This Row],[CONCERN.ID]],2,20),"X","") )  )</f>
        <v>14.428.</v>
      </c>
      <c r="F17" t="str">
        <f>TRIM(MID(Table151815[[#This Row],[CONCERN.UNIQUEPATH]], IF( ISNUMBER( SEARCH("/",Table151815[[#This Row],[CONCERN.UNIQUEPATH]])),SEARCH("/",Table151815[[#This Row],[CONCERN.UNIQUEPATH]])+1,1),255))</f>
        <v/>
      </c>
      <c r="J17" t="s">
        <v>2084</v>
      </c>
      <c r="K17" t="s">
        <v>2070</v>
      </c>
      <c r="L17" t="s">
        <v>1972</v>
      </c>
      <c r="M17" s="38"/>
    </row>
    <row r="18" spans="1:13">
      <c r="A18" s="16" t="s">
        <v>1989</v>
      </c>
      <c r="B18" t="s">
        <v>3448</v>
      </c>
      <c r="E18" t="str">
        <f xml:space="preserve"> CONCATENATE( MID(Table151815[[#This Row],[PHASE]],2,3), MID(Table151815[[#This Row],[DELIVERABLE]],2,4), TRIM(SUBSTITUTE(MID(Table151815[[#This Row],[CONCERN.ID]],2,20),"X","") )  )</f>
        <v>14.428.</v>
      </c>
      <c r="F18" t="str">
        <f>TRIM(MID(Table151815[[#This Row],[CONCERN.UNIQUEPATH]], IF( ISNUMBER( SEARCH("/",Table151815[[#This Row],[CONCERN.UNIQUEPATH]])),SEARCH("/",Table151815[[#This Row],[CONCERN.UNIQUEPATH]])+1,1),255))</f>
        <v/>
      </c>
      <c r="J18" t="s">
        <v>2084</v>
      </c>
      <c r="K18" t="s">
        <v>2068</v>
      </c>
      <c r="L18" t="s">
        <v>1972</v>
      </c>
      <c r="M18" s="38"/>
    </row>
    <row r="19" spans="1:13">
      <c r="A19" s="16" t="s">
        <v>1989</v>
      </c>
      <c r="B19" t="s">
        <v>3448</v>
      </c>
      <c r="E19" t="str">
        <f xml:space="preserve"> CONCATENATE( MID(Table151815[[#This Row],[PHASE]],2,3), MID(Table151815[[#This Row],[DELIVERABLE]],2,4), TRIM(SUBSTITUTE(MID(Table151815[[#This Row],[CONCERN.ID]],2,20),"X","") )  )</f>
        <v>14.428.</v>
      </c>
      <c r="F19" t="str">
        <f>TRIM(MID(Table151815[[#This Row],[CONCERN.UNIQUEPATH]], IF( ISNUMBER( SEARCH("/",Table151815[[#This Row],[CONCERN.UNIQUEPATH]])),SEARCH("/",Table151815[[#This Row],[CONCERN.UNIQUEPATH]])+1,1),255))</f>
        <v/>
      </c>
      <c r="J19" t="s">
        <v>2084</v>
      </c>
      <c r="K19" t="s">
        <v>2060</v>
      </c>
      <c r="L19" t="s">
        <v>1940</v>
      </c>
      <c r="M19" s="38"/>
    </row>
    <row r="20" spans="1:13">
      <c r="A20" s="16" t="s">
        <v>1989</v>
      </c>
      <c r="B20" s="16"/>
      <c r="E20" t="str">
        <f xml:space="preserve"> CONCATENATE( MID(Table151815[[#This Row],[PHASE]],2,3), MID(Table151815[[#This Row],[DELIVERABLE]],2,4), TRIM(SUBSTITUTE(MID(Table151815[[#This Row],[CONCERN.ID]],2,20),"X","") )  )</f>
        <v>14.</v>
      </c>
      <c r="F20" t="str">
        <f>TRIM(MID(Table151815[[#This Row],[CONCERN.UNIQUEPATH]], IF( ISNUMBER( SEARCH("/",Table151815[[#This Row],[CONCERN.UNIQUEPATH]])),SEARCH("/",Table151815[[#This Row],[CONCERN.UNIQUEPATH]])+1,1),255))</f>
        <v/>
      </c>
      <c r="J20" s="16" t="s">
        <v>2084</v>
      </c>
      <c r="K20" s="16"/>
      <c r="L20" t="s">
        <v>1928</v>
      </c>
      <c r="M20" s="38"/>
    </row>
    <row r="21" spans="1:13">
      <c r="A21" s="16" t="s">
        <v>1992</v>
      </c>
      <c r="B21" s="16"/>
      <c r="E21" t="str">
        <f xml:space="preserve"> CONCATENATE( MID(Table151815[[#This Row],[PHASE]],2,3), MID(Table151815[[#This Row],[DELIVERABLE]],2,4), TRIM(SUBSTITUTE(MID(Table151815[[#This Row],[CONCERN.ID]],2,20),"X","") )  )</f>
        <v>15.</v>
      </c>
      <c r="F21" t="str">
        <f>TRIM(MID(Table151815[[#This Row],[CONCERN.UNIQUEPATH]], IF( ISNUMBER( SEARCH("/",Table151815[[#This Row],[CONCERN.UNIQUEPATH]])),SEARCH("/",Table151815[[#This Row],[CONCERN.UNIQUEPATH]])+1,1),255))</f>
        <v/>
      </c>
      <c r="J21" s="16"/>
      <c r="K21" s="16"/>
      <c r="L21" t="s">
        <v>1928</v>
      </c>
      <c r="M21" s="38"/>
    </row>
  </sheetData>
  <dataValidations count="5">
    <dataValidation type="list" allowBlank="1" showInputMessage="1" showErrorMessage="1" sqref="L2:L21" xr:uid="{56768BEA-8E46-4455-A512-0A3FBA8E8180}">
      <formula1>TBL_Type</formula1>
    </dataValidation>
    <dataValidation type="list" allowBlank="1" showInputMessage="1" showErrorMessage="1" sqref="J2:K21" xr:uid="{515D0D30-9458-41A8-9D97-0FC047AD26BF}">
      <formula1>TBL_Stakeholders</formula1>
    </dataValidation>
    <dataValidation type="list" allowBlank="1" showInputMessage="1" showErrorMessage="1" sqref="A2:A21" xr:uid="{BCF80C43-16B3-44D3-B43D-01BFA0EAA8B5}">
      <formula1>TBL_Phase</formula1>
    </dataValidation>
    <dataValidation type="list" allowBlank="1" showInputMessage="1" showErrorMessage="1" sqref="B2:B21 M2:M21" xr:uid="{AD176A6E-3E2D-4460-9E5D-CE5D6C479EB1}">
      <formula1>TBL_Deliverables</formula1>
    </dataValidation>
    <dataValidation type="list" allowBlank="1" showInputMessage="1" showErrorMessage="1" sqref="M2:M21" xr:uid="{F7C4324E-A3A1-4094-AF0B-4B89603D4A30}">
      <formula1>TBL_Qualities</formula1>
    </dataValidation>
  </dataValidation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2FF7C-2A94-4FE1-9629-6A2B71A0B66D}">
  <sheetPr codeName="Sheet10">
    <tabColor theme="8" tint="0.39997558519241921"/>
  </sheetPr>
  <dimension ref="A1:L844"/>
  <sheetViews>
    <sheetView tabSelected="1" topLeftCell="F1" workbookViewId="0">
      <selection activeCell="F20" sqref="F20"/>
    </sheetView>
  </sheetViews>
  <sheetFormatPr defaultRowHeight="14.45"/>
  <cols>
    <col min="1" max="1" width="12.5703125" bestFit="1" customWidth="1"/>
    <col min="2" max="2" width="18.5703125" bestFit="1" customWidth="1"/>
    <col min="3" max="3" width="29.42578125" bestFit="1" customWidth="1"/>
    <col min="4" max="4" width="111.5703125" bestFit="1" customWidth="1"/>
    <col min="5" max="5" width="21.7109375" bestFit="1" customWidth="1"/>
    <col min="6" max="6" width="107.5703125" bestFit="1" customWidth="1"/>
    <col min="7" max="7" width="204.28515625" bestFit="1" customWidth="1"/>
    <col min="8" max="9" width="13" customWidth="1"/>
    <col min="10" max="10" width="14.140625" customWidth="1"/>
    <col min="11" max="11" width="13.42578125" bestFit="1" customWidth="1"/>
  </cols>
  <sheetData>
    <row r="1" spans="1:12" ht="15">
      <c r="A1" t="s">
        <v>7</v>
      </c>
      <c r="B1" t="s">
        <v>3453</v>
      </c>
    </row>
    <row r="2" spans="1:12">
      <c r="A2" t="s">
        <v>3092</v>
      </c>
      <c r="B2" t="s">
        <v>3093</v>
      </c>
      <c r="C2" t="s">
        <v>3094</v>
      </c>
      <c r="D2" t="s">
        <v>3096</v>
      </c>
      <c r="E2" t="s">
        <v>3095</v>
      </c>
      <c r="F2" t="s">
        <v>3097</v>
      </c>
      <c r="G2" t="s">
        <v>2286</v>
      </c>
      <c r="H2" t="s">
        <v>3098</v>
      </c>
      <c r="I2" t="s">
        <v>3099</v>
      </c>
      <c r="J2" t="s">
        <v>3100</v>
      </c>
      <c r="K2" t="s">
        <v>3101</v>
      </c>
      <c r="L2" t="s">
        <v>1922</v>
      </c>
    </row>
    <row r="3" spans="1:12" ht="15">
      <c r="A3" t="s">
        <v>1969</v>
      </c>
      <c r="B3" t="s">
        <v>2246</v>
      </c>
      <c r="C3" s="28" t="s">
        <v>3454</v>
      </c>
      <c r="D3" s="26" t="s">
        <v>3455</v>
      </c>
      <c r="E3" s="45" t="str">
        <f xml:space="preserve"> CONCATENATE( MID(Table15[[#This Row],[PHASE]],2,3), MID(Table15[[#This Row],[DELIVERABLE]],2,4), TRIM(SUBSTITUTE(MID(Table15[[#This Row],[CONCERN.ID]],2,20),"","") )  )</f>
        <v>08.461.1010.00.0000</v>
      </c>
      <c r="F3" t="str">
        <f>TRIM(MID(Table15[[#This Row],[CONCERN.UNIQUEPATH]], IF( ISNUMBER( SEARCH("/",Table15[[#This Row],[CONCERN.UNIQUEPATH]])),SEARCH("/",Table15[[#This Row],[CONCERN.UNIQUEPATH]])+1,1),255))</f>
        <v>System Design MUST NOT be led from Interface design.</v>
      </c>
    </row>
    <row r="4" spans="1:12">
      <c r="A4" t="s">
        <v>1969</v>
      </c>
      <c r="B4" t="s">
        <v>2246</v>
      </c>
      <c r="C4" s="28" t="s">
        <v>3456</v>
      </c>
      <c r="D4" s="27" t="s">
        <v>3457</v>
      </c>
      <c r="E4" t="str">
        <f xml:space="preserve"> CONCATENATE( MID(Table15[[#This Row],[PHASE]],2,3), MID(Table15[[#This Row],[DELIVERABLE]],2,4), TRIM(SUBSTITUTE(MID(Table15[[#This Row],[CONCERN.ID]],2,20),"","") )  )</f>
        <v>08.461.2030.00.0000</v>
      </c>
      <c r="F4" t="str">
        <f>TRIM(MID(Table15[[#This Row],[CONCERN.UNIQUEPATH]], IF( ISNUMBER( SEARCH("/",Table15[[#This Row],[CONCERN.UNIQUEPATH]])),SEARCH("/",Table15[[#This Row],[CONCERN.UNIQUEPATH]])+1,1),255))</f>
        <v>System Development MUST be led by TDD, following DDD</v>
      </c>
    </row>
    <row r="5" spans="1:12">
      <c r="A5" t="s">
        <v>1969</v>
      </c>
      <c r="B5" t="s">
        <v>2246</v>
      </c>
      <c r="C5" s="28" t="s">
        <v>3458</v>
      </c>
      <c r="D5" s="26" t="s">
        <v>3459</v>
      </c>
      <c r="E5" s="45" t="str">
        <f xml:space="preserve"> CONCATENATE( MID(Table15[[#This Row],[PHASE]],2,3), MID(Table15[[#This Row],[DELIVERABLE]],2,4), TRIM(SUBSTITUTE(MID(Table15[[#This Row],[CONCERN.ID]],2,20),"","") )  )</f>
        <v>08.461.2040.00.0000</v>
      </c>
      <c r="F5" t="str">
        <f>TRIM(MID(Table15[[#This Row],[CONCERN.UNIQUEPATH]], IF( ISNUMBER( SEARCH("/",Table15[[#This Row],[CONCERN.UNIQUEPATH]])),SEARCH("/",Table15[[#This Row],[CONCERN.UNIQUEPATH]])+1,1),255))</f>
        <v>System Design MUST NOT be led from Legacy Data or Processes.</v>
      </c>
    </row>
    <row r="6" spans="1:12">
      <c r="A6" t="s">
        <v>1969</v>
      </c>
      <c r="B6" t="s">
        <v>2246</v>
      </c>
      <c r="C6" s="28" t="s">
        <v>3460</v>
      </c>
      <c r="D6" s="27" t="s">
        <v>3461</v>
      </c>
      <c r="E6" t="str">
        <f xml:space="preserve"> CONCATENATE( MID(Table15[[#This Row],[PHASE]],2,3), MID(Table15[[#This Row],[DELIVERABLE]],2,4), TRIM(SUBSTITUTE(MID(Table15[[#This Row],[CONCERN.ID]],2,20),"","") )  )</f>
        <v>08.461.2050.00.0000</v>
      </c>
      <c r="F6" t="str">
        <f>TRIM(MID(Table15[[#This Row],[CONCERN.UNIQUEPATH]], IF( ISNUMBER( SEARCH("/",Table15[[#This Row],[CONCERN.UNIQUEPATH]])),SEARCH("/",Table15[[#This Row],[CONCERN.UNIQUEPATH]])+1,1),255))</f>
        <v>Requirements are modifiable upon Agreement</v>
      </c>
    </row>
    <row r="7" spans="1:12">
      <c r="A7" t="s">
        <v>1969</v>
      </c>
      <c r="B7" t="s">
        <v>2246</v>
      </c>
      <c r="C7" s="28" t="s">
        <v>3460</v>
      </c>
      <c r="D7" s="26" t="s">
        <v>3462</v>
      </c>
      <c r="E7" s="45" t="str">
        <f xml:space="preserve"> CONCATENATE( MID(Table15[[#This Row],[PHASE]],2,3), MID(Table15[[#This Row],[DELIVERABLE]],2,4), TRIM(SUBSTITUTE(MID(Table15[[#This Row],[CONCERN.ID]],2,20),"","") )  )</f>
        <v>08.461.2050.00.0000</v>
      </c>
      <c r="F7" t="str">
        <f>TRIM(MID(Table15[[#This Row],[CONCERN.UNIQUEPATH]], IF( ISNUMBER( SEARCH("/",Table15[[#This Row],[CONCERN.UNIQUEPATH]])),SEARCH("/",Table15[[#This Row],[CONCERN.UNIQUEPATH]])+1,1),255))</f>
        <v>Requirements can be delivered during Operations, upon Agreement</v>
      </c>
    </row>
    <row r="8" spans="1:12">
      <c r="A8" t="s">
        <v>1969</v>
      </c>
      <c r="B8" t="s">
        <v>2246</v>
      </c>
      <c r="C8" s="29" t="s">
        <v>3463</v>
      </c>
      <c r="D8" s="27" t="s">
        <v>3464</v>
      </c>
      <c r="E8" t="str">
        <f xml:space="preserve"> CONCATENATE( MID(Table15[[#This Row],[PHASE]],2,3), MID(Table15[[#This Row],[DELIVERABLE]],2,4), TRIM(SUBSTITUTE(MID(Table15[[#This Row],[CONCERN.ID]],2,20),"","") )  )</f>
        <v>08.461.5100.00.0000</v>
      </c>
      <c r="F8" t="str">
        <f>TRIM(MID(Table15[[#This Row],[CONCERN.UNIQUEPATH]], IF( ISNUMBER( SEARCH("/",Table15[[#This Row],[CONCERN.UNIQUEPATH]])),SEARCH("/",Table15[[#This Row],[CONCERN.UNIQUEPATH]])+1,1),255))</f>
        <v>Compatibility</v>
      </c>
    </row>
    <row r="9" spans="1:12">
      <c r="A9" t="s">
        <v>1969</v>
      </c>
      <c r="B9" t="s">
        <v>2246</v>
      </c>
      <c r="C9" s="30" t="s">
        <v>3465</v>
      </c>
      <c r="D9" s="26" t="s">
        <v>3466</v>
      </c>
      <c r="E9" s="45" t="str">
        <f xml:space="preserve"> CONCATENATE( MID(Table15[[#This Row],[PHASE]],2,3), MID(Table15[[#This Row],[DELIVERABLE]],2,4), TRIM(SUBSTITUTE(MID(Table15[[#This Row],[CONCERN.ID]],2,20),"","") )  )</f>
        <v>08.461.5110.00.0000</v>
      </c>
      <c r="F9" t="str">
        <f>TRIM(MID(Table15[[#This Row],[CONCERN.UNIQUEPATH]], IF( ISNUMBER( SEARCH("/",Table15[[#This Row],[CONCERN.UNIQUEPATH]])),SEARCH("/",Table15[[#This Row],[CONCERN.UNIQUEPATH]])+1,1),255))</f>
        <v>Compatibility/Coeistence</v>
      </c>
      <c r="G9" t="s">
        <v>3467</v>
      </c>
    </row>
    <row r="10" spans="1:12">
      <c r="A10" t="s">
        <v>1969</v>
      </c>
      <c r="B10" t="s">
        <v>2246</v>
      </c>
      <c r="C10" s="29" t="s">
        <v>3468</v>
      </c>
      <c r="D10" s="27" t="s">
        <v>3469</v>
      </c>
      <c r="E10" t="str">
        <f xml:space="preserve"> CONCATENATE( MID(Table15[[#This Row],[PHASE]],2,3), MID(Table15[[#This Row],[DELIVERABLE]],2,4), TRIM(SUBSTITUTE(MID(Table15[[#This Row],[CONCERN.ID]],2,20),"","") )  )</f>
        <v>08.461.5111.00.0000</v>
      </c>
      <c r="F10" t="str">
        <f>TRIM(MID(Table15[[#This Row],[CONCERN.UNIQUEPATH]], IF( ISNUMBER( SEARCH("/",Table15[[#This Row],[CONCERN.UNIQUEPATH]])),SEARCH("/",Table15[[#This Row],[CONCERN.UNIQUEPATH]])+1,1),255))</f>
        <v>Compatibility/Coeistence/Immaterial Impact on Peers</v>
      </c>
      <c r="G10" t="s">
        <v>3470</v>
      </c>
    </row>
    <row r="11" spans="1:12">
      <c r="A11" t="s">
        <v>1969</v>
      </c>
      <c r="B11" t="s">
        <v>2246</v>
      </c>
      <c r="C11" s="30" t="s">
        <v>3471</v>
      </c>
      <c r="D11" s="26" t="s">
        <v>956</v>
      </c>
      <c r="E11" s="45" t="str">
        <f xml:space="preserve"> CONCATENATE( MID(Table15[[#This Row],[PHASE]],2,3), MID(Table15[[#This Row],[DELIVERABLE]],2,4), TRIM(SUBSTITUTE(MID(Table15[[#This Row],[CONCERN.ID]],2,20),"","") )  )</f>
        <v>08.461.5120.00.0000</v>
      </c>
      <c r="F11" t="str">
        <f>TRIM(MID(Table15[[#This Row],[CONCERN.UNIQUEPATH]], IF( ISNUMBER( SEARCH("/",Table15[[#This Row],[CONCERN.UNIQUEPATH]])),SEARCH("/",Table15[[#This Row],[CONCERN.UNIQUEPATH]])+1,1),255))</f>
        <v>Compatibility/Interoperability</v>
      </c>
    </row>
    <row r="12" spans="1:12">
      <c r="A12" t="s">
        <v>1969</v>
      </c>
      <c r="B12" t="s">
        <v>2246</v>
      </c>
      <c r="C12" s="29" t="s">
        <v>3472</v>
      </c>
      <c r="D12" s="27" t="s">
        <v>3473</v>
      </c>
      <c r="E12" t="str">
        <f xml:space="preserve"> CONCATENATE( MID(Table15[[#This Row],[PHASE]],2,3), MID(Table15[[#This Row],[DELIVERABLE]],2,4), TRIM(SUBSTITUTE(MID(Table15[[#This Row],[CONCERN.ID]],2,20),"","") )  )</f>
        <v>08.461.5122.00.0000</v>
      </c>
      <c r="F12" t="str">
        <f>TRIM(MID(Table15[[#This Row],[CONCERN.UNIQUEPATH]], IF( ISNUMBER( SEARCH("/",Table15[[#This Row],[CONCERN.UNIQUEPATH]])),SEARCH("/",Table15[[#This Row],[CONCERN.UNIQUEPATH]])+1,1),255))</f>
        <v>Compatibility/Interoperability/APIs-First</v>
      </c>
      <c r="G12" t="s">
        <v>3474</v>
      </c>
    </row>
    <row r="13" spans="1:12">
      <c r="A13" t="s">
        <v>1969</v>
      </c>
      <c r="B13" t="s">
        <v>2246</v>
      </c>
      <c r="C13" s="31" t="s">
        <v>3475</v>
      </c>
      <c r="D13" s="26" t="s">
        <v>3476</v>
      </c>
      <c r="E13" s="45" t="str">
        <f xml:space="preserve"> CONCATENATE( MID(Table15[[#This Row],[PHASE]],2,3), MID(Table15[[#This Row],[DELIVERABLE]],2,4), TRIM(SUBSTITUTE(MID(Table15[[#This Row],[CONCERN.ID]],2,20),"","") )  )</f>
        <v>08.461.5122.01.0000</v>
      </c>
      <c r="F13" t="str">
        <f>TRIM(MID(Table15[[#This Row],[CONCERN.UNIQUEPATH]], IF( ISNUMBER( SEARCH("/",Table15[[#This Row],[CONCERN.UNIQUEPATH]])),SEARCH("/",Table15[[#This Row],[CONCERN.UNIQUEPATH]])+1,1),255))</f>
        <v>Compatibility/Interoperability/APIs-First/Epose all, Appropriately</v>
      </c>
      <c r="G13" t="s">
        <v>3474</v>
      </c>
    </row>
    <row r="14" spans="1:12">
      <c r="A14" t="s">
        <v>1969</v>
      </c>
      <c r="B14" t="s">
        <v>2246</v>
      </c>
      <c r="C14" s="32" t="s">
        <v>3477</v>
      </c>
      <c r="D14" s="27" t="s">
        <v>3478</v>
      </c>
      <c r="E14" t="str">
        <f xml:space="preserve"> CONCATENATE( MID(Table15[[#This Row],[PHASE]],2,3), MID(Table15[[#This Row],[DELIVERABLE]],2,4), TRIM(SUBSTITUTE(MID(Table15[[#This Row],[CONCERN.ID]],2,20),"","") )  )</f>
        <v>08.461.5122.02.0000</v>
      </c>
      <c r="F14" t="str">
        <f>TRIM(MID(Table15[[#This Row],[CONCERN.UNIQUEPATH]], IF( ISNUMBER( SEARCH("/",Table15[[#This Row],[CONCERN.UNIQUEPATH]])),SEARCH("/",Table15[[#This Row],[CONCERN.UNIQUEPATH]])+1,1),255))</f>
        <v>Compatibility/Interoperability/APIs-First/Design for Integration before U needs</v>
      </c>
      <c r="G14" t="s">
        <v>3479</v>
      </c>
    </row>
    <row r="15" spans="1:12">
      <c r="A15" t="s">
        <v>1969</v>
      </c>
      <c r="B15" t="s">
        <v>2246</v>
      </c>
      <c r="C15" s="31" t="s">
        <v>3477</v>
      </c>
      <c r="D15" s="26" t="s">
        <v>3480</v>
      </c>
      <c r="E15" s="45" t="str">
        <f xml:space="preserve"> CONCATENATE( MID(Table15[[#This Row],[PHASE]],2,3), MID(Table15[[#This Row],[DELIVERABLE]],2,4), TRIM(SUBSTITUTE(MID(Table15[[#This Row],[CONCERN.ID]],2,20),"","") )  )</f>
        <v>08.461.5122.02.0000</v>
      </c>
      <c r="F15" t="str">
        <f>TRIM(MID(Table15[[#This Row],[CONCERN.UNIQUEPATH]], IF( ISNUMBER( SEARCH("/",Table15[[#This Row],[CONCERN.UNIQUEPATH]])),SEARCH("/",Table15[[#This Row],[CONCERN.UNIQUEPATH]])+1,1),255))</f>
        <v>Compatibility/Interoperability/APIs-First/UI is the first Separate Integration Client</v>
      </c>
      <c r="G15" t="s">
        <v>3481</v>
      </c>
    </row>
    <row r="16" spans="1:12">
      <c r="A16" t="s">
        <v>1969</v>
      </c>
      <c r="B16" t="s">
        <v>2246</v>
      </c>
      <c r="C16" s="29" t="s">
        <v>3482</v>
      </c>
      <c r="D16" s="27" t="s">
        <v>3483</v>
      </c>
      <c r="E16" t="str">
        <f xml:space="preserve"> CONCATENATE( MID(Table15[[#This Row],[PHASE]],2,3), MID(Table15[[#This Row],[DELIVERABLE]],2,4), TRIM(SUBSTITUTE(MID(Table15[[#This Row],[CONCERN.ID]],2,20),"","") )  )</f>
        <v>08.461.5123.00.0000</v>
      </c>
      <c r="F16" t="str">
        <f>TRIM(MID(Table15[[#This Row],[CONCERN.UNIQUEPATH]], IF( ISNUMBER( SEARCH("/",Table15[[#This Row],[CONCERN.UNIQUEPATH]])),SEARCH("/",Table15[[#This Row],[CONCERN.UNIQUEPATH]])+1,1),255))</f>
        <v>Compatibility/Interoperability/ISO Based</v>
      </c>
      <c r="G16" t="s">
        <v>3484</v>
      </c>
    </row>
    <row r="17" spans="1:7">
      <c r="A17" t="s">
        <v>1969</v>
      </c>
      <c r="B17" t="s">
        <v>2246</v>
      </c>
      <c r="C17" s="31" t="s">
        <v>3485</v>
      </c>
      <c r="D17" s="26" t="s">
        <v>3486</v>
      </c>
      <c r="E17" s="45" t="str">
        <f xml:space="preserve"> CONCATENATE( MID(Table15[[#This Row],[PHASE]],2,3), MID(Table15[[#This Row],[DELIVERABLE]],2,4), TRIM(SUBSTITUTE(MID(Table15[[#This Row],[CONCERN.ID]],2,20),"","") )  )</f>
        <v>08.461.5123.01.0000</v>
      </c>
      <c r="F17" t="str">
        <f>TRIM(MID(Table15[[#This Row],[CONCERN.UNIQUEPATH]], IF( ISNUMBER( SEARCH("/",Table15[[#This Row],[CONCERN.UNIQUEPATH]])),SEARCH("/",Table15[[#This Row],[CONCERN.UNIQUEPATH]])+1,1),255))</f>
        <v>Compatibility/Interoperability/ISO Based/Types</v>
      </c>
      <c r="G17" t="s">
        <v>3487</v>
      </c>
    </row>
    <row r="18" spans="1:7">
      <c r="A18" t="s">
        <v>1969</v>
      </c>
      <c r="B18" t="s">
        <v>2246</v>
      </c>
      <c r="C18" s="33" t="s">
        <v>3488</v>
      </c>
      <c r="D18" s="27" t="s">
        <v>3489</v>
      </c>
      <c r="E18" t="str">
        <f xml:space="preserve"> CONCATENATE( MID(Table15[[#This Row],[PHASE]],2,3), MID(Table15[[#This Row],[DELIVERABLE]],2,4), TRIM(SUBSTITUTE(MID(Table15[[#This Row],[CONCERN.ID]],2,20),"","") )  )</f>
        <v>08.461.5123.01.1000</v>
      </c>
      <c r="F18" t="str">
        <f>TRIM(MID(Table15[[#This Row],[CONCERN.UNIQUEPATH]], IF( ISNUMBER( SEARCH("/",Table15[[#This Row],[CONCERN.UNIQUEPATH]])),SEARCH("/",Table15[[#This Row],[CONCERN.UNIQUEPATH]])+1,1),255))</f>
        <v>Compatibility/Interoperability/ISO Based/Types/Global</v>
      </c>
      <c r="G18" t="s">
        <v>3490</v>
      </c>
    </row>
    <row r="19" spans="1:7">
      <c r="A19" t="s">
        <v>1969</v>
      </c>
      <c r="B19" t="s">
        <v>2246</v>
      </c>
      <c r="C19" s="34" t="s">
        <v>3491</v>
      </c>
      <c r="D19" s="26" t="s">
        <v>3492</v>
      </c>
      <c r="E19" s="45" t="str">
        <f xml:space="preserve"> CONCATENATE( MID(Table15[[#This Row],[PHASE]],2,3), MID(Table15[[#This Row],[DELIVERABLE]],2,4), TRIM(SUBSTITUTE(MID(Table15[[#This Row],[CONCERN.ID]],2,20),"","") )  )</f>
        <v>08.461.5123.01.1100</v>
      </c>
      <c r="F19" t="str">
        <f>TRIM(MID(Table15[[#This Row],[CONCERN.UNIQUEPATH]], IF( ISNUMBER( SEARCH("/",Table15[[#This Row],[CONCERN.UNIQUEPATH]])),SEARCH("/",Table15[[#This Row],[CONCERN.UNIQUEPATH]])+1,1),255))</f>
        <v>Compatibility/Interoperability/ISO Based/Types/Global/UTC</v>
      </c>
      <c r="G19" t="s">
        <v>3493</v>
      </c>
    </row>
    <row r="20" spans="1:7">
      <c r="A20" t="s">
        <v>1969</v>
      </c>
      <c r="B20" t="s">
        <v>2246</v>
      </c>
      <c r="C20" s="35" t="s">
        <v>3494</v>
      </c>
      <c r="D20" s="27" t="s">
        <v>3495</v>
      </c>
      <c r="E20" t="str">
        <f xml:space="preserve"> CONCATENATE( MID(Table15[[#This Row],[PHASE]],2,3), MID(Table15[[#This Row],[DELIVERABLE]],2,4), TRIM(SUBSTITUTE(MID(Table15[[#This Row],[CONCERN.ID]],2,20),"","") )  )</f>
        <v>08.461.5123.01.1200</v>
      </c>
      <c r="F20" t="str">
        <f>TRIM(MID(Table15[[#This Row],[CONCERN.UNIQUEPATH]], IF( ISNUMBER( SEARCH("/",Table15[[#This Row],[CONCERN.UNIQUEPATH]])),SEARCH("/",Table15[[#This Row],[CONCERN.UNIQUEPATH]])+1,1),255))</f>
        <v>Compatibility/Interoperability/ISO Based/Types/Global/UUID</v>
      </c>
      <c r="G20" t="s">
        <v>3496</v>
      </c>
    </row>
    <row r="21" spans="1:7">
      <c r="A21" t="s">
        <v>1969</v>
      </c>
      <c r="B21" t="s">
        <v>2246</v>
      </c>
      <c r="C21" s="34" t="s">
        <v>3497</v>
      </c>
      <c r="D21" s="26" t="s">
        <v>3498</v>
      </c>
      <c r="E21" s="45" t="str">
        <f xml:space="preserve"> CONCATENATE( MID(Table15[[#This Row],[PHASE]],2,3), MID(Table15[[#This Row],[DELIVERABLE]],2,4), TRIM(SUBSTITUTE(MID(Table15[[#This Row],[CONCERN.ID]],2,20),"","") )  )</f>
        <v>08.461.5123.01.1230</v>
      </c>
      <c r="F21" t="str">
        <f>TRIM(MID(Table15[[#This Row],[CONCERN.UNIQUEPATH]], IF( ISNUMBER( SEARCH("/",Table15[[#This Row],[CONCERN.UNIQUEPATH]])),SEARCH("/",Table15[[#This Row],[CONCERN.UNIQUEPATH]])+1,1),255))</f>
        <v>Compatibility/Interoperability/ISO Based/Types/Global/UUID/Time Sequential</v>
      </c>
      <c r="G21" t="s">
        <v>3499</v>
      </c>
    </row>
    <row r="22" spans="1:7">
      <c r="A22" t="s">
        <v>1969</v>
      </c>
      <c r="B22" t="s">
        <v>2246</v>
      </c>
      <c r="C22" s="35" t="s">
        <v>3500</v>
      </c>
      <c r="D22" s="27" t="s">
        <v>3501</v>
      </c>
      <c r="E22" t="str">
        <f xml:space="preserve"> CONCATENATE( MID(Table15[[#This Row],[PHASE]],2,3), MID(Table15[[#This Row],[DELIVERABLE]],2,4), TRIM(SUBSTITUTE(MID(Table15[[#This Row],[CONCERN.ID]],2,20),"","") )  )</f>
        <v>08.461.5123.01.1240</v>
      </c>
      <c r="F22" t="str">
        <f>TRIM(MID(Table15[[#This Row],[CONCERN.UNIQUEPATH]], IF( ISNUMBER( SEARCH("/",Table15[[#This Row],[CONCERN.UNIQUEPATH]])),SEARCH("/",Table15[[#This Row],[CONCERN.UNIQUEPATH]])+1,1),255))</f>
        <v>Compatibility/Interoperability/ISO Based/Types/Global/UUID/Client Side Developed</v>
      </c>
      <c r="G22" t="s">
        <v>3502</v>
      </c>
    </row>
    <row r="23" spans="1:7">
      <c r="A23" t="s">
        <v>1969</v>
      </c>
      <c r="B23" t="s">
        <v>2246</v>
      </c>
      <c r="C23" s="34" t="s">
        <v>3503</v>
      </c>
      <c r="D23" s="26" t="s">
        <v>3504</v>
      </c>
      <c r="E23" s="45" t="str">
        <f xml:space="preserve"> CONCATENATE( MID(Table15[[#This Row],[PHASE]],2,3), MID(Table15[[#This Row],[DELIVERABLE]],2,4), TRIM(SUBSTITUTE(MID(Table15[[#This Row],[CONCERN.ID]],2,20),"","") )  )</f>
        <v>08.461.5123.01.1350</v>
      </c>
      <c r="F23" t="str">
        <f>TRIM(MID(Table15[[#This Row],[CONCERN.UNIQUEPATH]], IF( ISNUMBER( SEARCH("/",Table15[[#This Row],[CONCERN.UNIQUEPATH]])),SEARCH("/",Table15[[#This Row],[CONCERN.UNIQUEPATH]])+1,1),255))</f>
        <v>Compatibility/Interoperability/ISO Based/Types/Global/CountryCodes</v>
      </c>
      <c r="G23" t="s">
        <v>3505</v>
      </c>
    </row>
    <row r="24" spans="1:7">
      <c r="A24" t="s">
        <v>1969</v>
      </c>
      <c r="B24" t="s">
        <v>2246</v>
      </c>
      <c r="C24" s="35" t="s">
        <v>3506</v>
      </c>
      <c r="D24" s="27" t="s">
        <v>3507</v>
      </c>
      <c r="E24" t="str">
        <f xml:space="preserve"> CONCATENATE( MID(Table15[[#This Row],[PHASE]],2,3), MID(Table15[[#This Row],[DELIVERABLE]],2,4), TRIM(SUBSTITUTE(MID(Table15[[#This Row],[CONCERN.ID]],2,20),"","") )  )</f>
        <v>08.461.5123.01.1360</v>
      </c>
      <c r="F24" t="str">
        <f>TRIM(MID(Table15[[#This Row],[CONCERN.UNIQUEPATH]], IF( ISNUMBER( SEARCH("/",Table15[[#This Row],[CONCERN.UNIQUEPATH]])),SEARCH("/",Table15[[#This Row],[CONCERN.UNIQUEPATH]])+1,1),255))</f>
        <v>Compatibility/Interoperability/ISO Based/Types/Global/Unicode/International characters entry enabled</v>
      </c>
      <c r="G24" t="s">
        <v>3508</v>
      </c>
    </row>
    <row r="25" spans="1:7">
      <c r="A25" t="s">
        <v>1969</v>
      </c>
      <c r="B25" t="s">
        <v>2246</v>
      </c>
      <c r="C25" s="34" t="s">
        <v>3506</v>
      </c>
      <c r="D25" s="26" t="s">
        <v>3509</v>
      </c>
      <c r="E25" s="45" t="str">
        <f xml:space="preserve"> CONCATENATE( MID(Table15[[#This Row],[PHASE]],2,3), MID(Table15[[#This Row],[DELIVERABLE]],2,4), TRIM(SUBSTITUTE(MID(Table15[[#This Row],[CONCERN.ID]],2,20),"","") )  )</f>
        <v>08.461.5123.01.1360</v>
      </c>
      <c r="F25" t="str">
        <f>TRIM(MID(Table15[[#This Row],[CONCERN.UNIQUEPATH]], IF( ISNUMBER( SEARCH("/",Table15[[#This Row],[CONCERN.UNIQUEPATH]])),SEARCH("/",Table15[[#This Row],[CONCERN.UNIQUEPATH]])+1,1),255))</f>
        <v>Compatibility/Interoperability/ISO Based/Types/Global/Unicode/Macron enabled</v>
      </c>
    </row>
    <row r="26" spans="1:7">
      <c r="A26" t="s">
        <v>1969</v>
      </c>
      <c r="B26" t="s">
        <v>2246</v>
      </c>
      <c r="C26" s="32" t="s">
        <v>3510</v>
      </c>
      <c r="D26" s="27" t="s">
        <v>3511</v>
      </c>
      <c r="E26" t="str">
        <f xml:space="preserve"> CONCATENATE( MID(Table15[[#This Row],[PHASE]],2,3), MID(Table15[[#This Row],[DELIVERABLE]],2,4), TRIM(SUBSTITUTE(MID(Table15[[#This Row],[CONCERN.ID]],2,20),"","") )  )</f>
        <v>08.461.5123.02.0000</v>
      </c>
      <c r="F26" t="str">
        <f>TRIM(MID(Table15[[#This Row],[CONCERN.UNIQUEPATH]], IF( ISNUMBER( SEARCH("/",Table15[[#This Row],[CONCERN.UNIQUEPATH]])),SEARCH("/",Table15[[#This Row],[CONCERN.UNIQUEPATH]])+1,1),255))</f>
        <v>Compatibility/Interoperability/ISO Based/Formats</v>
      </c>
    </row>
    <row r="27" spans="1:7">
      <c r="A27" t="s">
        <v>1969</v>
      </c>
      <c r="B27" t="s">
        <v>2246</v>
      </c>
      <c r="C27" s="36" t="s">
        <v>3512</v>
      </c>
      <c r="D27" s="26" t="s">
        <v>3513</v>
      </c>
      <c r="E27" s="45" t="str">
        <f xml:space="preserve"> CONCATENATE( MID(Table15[[#This Row],[PHASE]],2,3), MID(Table15[[#This Row],[DELIVERABLE]],2,4), TRIM(SUBSTITUTE(MID(Table15[[#This Row],[CONCERN.ID]],2,20),"","") )  )</f>
        <v>08.461.5123.02.1000</v>
      </c>
      <c r="F27" t="str">
        <f>TRIM(MID(Table15[[#This Row],[CONCERN.UNIQUEPATH]], IF( ISNUMBER( SEARCH("/",Table15[[#This Row],[CONCERN.UNIQUEPATH]])),SEARCH("/",Table15[[#This Row],[CONCERN.UNIQUEPATH]])+1,1),255))</f>
        <v>Compatibility/Interoperability/ISO Based/Formats/JSON</v>
      </c>
    </row>
    <row r="28" spans="1:7">
      <c r="A28" t="s">
        <v>1969</v>
      </c>
      <c r="B28" t="s">
        <v>2246</v>
      </c>
      <c r="C28" s="33" t="s">
        <v>3514</v>
      </c>
      <c r="D28" s="27" t="s">
        <v>3515</v>
      </c>
      <c r="E28" t="str">
        <f xml:space="preserve"> CONCATENATE( MID(Table15[[#This Row],[PHASE]],2,3), MID(Table15[[#This Row],[DELIVERABLE]],2,4), TRIM(SUBSTITUTE(MID(Table15[[#This Row],[CONCERN.ID]],2,20),"","") )  )</f>
        <v>08.461.5123.02.2000</v>
      </c>
      <c r="F28" t="str">
        <f>TRIM(MID(Table15[[#This Row],[CONCERN.UNIQUEPATH]], IF( ISNUMBER( SEARCH("/",Table15[[#This Row],[CONCERN.UNIQUEPATH]])),SEARCH("/",Table15[[#This Row],[CONCERN.UNIQUEPATH]])+1,1),255))</f>
        <v>Compatibility/Interoperability/ISO Based/Formats/ML</v>
      </c>
    </row>
    <row r="29" spans="1:7">
      <c r="A29" t="s">
        <v>1969</v>
      </c>
      <c r="B29" t="s">
        <v>2246</v>
      </c>
      <c r="C29" s="36" t="s">
        <v>3516</v>
      </c>
      <c r="D29" s="26" t="s">
        <v>3517</v>
      </c>
      <c r="E29" s="45" t="str">
        <f xml:space="preserve"> CONCATENATE( MID(Table15[[#This Row],[PHASE]],2,3), MID(Table15[[#This Row],[DELIVERABLE]],2,4), TRIM(SUBSTITUTE(MID(Table15[[#This Row],[CONCERN.ID]],2,20),"","") )  )</f>
        <v>08.461.5123.02.3000</v>
      </c>
      <c r="F29" t="str">
        <f>TRIM(MID(Table15[[#This Row],[CONCERN.UNIQUEPATH]], IF( ISNUMBER( SEARCH("/",Table15[[#This Row],[CONCERN.UNIQUEPATH]])),SEARCH("/",Table15[[#This Row],[CONCERN.UNIQUEPATH]])+1,1),255))</f>
        <v>Compatibility/Interoperability/ISO Based/Formats/YAML</v>
      </c>
    </row>
    <row r="30" spans="1:7">
      <c r="A30" t="s">
        <v>1969</v>
      </c>
      <c r="B30" t="s">
        <v>2246</v>
      </c>
      <c r="C30" s="32" t="s">
        <v>3518</v>
      </c>
      <c r="D30" s="27" t="s">
        <v>3519</v>
      </c>
      <c r="E30" t="str">
        <f xml:space="preserve"> CONCATENATE( MID(Table15[[#This Row],[PHASE]],2,3), MID(Table15[[#This Row],[DELIVERABLE]],2,4), TRIM(SUBSTITUTE(MID(Table15[[#This Row],[CONCERN.ID]],2,20),"","") )  )</f>
        <v>08.461.5123.03.0000</v>
      </c>
      <c r="F30" t="str">
        <f>TRIM(MID(Table15[[#This Row],[CONCERN.UNIQUEPATH]], IF( ISNUMBER( SEARCH("/",Table15[[#This Row],[CONCERN.UNIQUEPATH]])),SEARCH("/",Table15[[#This Row],[CONCERN.UNIQUEPATH]])+1,1),255))</f>
        <v>Compatibility/Interoperability/ISO Based/Protocols</v>
      </c>
    </row>
    <row r="31" spans="1:7">
      <c r="A31" t="s">
        <v>1969</v>
      </c>
      <c r="B31" t="s">
        <v>2246</v>
      </c>
      <c r="C31" s="36" t="s">
        <v>3520</v>
      </c>
      <c r="D31" s="26" t="s">
        <v>3521</v>
      </c>
      <c r="E31" s="45" t="str">
        <f xml:space="preserve"> CONCATENATE( MID(Table15[[#This Row],[PHASE]],2,3), MID(Table15[[#This Row],[DELIVERABLE]],2,4), TRIM(SUBSTITUTE(MID(Table15[[#This Row],[CONCERN.ID]],2,20),"","") )  )</f>
        <v>08.461.5123.03.1000</v>
      </c>
      <c r="F31" t="str">
        <f>TRIM(MID(Table15[[#This Row],[CONCERN.UNIQUEPATH]], IF( ISNUMBER( SEARCH("/",Table15[[#This Row],[CONCERN.UNIQUEPATH]])),SEARCH("/",Table15[[#This Row],[CONCERN.UNIQUEPATH]])+1,1),255))</f>
        <v>Compatibility/Interoperability/ISO Based/Protocols/ODATA</v>
      </c>
    </row>
    <row r="32" spans="1:7">
      <c r="A32" t="s">
        <v>1969</v>
      </c>
      <c r="B32" t="s">
        <v>2246</v>
      </c>
      <c r="C32" s="29" t="s">
        <v>3522</v>
      </c>
      <c r="D32" s="27" t="s">
        <v>3523</v>
      </c>
      <c r="E32" t="str">
        <f xml:space="preserve"> CONCATENATE( MID(Table15[[#This Row],[PHASE]],2,3), MID(Table15[[#This Row],[DELIVERABLE]],2,4), TRIM(SUBSTITUTE(MID(Table15[[#This Row],[CONCERN.ID]],2,20),"","") )  )</f>
        <v>08.461.5124.00.0000</v>
      </c>
      <c r="F32" t="str">
        <f>TRIM(MID(Table15[[#This Row],[CONCERN.UNIQUEPATH]], IF( ISNUMBER( SEARCH("/",Table15[[#This Row],[CONCERN.UNIQUEPATH]])),SEARCH("/",Table15[[#This Row],[CONCERN.UNIQUEPATH]])+1,1),255))</f>
        <v>Compatibility/Interoperability/Syncing</v>
      </c>
    </row>
    <row r="33" spans="1:6">
      <c r="A33" t="s">
        <v>1969</v>
      </c>
      <c r="B33" t="s">
        <v>2246</v>
      </c>
      <c r="C33" s="31" t="s">
        <v>3524</v>
      </c>
      <c r="D33" s="26" t="s">
        <v>3525</v>
      </c>
      <c r="E33" s="45" t="str">
        <f xml:space="preserve"> CONCATENATE( MID(Table15[[#This Row],[PHASE]],2,3), MID(Table15[[#This Row],[DELIVERABLE]],2,4), TRIM(SUBSTITUTE(MID(Table15[[#This Row],[CONCERN.ID]],2,20),"","") )  )</f>
        <v>08.461.5124.01.0000</v>
      </c>
      <c r="F33" t="str">
        <f>TRIM(MID(Table15[[#This Row],[CONCERN.UNIQUEPATH]], IF( ISNUMBER( SEARCH("/",Table15[[#This Row],[CONCERN.UNIQUEPATH]])),SEARCH("/",Table15[[#This Row],[CONCERN.UNIQUEPATH]])+1,1),255))</f>
        <v>Compatibility/Interoperability/Syncing/Simplicity</v>
      </c>
    </row>
    <row r="34" spans="1:6">
      <c r="A34" t="s">
        <v>1969</v>
      </c>
      <c r="B34" t="s">
        <v>2246</v>
      </c>
      <c r="C34" s="33" t="s">
        <v>3526</v>
      </c>
      <c r="D34" s="27" t="s">
        <v>3527</v>
      </c>
      <c r="E34" t="str">
        <f xml:space="preserve"> CONCATENATE( MID(Table15[[#This Row],[PHASE]],2,3), MID(Table15[[#This Row],[DELIVERABLE]],2,4), TRIM(SUBSTITUTE(MID(Table15[[#This Row],[CONCERN.ID]],2,20),"","") )  )</f>
        <v>08.461.5124.01.1000</v>
      </c>
      <c r="F34" t="str">
        <f>TRIM(MID(Table15[[#This Row],[CONCERN.UNIQUEPATH]], IF( ISNUMBER( SEARCH("/",Table15[[#This Row],[CONCERN.UNIQUEPATH]])),SEARCH("/",Table15[[#This Row],[CONCERN.UNIQUEPATH]])+1,1),255))</f>
        <v>Compatibility/Interoperability/Syncing/Simplicity/Avoid Requiring Preregistration</v>
      </c>
    </row>
    <row r="35" spans="1:6">
      <c r="A35" t="s">
        <v>1969</v>
      </c>
      <c r="B35" t="s">
        <v>2246</v>
      </c>
      <c r="C35" s="36" t="s">
        <v>3528</v>
      </c>
      <c r="D35" s="26" t="s">
        <v>3529</v>
      </c>
      <c r="E35" s="45" t="str">
        <f xml:space="preserve"> CONCATENATE( MID(Table15[[#This Row],[PHASE]],2,3), MID(Table15[[#This Row],[DELIVERABLE]],2,4), TRIM(SUBSTITUTE(MID(Table15[[#This Row],[CONCERN.ID]],2,20),"","") )  )</f>
        <v>08.461.5124.01.2000</v>
      </c>
      <c r="F35" t="str">
        <f>TRIM(MID(Table15[[#This Row],[CONCERN.UNIQUEPATH]], IF( ISNUMBER( SEARCH("/",Table15[[#This Row],[CONCERN.UNIQUEPATH]])),SEARCH("/",Table15[[#This Row],[CONCERN.UNIQUEPATH]])+1,1),255))</f>
        <v>Compatibility/Interoperability/Syncing/Simplicity/Avoid Requiring Client Certificates</v>
      </c>
    </row>
    <row r="36" spans="1:6">
      <c r="A36" t="s">
        <v>1969</v>
      </c>
      <c r="B36" t="s">
        <v>2246</v>
      </c>
      <c r="C36" s="33" t="s">
        <v>3530</v>
      </c>
      <c r="D36" s="27" t="s">
        <v>3531</v>
      </c>
      <c r="E36" t="str">
        <f xml:space="preserve"> CONCATENATE( MID(Table15[[#This Row],[PHASE]],2,3), MID(Table15[[#This Row],[DELIVERABLE]],2,4), TRIM(SUBSTITUTE(MID(Table15[[#This Row],[CONCERN.ID]],2,20),"","") )  )</f>
        <v>08.461.5124.01.3000</v>
      </c>
      <c r="F36" t="str">
        <f>TRIM(MID(Table15[[#This Row],[CONCERN.UNIQUEPATH]], IF( ISNUMBER( SEARCH("/",Table15[[#This Row],[CONCERN.UNIQUEPATH]])),SEARCH("/",Table15[[#This Row],[CONCERN.UNIQUEPATH]])+1,1),255))</f>
        <v>Compatibility/Interoperability/Syncing/Simplicity/Permit ServerSide Projection and Shaping of Data</v>
      </c>
    </row>
    <row r="37" spans="1:6">
      <c r="A37" t="s">
        <v>1969</v>
      </c>
      <c r="B37" t="s">
        <v>2246</v>
      </c>
      <c r="C37" s="31" t="s">
        <v>3532</v>
      </c>
      <c r="D37" s="26" t="s">
        <v>3533</v>
      </c>
      <c r="E37" s="45" t="str">
        <f xml:space="preserve"> CONCATENATE( MID(Table15[[#This Row],[PHASE]],2,3), MID(Table15[[#This Row],[DELIVERABLE]],2,4), TRIM(SUBSTITUTE(MID(Table15[[#This Row],[CONCERN.ID]],2,20),"","") )  )</f>
        <v>08.461.5124.02.0000</v>
      </c>
      <c r="F37" t="str">
        <f>TRIM(MID(Table15[[#This Row],[CONCERN.UNIQUEPATH]], IF( ISNUMBER( SEARCH("/",Table15[[#This Row],[CONCERN.UNIQUEPATH]])),SEARCH("/",Table15[[#This Row],[CONCERN.UNIQUEPATH]])+1,1),255))</f>
        <v>Compatibility/Interoperability/Syncing/ResourceConsumption</v>
      </c>
    </row>
    <row r="38" spans="1:6">
      <c r="A38" t="s">
        <v>1969</v>
      </c>
      <c r="B38" t="s">
        <v>2246</v>
      </c>
      <c r="C38" s="32" t="s">
        <v>3534</v>
      </c>
      <c r="D38" s="27" t="s">
        <v>3535</v>
      </c>
      <c r="E38" t="str">
        <f xml:space="preserve"> CONCATENATE( MID(Table15[[#This Row],[PHASE]],2,3), MID(Table15[[#This Row],[DELIVERABLE]],2,4), TRIM(SUBSTITUTE(MID(Table15[[#This Row],[CONCERN.ID]],2,20),"","") )  )</f>
        <v>08.461.5124.03.0000</v>
      </c>
      <c r="F38" t="str">
        <f>TRIM(MID(Table15[[#This Row],[CONCERN.UNIQUEPATH]], IF( ISNUMBER( SEARCH("/",Table15[[#This Row],[CONCERN.UNIQUEPATH]])),SEARCH("/",Table15[[#This Row],[CONCERN.UNIQUEPATH]])+1,1),255))</f>
        <v>Compatibility/Interoperability/Syncing/Events</v>
      </c>
    </row>
    <row r="39" spans="1:6">
      <c r="A39" t="s">
        <v>1969</v>
      </c>
      <c r="B39" t="s">
        <v>2246</v>
      </c>
      <c r="C39" s="36" t="s">
        <v>3536</v>
      </c>
      <c r="D39" s="26" t="s">
        <v>3537</v>
      </c>
      <c r="E39" s="45" t="str">
        <f xml:space="preserve"> CONCATENATE( MID(Table15[[#This Row],[PHASE]],2,3), MID(Table15[[#This Row],[DELIVERABLE]],2,4), TRIM(SUBSTITUTE(MID(Table15[[#This Row],[CONCERN.ID]],2,20),"","") )  )</f>
        <v>08.461.5124.03.1000</v>
      </c>
      <c r="F39" t="str">
        <f>TRIM(MID(Table15[[#This Row],[CONCERN.UNIQUEPATH]], IF( ISNUMBER( SEARCH("/",Table15[[#This Row],[CONCERN.UNIQUEPATH]])),SEARCH("/",Table15[[#This Row],[CONCERN.UNIQUEPATH]])+1,1),255))</f>
        <v>Compatibility/Interoperability/Syncing/Events/Track Date Last Synced against Client Systems</v>
      </c>
    </row>
    <row r="40" spans="1:6">
      <c r="A40" t="s">
        <v>1969</v>
      </c>
      <c r="B40" t="s">
        <v>2246</v>
      </c>
      <c r="C40" s="33" t="s">
        <v>3536</v>
      </c>
      <c r="D40" s="27" t="s">
        <v>3538</v>
      </c>
      <c r="E40" t="str">
        <f xml:space="preserve"> CONCATENATE( MID(Table15[[#This Row],[PHASE]],2,3), MID(Table15[[#This Row],[DELIVERABLE]],2,4), TRIM(SUBSTITUTE(MID(Table15[[#This Row],[CONCERN.ID]],2,20),"","") )  )</f>
        <v>08.461.5124.03.1000</v>
      </c>
      <c r="F40" t="str">
        <f>TRIM(MID(Table15[[#This Row],[CONCERN.UNIQUEPATH]], IF( ISNUMBER( SEARCH("/",Table15[[#This Row],[CONCERN.UNIQUEPATH]])),SEARCH("/",Table15[[#This Row],[CONCERN.UNIQUEPATH]])+1,1),255))</f>
        <v>Compatibility/Interoperability/Syncing/ResourceConsumption/Paged Requests</v>
      </c>
    </row>
    <row r="41" spans="1:6">
      <c r="A41" t="s">
        <v>1969</v>
      </c>
      <c r="B41" t="s">
        <v>2246</v>
      </c>
      <c r="C41" s="36" t="s">
        <v>3539</v>
      </c>
      <c r="D41" s="26" t="s">
        <v>3540</v>
      </c>
      <c r="E41" s="45" t="str">
        <f xml:space="preserve"> CONCATENATE( MID(Table15[[#This Row],[PHASE]],2,3), MID(Table15[[#This Row],[DELIVERABLE]],2,4), TRIM(SUBSTITUTE(MID(Table15[[#This Row],[CONCERN.ID]],2,20),"","") )  )</f>
        <v>08.461.5124.03.2000</v>
      </c>
      <c r="F41" t="str">
        <f>TRIM(MID(Table15[[#This Row],[CONCERN.UNIQUEPATH]], IF( ISNUMBER( SEARCH("/",Table15[[#This Row],[CONCERN.UNIQUEPATH]])),SEARCH("/",Table15[[#This Row],[CONCERN.UNIQUEPATH]])+1,1),255))</f>
        <v>Compatibility/Interoperability/Syncing/Events/Track Date Last Synced with Source Systems</v>
      </c>
    </row>
    <row r="42" spans="1:6">
      <c r="A42" t="s">
        <v>1969</v>
      </c>
      <c r="B42" t="s">
        <v>2246</v>
      </c>
      <c r="C42" s="33" t="s">
        <v>3539</v>
      </c>
      <c r="D42" s="27" t="s">
        <v>3541</v>
      </c>
      <c r="E42" t="str">
        <f xml:space="preserve"> CONCATENATE( MID(Table15[[#This Row],[PHASE]],2,3), MID(Table15[[#This Row],[DELIVERABLE]],2,4), TRIM(SUBSTITUTE(MID(Table15[[#This Row],[CONCERN.ID]],2,20),"","") )  )</f>
        <v>08.461.5124.03.2000</v>
      </c>
      <c r="F42" t="str">
        <f>TRIM(MID(Table15[[#This Row],[CONCERN.UNIQUEPATH]], IF( ISNUMBER( SEARCH("/",Table15[[#This Row],[CONCERN.UNIQUEPATH]])),SEARCH("/",Table15[[#This Row],[CONCERN.UNIQUEPATH]])+1,1),255))</f>
        <v>Compatibility/Interoperability/Syncing/ResourceConsumption/Throttleable</v>
      </c>
    </row>
    <row r="43" spans="1:6">
      <c r="A43" t="s">
        <v>1969</v>
      </c>
      <c r="B43" t="s">
        <v>2246</v>
      </c>
      <c r="C43" s="36" t="s">
        <v>3542</v>
      </c>
      <c r="D43" s="26" t="s">
        <v>3543</v>
      </c>
      <c r="E43" s="45" t="str">
        <f xml:space="preserve"> CONCATENATE( MID(Table15[[#This Row],[PHASE]],2,3), MID(Table15[[#This Row],[DELIVERABLE]],2,4), TRIM(SUBSTITUTE(MID(Table15[[#This Row],[CONCERN.ID]],2,20),"","") )  )</f>
        <v>08.461.5124.03.3000</v>
      </c>
      <c r="F43" t="str">
        <f>TRIM(MID(Table15[[#This Row],[CONCERN.UNIQUEPATH]], IF( ISNUMBER( SEARCH("/",Table15[[#This Row],[CONCERN.UNIQUEPATH]])),SEARCH("/",Table15[[#This Row],[CONCERN.UNIQUEPATH]])+1,1),255))</f>
        <v>Compatibility/Interoperability/Syncing/Events/Permit Including Deleted records since Last Sync</v>
      </c>
    </row>
    <row r="44" spans="1:6">
      <c r="A44" t="s">
        <v>1969</v>
      </c>
      <c r="B44" t="s">
        <v>2246</v>
      </c>
      <c r="C44" s="33" t="s">
        <v>3542</v>
      </c>
      <c r="D44" s="27" t="s">
        <v>3544</v>
      </c>
      <c r="E44" t="str">
        <f xml:space="preserve"> CONCATENATE( MID(Table15[[#This Row],[PHASE]],2,3), MID(Table15[[#This Row],[DELIVERABLE]],2,4), TRIM(SUBSTITUTE(MID(Table15[[#This Row],[CONCERN.ID]],2,20),"","") )  )</f>
        <v>08.461.5124.03.3000</v>
      </c>
      <c r="F44" t="str">
        <f>TRIM(MID(Table15[[#This Row],[CONCERN.UNIQUEPATH]], IF( ISNUMBER( SEARCH("/",Table15[[#This Row],[CONCERN.UNIQUEPATH]])),SEARCH("/",Table15[[#This Row],[CONCERN.UNIQUEPATH]])+1,1),255))</f>
        <v>Compatibility/Interoperability/Syncing/ResourceConsumption/MultiThreaded</v>
      </c>
    </row>
    <row r="45" spans="1:6">
      <c r="A45" t="s">
        <v>1969</v>
      </c>
      <c r="B45" t="s">
        <v>2246</v>
      </c>
      <c r="C45" s="31" t="s">
        <v>3545</v>
      </c>
      <c r="D45" s="26" t="s">
        <v>3546</v>
      </c>
      <c r="E45" s="45" t="str">
        <f xml:space="preserve"> CONCATENATE( MID(Table15[[#This Row],[PHASE]],2,3), MID(Table15[[#This Row],[DELIVERABLE]],2,4), TRIM(SUBSTITUTE(MID(Table15[[#This Row],[CONCERN.ID]],2,20),"","") )  )</f>
        <v>08.461.5124.04.0000</v>
      </c>
      <c r="F45" t="str">
        <f>TRIM(MID(Table15[[#This Row],[CONCERN.UNIQUEPATH]], IF( ISNUMBER( SEARCH("/",Table15[[#This Row],[CONCERN.UNIQUEPATH]])),SEARCH("/",Table15[[#This Row],[CONCERN.UNIQUEPATH]])+1,1),255))</f>
        <v>Compatibility/Interoperability/Syncing/Attributes</v>
      </c>
    </row>
    <row r="46" spans="1:6">
      <c r="A46" t="s">
        <v>1969</v>
      </c>
      <c r="B46" t="s">
        <v>2246</v>
      </c>
      <c r="C46" s="33" t="s">
        <v>3547</v>
      </c>
      <c r="D46" s="27" t="s">
        <v>3548</v>
      </c>
      <c r="E46" t="str">
        <f xml:space="preserve"> CONCATENATE( MID(Table15[[#This Row],[PHASE]],2,3), MID(Table15[[#This Row],[DELIVERABLE]],2,4), TRIM(SUBSTITUTE(MID(Table15[[#This Row],[CONCERN.ID]],2,20),"","") )  )</f>
        <v>08.461.5124.04.1000</v>
      </c>
      <c r="F46" t="str">
        <f>TRIM(MID(Table15[[#This Row],[CONCERN.UNIQUEPATH]], IF( ISNUMBER( SEARCH("/",Table15[[#This Row],[CONCERN.UNIQUEPATH]])),SEARCH("/",Table15[[#This Row],[CONCERN.UNIQUEPATH]])+1,1),255))</f>
        <v>Compatibility/Interoperability/Syncing/Attributes/DeletedRecordFlags/Permit Resetting Date last Synced</v>
      </c>
    </row>
    <row r="47" spans="1:6">
      <c r="A47" t="s">
        <v>1969</v>
      </c>
      <c r="B47" t="s">
        <v>2246</v>
      </c>
      <c r="C47" s="30" t="s">
        <v>3549</v>
      </c>
      <c r="D47" s="26" t="s">
        <v>3550</v>
      </c>
      <c r="E47" s="45" t="str">
        <f xml:space="preserve"> CONCATENATE( MID(Table15[[#This Row],[PHASE]],2,3), MID(Table15[[#This Row],[DELIVERABLE]],2,4), TRIM(SUBSTITUTE(MID(Table15[[#This Row],[CONCERN.ID]],2,20),"","") )  )</f>
        <v>08.461.5125.00.0000</v>
      </c>
      <c r="F47" t="str">
        <f>TRIM(MID(Table15[[#This Row],[CONCERN.UNIQUEPATH]], IF( ISNUMBER( SEARCH("/",Table15[[#This Row],[CONCERN.UNIQUEPATH]])),SEARCH("/",Table15[[#This Row],[CONCERN.UNIQUEPATH]])+1,1),255))</f>
        <v>Compatibility/Interoperability/Importing</v>
      </c>
    </row>
    <row r="48" spans="1:6">
      <c r="A48" t="s">
        <v>1969</v>
      </c>
      <c r="B48" t="s">
        <v>2246</v>
      </c>
      <c r="C48" s="32" t="s">
        <v>3551</v>
      </c>
      <c r="D48" s="27" t="s">
        <v>3552</v>
      </c>
      <c r="E48" t="str">
        <f xml:space="preserve"> CONCATENATE( MID(Table15[[#This Row],[PHASE]],2,3), MID(Table15[[#This Row],[DELIVERABLE]],2,4), TRIM(SUBSTITUTE(MID(Table15[[#This Row],[CONCERN.ID]],2,20),"","") )  )</f>
        <v>08.461.5125.01.0000</v>
      </c>
      <c r="F48" t="str">
        <f>TRIM(MID(Table15[[#This Row],[CONCERN.UNIQUEPATH]], IF( ISNUMBER( SEARCH("/",Table15[[#This Row],[CONCERN.UNIQUEPATH]])),SEARCH("/",Table15[[#This Row],[CONCERN.UNIQUEPATH]])+1,1),255))</f>
        <v>Compatibility/Interoperability/Importing/via ETL</v>
      </c>
    </row>
    <row r="49" spans="1:6">
      <c r="A49" t="s">
        <v>1969</v>
      </c>
      <c r="B49" t="s">
        <v>2246</v>
      </c>
      <c r="C49" s="36" t="s">
        <v>3553</v>
      </c>
      <c r="D49" s="26" t="s">
        <v>3554</v>
      </c>
      <c r="E49" s="45" t="str">
        <f xml:space="preserve"> CONCATENATE( MID(Table15[[#This Row],[PHASE]],2,3), MID(Table15[[#This Row],[DELIVERABLE]],2,4), TRIM(SUBSTITUTE(MID(Table15[[#This Row],[CONCERN.ID]],2,20),"","") )  )</f>
        <v>08.461.5125.01.1000</v>
      </c>
      <c r="F49" t="str">
        <f>TRIM(MID(Table15[[#This Row],[CONCERN.UNIQUEPATH]], IF( ISNUMBER( SEARCH("/",Table15[[#This Row],[CONCERN.UNIQUEPATH]])),SEARCH("/",Table15[[#This Row],[CONCERN.UNIQUEPATH]])+1,1),255))</f>
        <v>Compatibility/Interoperability/Importing/via ETL/Avoid if possible</v>
      </c>
    </row>
    <row r="50" spans="1:6">
      <c r="A50" t="s">
        <v>1969</v>
      </c>
      <c r="B50" t="s">
        <v>2246</v>
      </c>
      <c r="C50" s="33" t="s">
        <v>3555</v>
      </c>
      <c r="D50" s="27" t="s">
        <v>3556</v>
      </c>
      <c r="E50" t="str">
        <f xml:space="preserve"> CONCATENATE( MID(Table15[[#This Row],[PHASE]],2,3), MID(Table15[[#This Row],[DELIVERABLE]],2,4), TRIM(SUBSTITUTE(MID(Table15[[#This Row],[CONCERN.ID]],2,20),"","") )  )</f>
        <v>08.461.5125.01.2000</v>
      </c>
      <c r="F50" t="str">
        <f>TRIM(MID(Table15[[#This Row],[CONCERN.UNIQUEPATH]], IF( ISNUMBER( SEARCH("/",Table15[[#This Row],[CONCERN.UNIQUEPATH]])),SEARCH("/",Table15[[#This Row],[CONCERN.UNIQUEPATH]])+1,1),255))</f>
        <v>Compatibility/Interoperability/Importing/via ETL/Prefer sourcing from APIs versus Files</v>
      </c>
    </row>
    <row r="51" spans="1:6">
      <c r="A51" t="s">
        <v>1969</v>
      </c>
      <c r="B51" t="s">
        <v>2246</v>
      </c>
      <c r="C51" s="36" t="s">
        <v>3557</v>
      </c>
      <c r="D51" s="26" t="s">
        <v>3558</v>
      </c>
      <c r="E51" s="45" t="str">
        <f xml:space="preserve"> CONCATENATE( MID(Table15[[#This Row],[PHASE]],2,3), MID(Table15[[#This Row],[DELIVERABLE]],2,4), TRIM(SUBSTITUTE(MID(Table15[[#This Row],[CONCERN.ID]],2,20),"","") )  )</f>
        <v>08.461.5125.01.3000</v>
      </c>
      <c r="F51" t="str">
        <f>TRIM(MID(Table15[[#This Row],[CONCERN.UNIQUEPATH]], IF( ISNUMBER( SEARCH("/",Table15[[#This Row],[CONCERN.UNIQUEPATH]])),SEARCH("/",Table15[[#This Row],[CONCERN.UNIQUEPATH]])+1,1),255))</f>
        <v>Compatibility/Interoperability/Importing/via ETL/Prefer Continuous Paged Small Operations over Large Imports</v>
      </c>
    </row>
    <row r="52" spans="1:6">
      <c r="A52" t="s">
        <v>1969</v>
      </c>
      <c r="B52" t="s">
        <v>2246</v>
      </c>
      <c r="C52" s="33" t="s">
        <v>3559</v>
      </c>
      <c r="D52" s="27" t="s">
        <v>3560</v>
      </c>
      <c r="E52" t="str">
        <f xml:space="preserve"> CONCATENATE( MID(Table15[[#This Row],[PHASE]],2,3), MID(Table15[[#This Row],[DELIVERABLE]],2,4), TRIM(SUBSTITUTE(MID(Table15[[#This Row],[CONCERN.ID]],2,20),"","") )  )</f>
        <v>08.461.5125.01.4000</v>
      </c>
      <c r="F52" t="str">
        <f>TRIM(MID(Table15[[#This Row],[CONCERN.UNIQUEPATH]], IF( ISNUMBER( SEARCH("/",Table15[[#This Row],[CONCERN.UNIQUEPATH]])),SEARCH("/",Table15[[#This Row],[CONCERN.UNIQUEPATH]])+1,1),255))</f>
        <v>Compatibility/Interoperability/Importing/via ETL/Use a Separate Staging DB</v>
      </c>
    </row>
    <row r="53" spans="1:6">
      <c r="A53" t="s">
        <v>1969</v>
      </c>
      <c r="B53" t="s">
        <v>2246</v>
      </c>
      <c r="C53" s="36" t="s">
        <v>3561</v>
      </c>
      <c r="D53" s="26" t="s">
        <v>3562</v>
      </c>
      <c r="E53" s="45" t="str">
        <f xml:space="preserve"> CONCATENATE( MID(Table15[[#This Row],[PHASE]],2,3), MID(Table15[[#This Row],[DELIVERABLE]],2,4), TRIM(SUBSTITUTE(MID(Table15[[#This Row],[CONCERN.ID]],2,20),"","") )  )</f>
        <v>08.461.5125.01.5000</v>
      </c>
      <c r="F53" t="str">
        <f>TRIM(MID(Table15[[#This Row],[CONCERN.UNIQUEPATH]], IF( ISNUMBER( SEARCH("/",Table15[[#This Row],[CONCERN.UNIQUEPATH]])),SEARCH("/",Table15[[#This Row],[CONCERN.UNIQUEPATH]])+1,1),255))</f>
        <v>Compatibility/Interoperability/Importing/via ETL/Develop Transformations Safely with Non-Prod Data</v>
      </c>
    </row>
    <row r="54" spans="1:6">
      <c r="A54" t="s">
        <v>1969</v>
      </c>
      <c r="B54" t="s">
        <v>2246</v>
      </c>
      <c r="C54" s="33" t="s">
        <v>3563</v>
      </c>
      <c r="D54" s="27" t="s">
        <v>3564</v>
      </c>
      <c r="E54" t="str">
        <f xml:space="preserve"> CONCATENATE( MID(Table15[[#This Row],[PHASE]],2,3), MID(Table15[[#This Row],[DELIVERABLE]],2,4), TRIM(SUBSTITUTE(MID(Table15[[#This Row],[CONCERN.ID]],2,20),"","") )  )</f>
        <v>08.461.5125.01.6000</v>
      </c>
      <c r="F54" t="str">
        <f>TRIM(MID(Table15[[#This Row],[CONCERN.UNIQUEPATH]], IF( ISNUMBER( SEARCH("/",Table15[[#This Row],[CONCERN.UNIQUEPATH]])),SEARCH("/",Table15[[#This Row],[CONCERN.UNIQUEPATH]])+1,1),255))</f>
        <v>Compatibility/Interoperability/Importing/via ETL/Minimise development in SQL</v>
      </c>
    </row>
    <row r="55" spans="1:6">
      <c r="A55" t="s">
        <v>1969</v>
      </c>
      <c r="B55" t="s">
        <v>2246</v>
      </c>
      <c r="C55" s="36" t="s">
        <v>3565</v>
      </c>
      <c r="D55" s="26" t="s">
        <v>3566</v>
      </c>
      <c r="E55" s="45" t="str">
        <f xml:space="preserve"> CONCATENATE( MID(Table15[[#This Row],[PHASE]],2,3), MID(Table15[[#This Row],[DELIVERABLE]],2,4), TRIM(SUBSTITUTE(MID(Table15[[#This Row],[CONCERN.ID]],2,20),"","") )  )</f>
        <v>08.461.5125.01.7000</v>
      </c>
      <c r="F55" t="str">
        <f>TRIM(MID(Table15[[#This Row],[CONCERN.UNIQUEPATH]], IF( ISNUMBER( SEARCH("/",Table15[[#This Row],[CONCERN.UNIQUEPATH]])),SEARCH("/",Table15[[#This Row],[CONCERN.UNIQUEPATH]])+1,1),255))</f>
        <v>Compatibility/Interoperability/Importing/via ETL/Consider leveraging a Rule Engine for Transformations</v>
      </c>
    </row>
    <row r="56" spans="1:6">
      <c r="A56" t="s">
        <v>1969</v>
      </c>
      <c r="B56" t="s">
        <v>2246</v>
      </c>
      <c r="C56" s="29" t="s">
        <v>3567</v>
      </c>
      <c r="D56" s="27" t="s">
        <v>3568</v>
      </c>
      <c r="E56" t="str">
        <f xml:space="preserve"> CONCATENATE( MID(Table15[[#This Row],[PHASE]],2,3), MID(Table15[[#This Row],[DELIVERABLE]],2,4), TRIM(SUBSTITUTE(MID(Table15[[#This Row],[CONCERN.ID]],2,20),"","") )  )</f>
        <v>08.461.5130.00.0000</v>
      </c>
      <c r="F56" t="str">
        <f>TRIM(MID(Table15[[#This Row],[CONCERN.UNIQUEPATH]], IF( ISNUMBER( SEARCH("/",Table15[[#This Row],[CONCERN.UNIQUEPATH]])),SEARCH("/",Table15[[#This Row],[CONCERN.UNIQUEPATH]])+1,1),255))</f>
        <v>Compatibility/Portability</v>
      </c>
    </row>
    <row r="57" spans="1:6">
      <c r="A57" t="s">
        <v>1969</v>
      </c>
      <c r="B57" t="s">
        <v>2246</v>
      </c>
      <c r="C57" s="30" t="s">
        <v>3569</v>
      </c>
      <c r="D57" s="26" t="s">
        <v>3570</v>
      </c>
      <c r="E57" s="45" t="str">
        <f xml:space="preserve"> CONCATENATE( MID(Table15[[#This Row],[PHASE]],2,3), MID(Table15[[#This Row],[DELIVERABLE]],2,4), TRIM(SUBSTITUTE(MID(Table15[[#This Row],[CONCERN.ID]],2,20),"","") )  )</f>
        <v>08.461.5131.00.0000</v>
      </c>
      <c r="F57" t="str">
        <f>TRIM(MID(Table15[[#This Row],[CONCERN.UNIQUEPATH]], IF( ISNUMBER( SEARCH("/",Table15[[#This Row],[CONCERN.UNIQUEPATH]])),SEARCH("/",Table15[[#This Row],[CONCERN.UNIQUEPATH]])+1,1),255))</f>
        <v>Compatibility/Portability/OS</v>
      </c>
    </row>
    <row r="58" spans="1:6">
      <c r="A58" t="s">
        <v>1969</v>
      </c>
      <c r="B58" t="s">
        <v>2246</v>
      </c>
      <c r="C58" s="32" t="s">
        <v>3571</v>
      </c>
      <c r="D58" s="27" t="s">
        <v>3572</v>
      </c>
      <c r="E58" t="str">
        <f xml:space="preserve"> CONCATENATE( MID(Table15[[#This Row],[PHASE]],2,3), MID(Table15[[#This Row],[DELIVERABLE]],2,4), TRIM(SUBSTITUTE(MID(Table15[[#This Row],[CONCERN.ID]],2,20),"","") )  )</f>
        <v>08.461.5131.09.0000</v>
      </c>
      <c r="F58" t="str">
        <f>TRIM(MID(Table15[[#This Row],[CONCERN.UNIQUEPATH]], IF( ISNUMBER( SEARCH("/",Table15[[#This Row],[CONCERN.UNIQUEPATH]])),SEARCH("/",Table15[[#This Row],[CONCERN.UNIQUEPATH]])+1,1),255))</f>
        <v>Compatibility/Portability/Framework/Prefer License Free Supported OS</v>
      </c>
    </row>
    <row r="59" spans="1:6">
      <c r="A59" t="s">
        <v>1969</v>
      </c>
      <c r="B59" t="s">
        <v>2246</v>
      </c>
      <c r="C59" s="30" t="s">
        <v>3573</v>
      </c>
      <c r="D59" s="26" t="s">
        <v>3574</v>
      </c>
      <c r="E59" s="45" t="str">
        <f xml:space="preserve"> CONCATENATE( MID(Table15[[#This Row],[PHASE]],2,3), MID(Table15[[#This Row],[DELIVERABLE]],2,4), TRIM(SUBSTITUTE(MID(Table15[[#This Row],[CONCERN.ID]],2,20),"","") )  )</f>
        <v>08.461.5132.00.0000</v>
      </c>
      <c r="F59" t="str">
        <f>TRIM(MID(Table15[[#This Row],[CONCERN.UNIQUEPATH]], IF( ISNUMBER( SEARCH("/",Table15[[#This Row],[CONCERN.UNIQUEPATH]])),SEARCH("/",Table15[[#This Row],[CONCERN.UNIQUEPATH]])+1,1),255))</f>
        <v>Compatibility/Portability/Framework</v>
      </c>
    </row>
    <row r="60" spans="1:6">
      <c r="A60" t="s">
        <v>1969</v>
      </c>
      <c r="B60" t="s">
        <v>2246</v>
      </c>
      <c r="C60" s="32" t="s">
        <v>3575</v>
      </c>
      <c r="D60" s="27" t="s">
        <v>3576</v>
      </c>
      <c r="E60" t="str">
        <f xml:space="preserve"> CONCATENATE( MID(Table15[[#This Row],[PHASE]],2,3), MID(Table15[[#This Row],[DELIVERABLE]],2,4), TRIM(SUBSTITUTE(MID(Table15[[#This Row],[CONCERN.ID]],2,20),"","") )  )</f>
        <v>08.461.5132.09.0000</v>
      </c>
      <c r="F60" t="str">
        <f>TRIM(MID(Table15[[#This Row],[CONCERN.UNIQUEPATH]], IF( ISNUMBER( SEARCH("/",Table15[[#This Row],[CONCERN.UNIQUEPATH]])),SEARCH("/",Table15[[#This Row],[CONCERN.UNIQUEPATH]])+1,1),255))</f>
        <v>Compatibility/Portability/Framework/Custom</v>
      </c>
    </row>
    <row r="61" spans="1:6">
      <c r="A61" t="s">
        <v>1969</v>
      </c>
      <c r="B61" t="s">
        <v>2246</v>
      </c>
      <c r="C61" s="30" t="s">
        <v>3577</v>
      </c>
      <c r="D61" s="26" t="s">
        <v>3578</v>
      </c>
      <c r="E61" s="45" t="str">
        <f xml:space="preserve"> CONCATENATE( MID(Table15[[#This Row],[PHASE]],2,3), MID(Table15[[#This Row],[DELIVERABLE]],2,4), TRIM(SUBSTITUTE(MID(Table15[[#This Row],[CONCERN.ID]],2,20),"","") )  )</f>
        <v>08.461.5133.00.0000</v>
      </c>
      <c r="F61" t="str">
        <f>TRIM(MID(Table15[[#This Row],[CONCERN.UNIQUEPATH]], IF( ISNUMBER( SEARCH("/",Table15[[#This Row],[CONCERN.UNIQUEPATH]])),SEARCH("/",Table15[[#This Row],[CONCERN.UNIQUEPATH]])+1,1),255))</f>
        <v>Compatibility/Portability/Language</v>
      </c>
    </row>
    <row r="62" spans="1:6">
      <c r="A62" t="s">
        <v>1969</v>
      </c>
      <c r="B62" t="s">
        <v>2246</v>
      </c>
      <c r="C62" s="32" t="s">
        <v>3579</v>
      </c>
      <c r="D62" s="27" t="s">
        <v>3580</v>
      </c>
      <c r="E62" t="str">
        <f xml:space="preserve"> CONCATENATE( MID(Table15[[#This Row],[PHASE]],2,3), MID(Table15[[#This Row],[DELIVERABLE]],2,4), TRIM(SUBSTITUTE(MID(Table15[[#This Row],[CONCERN.ID]],2,20),"","") )  )</f>
        <v>08.461.5133.01.0000</v>
      </c>
      <c r="F62" t="str">
        <f>TRIM(MID(Table15[[#This Row],[CONCERN.UNIQUEPATH]], IF( ISNUMBER( SEARCH("/",Table15[[#This Row],[CONCERN.UNIQUEPATH]])),SEARCH("/",Table15[[#This Row],[CONCERN.UNIQUEPATH]])+1,1),255))</f>
        <v>Compatibility/Portability/Language/License Free Supported Framework</v>
      </c>
    </row>
    <row r="63" spans="1:6">
      <c r="A63" t="s">
        <v>1969</v>
      </c>
      <c r="B63" t="s">
        <v>2246</v>
      </c>
      <c r="C63" s="31" t="s">
        <v>3581</v>
      </c>
      <c r="D63" s="26" t="s">
        <v>3582</v>
      </c>
      <c r="E63" s="45" t="str">
        <f xml:space="preserve"> CONCATENATE( MID(Table15[[#This Row],[PHASE]],2,3), MID(Table15[[#This Row],[DELIVERABLE]],2,4), TRIM(SUBSTITUTE(MID(Table15[[#This Row],[CONCERN.ID]],2,20),"","") )  )</f>
        <v>08.461.5133.09.0000</v>
      </c>
      <c r="F63" t="str">
        <f>TRIM(MID(Table15[[#This Row],[CONCERN.UNIQUEPATH]], IF( ISNUMBER( SEARCH("/",Table15[[#This Row],[CONCERN.UNIQUEPATH]])),SEARCH("/",Table15[[#This Row],[CONCERN.UNIQUEPATH]])+1,1),255))</f>
        <v>Compatibility/Portability/Language/Custom</v>
      </c>
    </row>
    <row r="64" spans="1:6">
      <c r="A64" t="s">
        <v>1969</v>
      </c>
      <c r="B64" t="s">
        <v>2246</v>
      </c>
      <c r="C64" s="33" t="s">
        <v>3583</v>
      </c>
      <c r="D64" s="27" t="s">
        <v>3584</v>
      </c>
      <c r="E64" t="str">
        <f xml:space="preserve"> CONCATENATE( MID(Table15[[#This Row],[PHASE]],2,3), MID(Table15[[#This Row],[DELIVERABLE]],2,4), TRIM(SUBSTITUTE(MID(Table15[[#This Row],[CONCERN.ID]],2,20),"","") )  )</f>
        <v>08.461.5133.09.1000</v>
      </c>
      <c r="F64" t="str">
        <f>TRIM(MID(Table15[[#This Row],[CONCERN.UNIQUEPATH]], IF( ISNUMBER( SEARCH("/",Table15[[#This Row],[CONCERN.UNIQUEPATH]])),SEARCH("/",Table15[[#This Row],[CONCERN.UNIQUEPATH]])+1,1),255))</f>
        <v>Compatibility/Portability/Language/Custom/Open Source Frameworks</v>
      </c>
    </row>
    <row r="65" spans="1:6">
      <c r="A65" t="s">
        <v>1969</v>
      </c>
      <c r="B65" t="s">
        <v>2246</v>
      </c>
      <c r="C65" s="36" t="s">
        <v>3583</v>
      </c>
      <c r="D65" s="26" t="s">
        <v>3585</v>
      </c>
      <c r="E65" s="45" t="str">
        <f xml:space="preserve"> CONCATENATE( MID(Table15[[#This Row],[PHASE]],2,3), MID(Table15[[#This Row],[DELIVERABLE]],2,4), TRIM(SUBSTITUTE(MID(Table15[[#This Row],[CONCERN.ID]],2,20),"","") )  )</f>
        <v>08.461.5133.09.1000</v>
      </c>
      <c r="F65" t="str">
        <f>TRIM(MID(Table15[[#This Row],[CONCERN.UNIQUEPATH]], IF( ISNUMBER( SEARCH("/",Table15[[#This Row],[CONCERN.UNIQUEPATH]])),SEARCH("/",Table15[[#This Row],[CONCERN.UNIQUEPATH]])+1,1),255))</f>
        <v>Compatibility/Portability/Language/Custom/Prefer compilable typed script languages</v>
      </c>
    </row>
    <row r="66" spans="1:6">
      <c r="A66" t="s">
        <v>1969</v>
      </c>
      <c r="B66" t="s">
        <v>2246</v>
      </c>
      <c r="C66" s="29" t="s">
        <v>3586</v>
      </c>
      <c r="D66" s="27" t="s">
        <v>1216</v>
      </c>
      <c r="E66" t="str">
        <f xml:space="preserve"> CONCATENATE( MID(Table15[[#This Row],[PHASE]],2,3), MID(Table15[[#This Row],[DELIVERABLE]],2,4), TRIM(SUBSTITUTE(MID(Table15[[#This Row],[CONCERN.ID]],2,20),"","") )  )</f>
        <v>08.461.5200.00.0000</v>
      </c>
      <c r="F66" t="str">
        <f>TRIM(MID(Table15[[#This Row],[CONCERN.UNIQUEPATH]], IF( ISNUMBER( SEARCH("/",Table15[[#This Row],[CONCERN.UNIQUEPATH]])),SEARCH("/",Table15[[#This Row],[CONCERN.UNIQUEPATH]])+1,1),255))</f>
        <v>Functionality</v>
      </c>
    </row>
    <row r="67" spans="1:6">
      <c r="A67" t="s">
        <v>1969</v>
      </c>
      <c r="B67" t="s">
        <v>2246</v>
      </c>
      <c r="C67" s="30" t="s">
        <v>3587</v>
      </c>
      <c r="D67" s="26" t="s">
        <v>1219</v>
      </c>
      <c r="E67" s="45" t="str">
        <f xml:space="preserve"> CONCATENATE( MID(Table15[[#This Row],[PHASE]],2,3), MID(Table15[[#This Row],[DELIVERABLE]],2,4), TRIM(SUBSTITUTE(MID(Table15[[#This Row],[CONCERN.ID]],2,20),"","") )  )</f>
        <v>08.461.5210.00.0000</v>
      </c>
      <c r="F67" t="str">
        <f>TRIM(MID(Table15[[#This Row],[CONCERN.UNIQUEPATH]], IF( ISNUMBER( SEARCH("/",Table15[[#This Row],[CONCERN.UNIQUEPATH]])),SEARCH("/",Table15[[#This Row],[CONCERN.UNIQUEPATH]])+1,1),255))</f>
        <v>Functionality/Appropriateness</v>
      </c>
    </row>
    <row r="68" spans="1:6">
      <c r="A68" t="s">
        <v>1969</v>
      </c>
      <c r="B68" t="s">
        <v>2246</v>
      </c>
      <c r="C68" s="29" t="s">
        <v>3588</v>
      </c>
      <c r="D68" s="27" t="s">
        <v>3589</v>
      </c>
      <c r="E68" t="str">
        <f xml:space="preserve"> CONCATENATE( MID(Table15[[#This Row],[PHASE]],2,3), MID(Table15[[#This Row],[DELIVERABLE]],2,4), TRIM(SUBSTITUTE(MID(Table15[[#This Row],[CONCERN.ID]],2,20),"","") )  )</f>
        <v>08.461.5211.00.0000</v>
      </c>
      <c r="F68" t="str">
        <f>TRIM(MID(Table15[[#This Row],[CONCERN.UNIQUEPATH]], IF( ISNUMBER( SEARCH("/",Table15[[#This Row],[CONCERN.UNIQUEPATH]])),SEARCH("/",Table15[[#This Row],[CONCERN.UNIQUEPATH]])+1,1),255))</f>
        <v>Functionality/Appropriateness/Purpose</v>
      </c>
    </row>
    <row r="69" spans="1:6">
      <c r="A69" t="s">
        <v>1969</v>
      </c>
      <c r="B69" t="s">
        <v>2246</v>
      </c>
      <c r="C69" s="31" t="s">
        <v>3590</v>
      </c>
      <c r="D69" s="26" t="s">
        <v>3591</v>
      </c>
      <c r="E69" s="45" t="str">
        <f xml:space="preserve"> CONCATENATE( MID(Table15[[#This Row],[PHASE]],2,3), MID(Table15[[#This Row],[DELIVERABLE]],2,4), TRIM(SUBSTITUTE(MID(Table15[[#This Row],[CONCERN.ID]],2,20),"","") )  )</f>
        <v>08.461.5211.01.0000</v>
      </c>
      <c r="F69" t="str">
        <f>TRIM(MID(Table15[[#This Row],[CONCERN.UNIQUEPATH]], IF( ISNUMBER( SEARCH("/",Table15[[#This Row],[CONCERN.UNIQUEPATH]])),SEARCH("/",Table15[[#This Row],[CONCERN.UNIQUEPATH]])+1,1),255))</f>
        <v>Functionality/Appropriateness/Purpose/Removal</v>
      </c>
    </row>
    <row r="70" spans="1:6">
      <c r="A70" t="s">
        <v>1969</v>
      </c>
      <c r="B70" t="s">
        <v>2246</v>
      </c>
      <c r="C70" s="33" t="s">
        <v>3592</v>
      </c>
      <c r="D70" s="27" t="s">
        <v>3593</v>
      </c>
      <c r="E70" t="str">
        <f xml:space="preserve"> CONCATENATE( MID(Table15[[#This Row],[PHASE]],2,3), MID(Table15[[#This Row],[DELIVERABLE]],2,4), TRIM(SUBSTITUTE(MID(Table15[[#This Row],[CONCERN.ID]],2,20),"","") )  )</f>
        <v>08.461.5211.01.1000</v>
      </c>
      <c r="F70" t="str">
        <f>TRIM(MID(Table15[[#This Row],[CONCERN.UNIQUEPATH]], IF( ISNUMBER( SEARCH("/",Table15[[#This Row],[CONCERN.UNIQUEPATH]])),SEARCH("/",Table15[[#This Row],[CONCERN.UNIQUEPATH]])+1,1),255))</f>
        <v>Functionality/Appropriateness/Purpose/Removal/Considered only for Operations sake, not Delivery Sake</v>
      </c>
    </row>
    <row r="71" spans="1:6">
      <c r="A71" t="s">
        <v>1969</v>
      </c>
      <c r="B71" t="s">
        <v>2246</v>
      </c>
      <c r="C71" s="36" t="s">
        <v>3594</v>
      </c>
      <c r="D71" s="26" t="s">
        <v>3595</v>
      </c>
      <c r="E71" s="45" t="str">
        <f xml:space="preserve"> CONCATENATE( MID(Table15[[#This Row],[PHASE]],2,3), MID(Table15[[#This Row],[DELIVERABLE]],2,4), TRIM(SUBSTITUTE(MID(Table15[[#This Row],[CONCERN.ID]],2,20),"","") )  )</f>
        <v>08.461.5211.01.2000</v>
      </c>
      <c r="F71" t="str">
        <f>TRIM(MID(Table15[[#This Row],[CONCERN.UNIQUEPATH]], IF( ISNUMBER( SEARCH("/",Table15[[#This Row],[CONCERN.UNIQUEPATH]])),SEARCH("/",Table15[[#This Row],[CONCERN.UNIQUEPATH]])+1,1),255))</f>
        <v>Functionality/Appropriateness/Purpose/Removal/Requested by a Stakeholder other than Delivery Stakeholder</v>
      </c>
    </row>
    <row r="72" spans="1:6">
      <c r="A72" t="s">
        <v>1969</v>
      </c>
      <c r="B72" t="s">
        <v>2246</v>
      </c>
      <c r="C72" s="29" t="s">
        <v>3596</v>
      </c>
      <c r="D72" s="27" t="s">
        <v>125</v>
      </c>
      <c r="E72" t="str">
        <f xml:space="preserve"> CONCATENATE( MID(Table15[[#This Row],[PHASE]],2,3), MID(Table15[[#This Row],[DELIVERABLE]],2,4), TRIM(SUBSTITUTE(MID(Table15[[#This Row],[CONCERN.ID]],2,20),"","") )  )</f>
        <v>08.461.5220.00.0000</v>
      </c>
      <c r="F72" t="str">
        <f>TRIM(MID(Table15[[#This Row],[CONCERN.UNIQUEPATH]], IF( ISNUMBER( SEARCH("/",Table15[[#This Row],[CONCERN.UNIQUEPATH]])),SEARCH("/",Table15[[#This Row],[CONCERN.UNIQUEPATH]])+1,1),255))</f>
        <v>Functionality/Completeness</v>
      </c>
    </row>
    <row r="73" spans="1:6">
      <c r="A73" t="s">
        <v>1969</v>
      </c>
      <c r="B73" t="s">
        <v>2246</v>
      </c>
      <c r="C73" s="30" t="s">
        <v>3597</v>
      </c>
      <c r="D73" s="26" t="s">
        <v>3598</v>
      </c>
      <c r="E73" s="45" t="str">
        <f xml:space="preserve"> CONCATENATE( MID(Table15[[#This Row],[PHASE]],2,3), MID(Table15[[#This Row],[DELIVERABLE]],2,4), TRIM(SUBSTITUTE(MID(Table15[[#This Row],[CONCERN.ID]],2,20),"","") )  )</f>
        <v>08.461.5221.00.0000</v>
      </c>
      <c r="F73" t="str">
        <f>TRIM(MID(Table15[[#This Row],[CONCERN.UNIQUEPATH]], IF( ISNUMBER( SEARCH("/",Table15[[#This Row],[CONCERN.UNIQUEPATH]])),SEARCH("/",Table15[[#This Row],[CONCERN.UNIQUEPATH]])+1,1),255))</f>
        <v>Functionality/Completeness/Stakeholders</v>
      </c>
    </row>
    <row r="74" spans="1:6">
      <c r="A74" t="s">
        <v>1969</v>
      </c>
      <c r="B74" t="s">
        <v>2246</v>
      </c>
      <c r="C74" s="32" t="s">
        <v>3599</v>
      </c>
      <c r="D74" s="27" t="s">
        <v>3600</v>
      </c>
      <c r="E74" t="str">
        <f xml:space="preserve"> CONCATENATE( MID(Table15[[#This Row],[PHASE]],2,3), MID(Table15[[#This Row],[DELIVERABLE]],2,4), TRIM(SUBSTITUTE(MID(Table15[[#This Row],[CONCERN.ID]],2,20),"","") )  )</f>
        <v>08.461.5221.01.0000</v>
      </c>
      <c r="F74" t="str">
        <f>TRIM(MID(Table15[[#This Row],[CONCERN.UNIQUEPATH]], IF( ISNUMBER( SEARCH("/",Table15[[#This Row],[CONCERN.UNIQUEPATH]])),SEARCH("/",Table15[[#This Row],[CONCERN.UNIQUEPATH]])+1,1),255))</f>
        <v>Functionality/Completeness/Stakeholders/Architecture Design Services</v>
      </c>
    </row>
    <row r="75" spans="1:6">
      <c r="A75" t="s">
        <v>1969</v>
      </c>
      <c r="B75" t="s">
        <v>2246</v>
      </c>
      <c r="C75" s="31" t="s">
        <v>3601</v>
      </c>
      <c r="D75" s="26" t="s">
        <v>3602</v>
      </c>
      <c r="E75" s="45" t="str">
        <f xml:space="preserve"> CONCATENATE( MID(Table15[[#This Row],[PHASE]],2,3), MID(Table15[[#This Row],[DELIVERABLE]],2,4), TRIM(SUBSTITUTE(MID(Table15[[#This Row],[CONCERN.ID]],2,20),"","") )  )</f>
        <v>08.461.5221.02.0000</v>
      </c>
      <c r="F75" t="str">
        <f>TRIM(MID(Table15[[#This Row],[CONCERN.UNIQUEPATH]], IF( ISNUMBER( SEARCH("/",Table15[[#This Row],[CONCERN.UNIQUEPATH]])),SEARCH("/",Table15[[#This Row],[CONCERN.UNIQUEPATH]])+1,1),255))</f>
        <v>Functionality/Completeness/Stakeholders/Business Services</v>
      </c>
    </row>
    <row r="76" spans="1:6">
      <c r="A76" t="s">
        <v>1969</v>
      </c>
      <c r="B76" t="s">
        <v>2246</v>
      </c>
      <c r="C76" s="32" t="s">
        <v>3603</v>
      </c>
      <c r="D76" s="27" t="s">
        <v>3604</v>
      </c>
      <c r="E76" t="str">
        <f xml:space="preserve"> CONCATENATE( MID(Table15[[#This Row],[PHASE]],2,3), MID(Table15[[#This Row],[DELIVERABLE]],2,4), TRIM(SUBSTITUTE(MID(Table15[[#This Row],[CONCERN.ID]],2,20),"","") )  )</f>
        <v>08.461.5221.03.0000</v>
      </c>
      <c r="F76" t="str">
        <f>TRIM(MID(Table15[[#This Row],[CONCERN.UNIQUEPATH]], IF( ISNUMBER( SEARCH("/",Table15[[#This Row],[CONCERN.UNIQUEPATH]])),SEARCH("/",Table15[[#This Row],[CONCERN.UNIQUEPATH]])+1,1),255))</f>
        <v>Functionality/Completeness/Stakeholders/Deployment Services</v>
      </c>
    </row>
    <row r="77" spans="1:6">
      <c r="A77" t="s">
        <v>1969</v>
      </c>
      <c r="B77" t="s">
        <v>2246</v>
      </c>
      <c r="C77" s="31" t="s">
        <v>3605</v>
      </c>
      <c r="D77" s="26" t="s">
        <v>3606</v>
      </c>
      <c r="E77" s="45" t="str">
        <f xml:space="preserve"> CONCATENATE( MID(Table15[[#This Row],[PHASE]],2,3), MID(Table15[[#This Row],[DELIVERABLE]],2,4), TRIM(SUBSTITUTE(MID(Table15[[#This Row],[CONCERN.ID]],2,20),"","") )  )</f>
        <v>08.461.5221.04.0000</v>
      </c>
      <c r="F77" t="str">
        <f>TRIM(MID(Table15[[#This Row],[CONCERN.UNIQUEPATH]], IF( ISNUMBER( SEARCH("/",Table15[[#This Row],[CONCERN.UNIQUEPATH]])),SEARCH("/",Table15[[#This Row],[CONCERN.UNIQUEPATH]])+1,1),255))</f>
        <v>Functionality/Completeness/Stakeholders/Infrastructure Services</v>
      </c>
    </row>
    <row r="78" spans="1:6">
      <c r="A78" t="s">
        <v>1969</v>
      </c>
      <c r="B78" t="s">
        <v>2246</v>
      </c>
      <c r="C78" s="32" t="s">
        <v>3607</v>
      </c>
      <c r="D78" s="27" t="s">
        <v>3608</v>
      </c>
      <c r="E78" t="str">
        <f xml:space="preserve"> CONCATENATE( MID(Table15[[#This Row],[PHASE]],2,3), MID(Table15[[#This Row],[DELIVERABLE]],2,4), TRIM(SUBSTITUTE(MID(Table15[[#This Row],[CONCERN.ID]],2,20),"","") )  )</f>
        <v>08.461.5221.05.0000</v>
      </c>
      <c r="F78" t="str">
        <f>TRIM(MID(Table15[[#This Row],[CONCERN.UNIQUEPATH]], IF( ISNUMBER( SEARCH("/",Table15[[#This Row],[CONCERN.UNIQUEPATH]])),SEARCH("/",Table15[[#This Row],[CONCERN.UNIQUEPATH]])+1,1),255))</f>
        <v>Functionality/Completeness/Stakeholders/Monitoring Services</v>
      </c>
    </row>
    <row r="79" spans="1:6">
      <c r="A79" t="s">
        <v>1969</v>
      </c>
      <c r="B79" t="s">
        <v>2246</v>
      </c>
      <c r="C79" s="31" t="s">
        <v>3609</v>
      </c>
      <c r="D79" s="26" t="s">
        <v>3610</v>
      </c>
      <c r="E79" s="45" t="str">
        <f xml:space="preserve"> CONCATENATE( MID(Table15[[#This Row],[PHASE]],2,3), MID(Table15[[#This Row],[DELIVERABLE]],2,4), TRIM(SUBSTITUTE(MID(Table15[[#This Row],[CONCERN.ID]],2,20),"","") )  )</f>
        <v>08.461.5221.06.0000</v>
      </c>
      <c r="F79" t="str">
        <f>TRIM(MID(Table15[[#This Row],[CONCERN.UNIQUEPATH]], IF( ISNUMBER( SEARCH("/",Table15[[#This Row],[CONCERN.UNIQUEPATH]])),SEARCH("/",Table15[[#This Row],[CONCERN.UNIQUEPATH]])+1,1),255))</f>
        <v>Functionality/Completeness/Stakeholders/Management Services</v>
      </c>
    </row>
    <row r="80" spans="1:6">
      <c r="A80" t="s">
        <v>1969</v>
      </c>
      <c r="B80" t="s">
        <v>2246</v>
      </c>
      <c r="C80" s="32" t="s">
        <v>3611</v>
      </c>
      <c r="D80" s="27" t="s">
        <v>3612</v>
      </c>
      <c r="E80" t="str">
        <f xml:space="preserve"> CONCATENATE( MID(Table15[[#This Row],[PHASE]],2,3), MID(Table15[[#This Row],[DELIVERABLE]],2,4), TRIM(SUBSTITUTE(MID(Table15[[#This Row],[CONCERN.ID]],2,20),"","") )  )</f>
        <v>08.461.5221.07.0000</v>
      </c>
      <c r="F80" t="str">
        <f>TRIM(MID(Table15[[#This Row],[CONCERN.UNIQUEPATH]], IF( ISNUMBER( SEARCH("/",Table15[[#This Row],[CONCERN.UNIQUEPATH]])),SEARCH("/",Table15[[#This Row],[CONCERN.UNIQUEPATH]])+1,1),255))</f>
        <v>Functionality/Completeness/Stakeholders/Operations Services</v>
      </c>
    </row>
    <row r="81" spans="1:6">
      <c r="A81" t="s">
        <v>1969</v>
      </c>
      <c r="B81" t="s">
        <v>2246</v>
      </c>
      <c r="C81" s="31" t="s">
        <v>3613</v>
      </c>
      <c r="D81" s="26" t="s">
        <v>3614</v>
      </c>
      <c r="E81" s="45" t="str">
        <f xml:space="preserve"> CONCATENATE( MID(Table15[[#This Row],[PHASE]],2,3), MID(Table15[[#This Row],[DELIVERABLE]],2,4), TRIM(SUBSTITUTE(MID(Table15[[#This Row],[CONCERN.ID]],2,20),"","") )  )</f>
        <v>08.461.5221.08.0000</v>
      </c>
      <c r="F81" t="str">
        <f>TRIM(MID(Table15[[#This Row],[CONCERN.UNIQUEPATH]], IF( ISNUMBER( SEARCH("/",Table15[[#This Row],[CONCERN.UNIQUEPATH]])),SEARCH("/",Table15[[#This Row],[CONCERN.UNIQUEPATH]])+1,1),255))</f>
        <v>Functionality/Completeness/Stakeholders/Privacy Services</v>
      </c>
    </row>
    <row r="82" spans="1:6">
      <c r="A82" t="s">
        <v>1969</v>
      </c>
      <c r="B82" t="s">
        <v>2246</v>
      </c>
      <c r="C82" s="32" t="s">
        <v>3615</v>
      </c>
      <c r="D82" s="27" t="s">
        <v>3616</v>
      </c>
      <c r="E82" t="str">
        <f xml:space="preserve"> CONCATENATE( MID(Table15[[#This Row],[PHASE]],2,3), MID(Table15[[#This Row],[DELIVERABLE]],2,4), TRIM(SUBSTITUTE(MID(Table15[[#This Row],[CONCERN.ID]],2,20),"","") )  )</f>
        <v>08.461.5221.09.0000</v>
      </c>
      <c r="F82" t="str">
        <f>TRIM(MID(Table15[[#This Row],[CONCERN.UNIQUEPATH]], IF( ISNUMBER( SEARCH("/",Table15[[#This Row],[CONCERN.UNIQUEPATH]])),SEARCH("/",Table15[[#This Row],[CONCERN.UNIQUEPATH]])+1,1),255))</f>
        <v>Functionality/Completeness/Stakeholders/Security Services</v>
      </c>
    </row>
    <row r="83" spans="1:6">
      <c r="A83" t="s">
        <v>1969</v>
      </c>
      <c r="B83" t="s">
        <v>2246</v>
      </c>
      <c r="C83" s="31" t="s">
        <v>3617</v>
      </c>
      <c r="D83" s="26" t="s">
        <v>3618</v>
      </c>
      <c r="E83" s="45" t="str">
        <f xml:space="preserve"> CONCATENATE( MID(Table15[[#This Row],[PHASE]],2,3), MID(Table15[[#This Row],[DELIVERABLE]],2,4), TRIM(SUBSTITUTE(MID(Table15[[#This Row],[CONCERN.ID]],2,20),"","") )  )</f>
        <v>08.461.5221.10.0000</v>
      </c>
      <c r="F83" t="str">
        <f>TRIM(MID(Table15[[#This Row],[CONCERN.UNIQUEPATH]], IF( ISNUMBER( SEARCH("/",Table15[[#This Row],[CONCERN.UNIQUEPATH]])),SEARCH("/",Table15[[#This Row],[CONCERN.UNIQUEPATH]])+1,1),255))</f>
        <v>Functionality/Completeness/Stakeholders/Support Services (General)</v>
      </c>
    </row>
    <row r="84" spans="1:6">
      <c r="A84" t="s">
        <v>1969</v>
      </c>
      <c r="B84" t="s">
        <v>2246</v>
      </c>
      <c r="C84" s="32" t="s">
        <v>3619</v>
      </c>
      <c r="D84" s="27" t="s">
        <v>3620</v>
      </c>
      <c r="E84" t="str">
        <f xml:space="preserve"> CONCATENATE( MID(Table15[[#This Row],[PHASE]],2,3), MID(Table15[[#This Row],[DELIVERABLE]],2,4), TRIM(SUBSTITUTE(MID(Table15[[#This Row],[CONCERN.ID]],2,20),"","") )  )</f>
        <v>08.461.5221.11.0000</v>
      </c>
      <c r="F84" t="str">
        <f>TRIM(MID(Table15[[#This Row],[CONCERN.UNIQUEPATH]], IF( ISNUMBER( SEARCH("/",Table15[[#This Row],[CONCERN.UNIQUEPATH]])),SEARCH("/",Table15[[#This Row],[CONCERN.UNIQUEPATH]])+1,1),255))</f>
        <v>Functionality/Completeness/Stakeholders/Support Services (Business)</v>
      </c>
    </row>
    <row r="85" spans="1:6">
      <c r="A85" t="s">
        <v>1969</v>
      </c>
      <c r="B85" t="s">
        <v>2246</v>
      </c>
      <c r="C85" s="31" t="s">
        <v>3621</v>
      </c>
      <c r="D85" s="26" t="s">
        <v>3622</v>
      </c>
      <c r="E85" s="45" t="str">
        <f xml:space="preserve"> CONCATENATE( MID(Table15[[#This Row],[PHASE]],2,3), MID(Table15[[#This Row],[DELIVERABLE]],2,4), TRIM(SUBSTITUTE(MID(Table15[[#This Row],[CONCERN.ID]],2,20),"","") )  )</f>
        <v>08.461.5221.12.0000</v>
      </c>
      <c r="F85" t="str">
        <f>TRIM(MID(Table15[[#This Row],[CONCERN.UNIQUEPATH]], IF( ISNUMBER( SEARCH("/",Table15[[#This Row],[CONCERN.UNIQUEPATH]])),SEARCH("/",Table15[[#This Row],[CONCERN.UNIQUEPATH]])+1,1),255))</f>
        <v>Functionality/Completeness/Stakeholders/Training Services</v>
      </c>
    </row>
    <row r="86" spans="1:6">
      <c r="A86" t="s">
        <v>1969</v>
      </c>
      <c r="B86" t="s">
        <v>2246</v>
      </c>
      <c r="C86" s="32" t="s">
        <v>3623</v>
      </c>
      <c r="D86" s="27" t="s">
        <v>3624</v>
      </c>
      <c r="E86" t="str">
        <f xml:space="preserve"> CONCATENATE( MID(Table15[[#This Row],[PHASE]],2,3), MID(Table15[[#This Row],[DELIVERABLE]],2,4), TRIM(SUBSTITUTE(MID(Table15[[#This Row],[CONCERN.ID]],2,20),"","") )  )</f>
        <v>08.461.5221.13.0000</v>
      </c>
      <c r="F86" t="str">
        <f>TRIM(MID(Table15[[#This Row],[CONCERN.UNIQUEPATH]], IF( ISNUMBER( SEARCH("/",Table15[[#This Row],[CONCERN.UNIQUEPATH]])),SEARCH("/",Table15[[#This Row],[CONCERN.UNIQUEPATH]])+1,1),255))</f>
        <v>Functionality/Completeness/Stakeholders/Data warehouse Services</v>
      </c>
    </row>
    <row r="87" spans="1:6">
      <c r="A87" t="s">
        <v>1969</v>
      </c>
      <c r="B87" t="s">
        <v>2246</v>
      </c>
      <c r="C87" s="31" t="s">
        <v>3625</v>
      </c>
      <c r="D87" s="26" t="s">
        <v>3626</v>
      </c>
      <c r="E87" s="45" t="str">
        <f xml:space="preserve"> CONCATENATE( MID(Table15[[#This Row],[PHASE]],2,3), MID(Table15[[#This Row],[DELIVERABLE]],2,4), TRIM(SUBSTITUTE(MID(Table15[[#This Row],[CONCERN.ID]],2,20),"","") )  )</f>
        <v>08.461.5221.14.0000</v>
      </c>
      <c r="F87" t="str">
        <f>TRIM(MID(Table15[[#This Row],[CONCERN.UNIQUEPATH]], IF( ISNUMBER( SEARCH("/",Table15[[#This Row],[CONCERN.UNIQUEPATH]])),SEARCH("/",Table15[[#This Row],[CONCERN.UNIQUEPATH]])+1,1),255))</f>
        <v>Functionality/Completeness/Stakeholders/Data archiving Services</v>
      </c>
    </row>
    <row r="88" spans="1:6">
      <c r="A88" t="s">
        <v>1969</v>
      </c>
      <c r="B88" t="s">
        <v>2246</v>
      </c>
      <c r="C88" s="29" t="s">
        <v>3627</v>
      </c>
      <c r="D88" s="27" t="s">
        <v>3628</v>
      </c>
      <c r="E88" t="str">
        <f xml:space="preserve"> CONCATENATE( MID(Table15[[#This Row],[PHASE]],2,3), MID(Table15[[#This Row],[DELIVERABLE]],2,4), TRIM(SUBSTITUTE(MID(Table15[[#This Row],[CONCERN.ID]],2,20),"","") )  )</f>
        <v>08.461.5222.00.0000</v>
      </c>
      <c r="F88" t="str">
        <f>TRIM(MID(Table15[[#This Row],[CONCERN.UNIQUEPATH]], IF( ISNUMBER( SEARCH("/",Table15[[#This Row],[CONCERN.UNIQUEPATH]])),SEARCH("/",Table15[[#This Row],[CONCERN.UNIQUEPATH]])+1,1),255))</f>
        <v>Functionality/Completeness/Capabilities</v>
      </c>
    </row>
    <row r="89" spans="1:6">
      <c r="A89" t="s">
        <v>1969</v>
      </c>
      <c r="B89" t="s">
        <v>2246</v>
      </c>
      <c r="C89" s="31" t="s">
        <v>3629</v>
      </c>
      <c r="D89" s="26" t="s">
        <v>3630</v>
      </c>
      <c r="E89" s="45" t="str">
        <f xml:space="preserve"> CONCATENATE( MID(Table15[[#This Row],[PHASE]],2,3), MID(Table15[[#This Row],[DELIVERABLE]],2,4), TRIM(SUBSTITUTE(MID(Table15[[#This Row],[CONCERN.ID]],2,20),"","") )  )</f>
        <v>08.461.5222.01.0000</v>
      </c>
      <c r="F89" t="str">
        <f>TRIM(MID(Table15[[#This Row],[CONCERN.UNIQUEPATH]], IF( ISNUMBER( SEARCH("/",Table15[[#This Row],[CONCERN.UNIQUEPATH]])),SEARCH("/",Table15[[#This Row],[CONCERN.UNIQUEPATH]])+1,1),255))</f>
        <v>Functionality/Completeness/Capabilities/Configuration</v>
      </c>
    </row>
    <row r="90" spans="1:6">
      <c r="A90" t="s">
        <v>1969</v>
      </c>
      <c r="B90" t="s">
        <v>2246</v>
      </c>
      <c r="C90" s="33" t="s">
        <v>3631</v>
      </c>
      <c r="D90" s="27" t="s">
        <v>3632</v>
      </c>
      <c r="E90" t="str">
        <f xml:space="preserve"> CONCATENATE( MID(Table15[[#This Row],[PHASE]],2,3), MID(Table15[[#This Row],[DELIVERABLE]],2,4), TRIM(SUBSTITUTE(MID(Table15[[#This Row],[CONCERN.ID]],2,20),"","") )  )</f>
        <v>08.461.5222.01.1000</v>
      </c>
      <c r="F90" t="str">
        <f>TRIM(MID(Table15[[#This Row],[CONCERN.UNIQUEPATH]], IF( ISNUMBER( SEARCH("/",Table15[[#This Row],[CONCERN.UNIQUEPATH]])),SEARCH("/",Table15[[#This Row],[CONCERN.UNIQUEPATH]])+1,1),255))</f>
        <v>Functionality/Completeness/Capabilities/Configuration/Host (Immutable)</v>
      </c>
    </row>
    <row r="91" spans="1:6">
      <c r="A91" t="s">
        <v>1969</v>
      </c>
      <c r="B91" t="s">
        <v>2246</v>
      </c>
      <c r="C91" s="36" t="s">
        <v>3633</v>
      </c>
      <c r="D91" s="26" t="s">
        <v>3634</v>
      </c>
      <c r="E91" s="45" t="str">
        <f xml:space="preserve"> CONCATENATE( MID(Table15[[#This Row],[PHASE]],2,3), MID(Table15[[#This Row],[DELIVERABLE]],2,4), TRIM(SUBSTITUTE(MID(Table15[[#This Row],[CONCERN.ID]],2,20),"","") )  )</f>
        <v>08.461.5222.01.2000</v>
      </c>
      <c r="F91" t="str">
        <f>TRIM(MID(Table15[[#This Row],[CONCERN.UNIQUEPATH]], IF( ISNUMBER( SEARCH("/",Table15[[#This Row],[CONCERN.UNIQUEPATH]])),SEARCH("/",Table15[[#This Row],[CONCERN.UNIQUEPATH]])+1,1),255))</f>
        <v>Functionality/Completeness/Capabilities/Configuration/Mutable</v>
      </c>
    </row>
    <row r="92" spans="1:6">
      <c r="A92" t="s">
        <v>1969</v>
      </c>
      <c r="B92" t="s">
        <v>2246</v>
      </c>
      <c r="C92" s="35" t="s">
        <v>3635</v>
      </c>
      <c r="D92" s="27" t="s">
        <v>3636</v>
      </c>
      <c r="E92" t="str">
        <f xml:space="preserve"> CONCATENATE( MID(Table15[[#This Row],[PHASE]],2,3), MID(Table15[[#This Row],[DELIVERABLE]],2,4), TRIM(SUBSTITUTE(MID(Table15[[#This Row],[CONCERN.ID]],2,20),"","") )  )</f>
        <v>08.461.5222.01.2100</v>
      </c>
      <c r="F92" t="str">
        <f>TRIM(MID(Table15[[#This Row],[CONCERN.UNIQUEPATH]], IF( ISNUMBER( SEARCH("/",Table15[[#This Row],[CONCERN.UNIQUEPATH]])),SEARCH("/",Table15[[#This Row],[CONCERN.UNIQUEPATH]])+1,1),255))</f>
        <v>Functionality/Completeness/Capabilities/Configuration/Mutable/Integration</v>
      </c>
    </row>
    <row r="93" spans="1:6">
      <c r="A93" t="s">
        <v>1969</v>
      </c>
      <c r="B93" t="s">
        <v>2246</v>
      </c>
      <c r="C93" s="34" t="s">
        <v>3637</v>
      </c>
      <c r="D93" s="26" t="s">
        <v>3638</v>
      </c>
      <c r="E93" s="45" t="str">
        <f xml:space="preserve"> CONCATENATE( MID(Table15[[#This Row],[PHASE]],2,3), MID(Table15[[#This Row],[DELIVERABLE]],2,4), TRIM(SUBSTITUTE(MID(Table15[[#This Row],[CONCERN.ID]],2,20),"","") )  )</f>
        <v>08.461.5222.01.2200.1ISO-25</v>
      </c>
      <c r="F93" t="str">
        <f>TRIM(MID(Table15[[#This Row],[CONCERN.UNIQUEPATH]], IF( ISNUMBER( SEARCH("/",Table15[[#This Row],[CONCERN.UNIQUEPATH]])),SEARCH("/",Table15[[#This Row],[CONCERN.UNIQUEPATH]])+1,1),255))</f>
        <v>Completeness/Capabilities/Configuration/Mutable/Defaults</v>
      </c>
    </row>
    <row r="94" spans="1:6">
      <c r="A94" t="s">
        <v>1969</v>
      </c>
      <c r="B94" t="s">
        <v>2246</v>
      </c>
      <c r="C94" s="35" t="s">
        <v>3639</v>
      </c>
      <c r="D94" s="27" t="s">
        <v>3640</v>
      </c>
      <c r="E94" t="str">
        <f xml:space="preserve"> CONCATENATE( MID(Table15[[#This Row],[PHASE]],2,3), MID(Table15[[#This Row],[DELIVERABLE]],2,4), TRIM(SUBSTITUTE(MID(Table15[[#This Row],[CONCERN.ID]],2,20),"","") )  )</f>
        <v>08.461.5222.01.2300</v>
      </c>
      <c r="F94" t="str">
        <f>TRIM(MID(Table15[[#This Row],[CONCERN.UNIQUEPATH]], IF( ISNUMBER( SEARCH("/",Table15[[#This Row],[CONCERN.UNIQUEPATH]])),SEARCH("/",Table15[[#This Row],[CONCERN.UNIQUEPATH]])+1,1),255))</f>
        <v>Functionality/Completeness/Capabilities/Configuration/Mutable/Durations</v>
      </c>
    </row>
    <row r="95" spans="1:6">
      <c r="A95" t="s">
        <v>1969</v>
      </c>
      <c r="B95" t="s">
        <v>2246</v>
      </c>
      <c r="C95" s="34" t="s">
        <v>3641</v>
      </c>
      <c r="D95" s="26" t="s">
        <v>3642</v>
      </c>
      <c r="E95" s="45" t="str">
        <f xml:space="preserve"> CONCATENATE( MID(Table15[[#This Row],[PHASE]],2,3), MID(Table15[[#This Row],[DELIVERABLE]],2,4), TRIM(SUBSTITUTE(MID(Table15[[#This Row],[CONCERN.ID]],2,20),"","") )  )</f>
        <v>08.461.5222.01.2400</v>
      </c>
      <c r="F95" t="str">
        <f>TRIM(MID(Table15[[#This Row],[CONCERN.UNIQUEPATH]], IF( ISNUMBER( SEARCH("/",Table15[[#This Row],[CONCERN.UNIQUEPATH]])),SEARCH("/",Table15[[#This Row],[CONCERN.UNIQUEPATH]])+1,1),255))</f>
        <v>Functionality/Completeness/Capabilities/Configuration/Mutable/Contet</v>
      </c>
    </row>
    <row r="96" spans="1:6">
      <c r="A96" t="s">
        <v>1969</v>
      </c>
      <c r="B96" t="s">
        <v>2246</v>
      </c>
      <c r="C96" s="35" t="s">
        <v>3643</v>
      </c>
      <c r="D96" s="27" t="s">
        <v>3644</v>
      </c>
      <c r="E96" t="str">
        <f xml:space="preserve"> CONCATENATE( MID(Table15[[#This Row],[PHASE]],2,3), MID(Table15[[#This Row],[DELIVERABLE]],2,4), TRIM(SUBSTITUTE(MID(Table15[[#This Row],[CONCERN.ID]],2,20),"","") )  )</f>
        <v>08.461.5222.01.2500</v>
      </c>
      <c r="F96" t="str">
        <f>TRIM(MID(Table15[[#This Row],[CONCERN.UNIQUEPATH]], IF( ISNUMBER( SEARCH("/",Table15[[#This Row],[CONCERN.UNIQUEPATH]])),SEARCH("/",Table15[[#This Row],[CONCERN.UNIQUEPATH]])+1,1),255))</f>
        <v>Functionality/Completeness/Capabilities/Configuration/Mutable/Culture</v>
      </c>
    </row>
    <row r="97" spans="1:6">
      <c r="A97" t="s">
        <v>1969</v>
      </c>
      <c r="B97" t="s">
        <v>2246</v>
      </c>
      <c r="C97" s="31" t="s">
        <v>3645</v>
      </c>
      <c r="D97" s="26" t="s">
        <v>3646</v>
      </c>
      <c r="E97" s="45" t="str">
        <f xml:space="preserve"> CONCATENATE( MID(Table15[[#This Row],[PHASE]],2,3), MID(Table15[[#This Row],[DELIVERABLE]],2,4), TRIM(SUBSTITUTE(MID(Table15[[#This Row],[CONCERN.ID]],2,20),"","") )  )</f>
        <v>08.461.5222.02.0000</v>
      </c>
      <c r="F97" t="str">
        <f>TRIM(MID(Table15[[#This Row],[CONCERN.UNIQUEPATH]], IF( ISNUMBER( SEARCH("/",Table15[[#This Row],[CONCERN.UNIQUEPATH]])),SEARCH("/",Table15[[#This Row],[CONCERN.UNIQUEPATH]])+1,1),255))</f>
        <v>Functionality/Completeness/Capabilities/Diagnostics</v>
      </c>
    </row>
    <row r="98" spans="1:6">
      <c r="A98" t="s">
        <v>1969</v>
      </c>
      <c r="B98" t="s">
        <v>2246</v>
      </c>
      <c r="C98" s="33" t="s">
        <v>3647</v>
      </c>
      <c r="D98" s="27" t="s">
        <v>3648</v>
      </c>
      <c r="E98" t="str">
        <f xml:space="preserve"> CONCATENATE( MID(Table15[[#This Row],[PHASE]],2,3), MID(Table15[[#This Row],[DELIVERABLE]],2,4), TRIM(SUBSTITUTE(MID(Table15[[#This Row],[CONCERN.ID]],2,20),"","") )  )</f>
        <v>08.461.5222.02.1000</v>
      </c>
      <c r="F98" t="str">
        <f>TRIM(MID(Table15[[#This Row],[CONCERN.UNIQUEPATH]], IF( ISNUMBER( SEARCH("/",Table15[[#This Row],[CONCERN.UNIQUEPATH]])),SEARCH("/",Table15[[#This Row],[CONCERN.UNIQUEPATH]])+1,1),255))</f>
        <v>Functionality/Completeness/Capabilities/Diagnostics/Searchable</v>
      </c>
    </row>
    <row r="99" spans="1:6">
      <c r="A99" t="s">
        <v>1969</v>
      </c>
      <c r="B99" t="s">
        <v>2246</v>
      </c>
      <c r="C99" s="31" t="s">
        <v>3649</v>
      </c>
      <c r="D99" s="26" t="s">
        <v>3650</v>
      </c>
      <c r="E99" s="45" t="str">
        <f xml:space="preserve"> CONCATENATE( MID(Table15[[#This Row],[PHASE]],2,3), MID(Table15[[#This Row],[DELIVERABLE]],2,4), TRIM(SUBSTITUTE(MID(Table15[[#This Row],[CONCERN.ID]],2,20),"","") )  )</f>
        <v>08.461.5222.03.0000</v>
      </c>
      <c r="F99" t="str">
        <f>TRIM(MID(Table15[[#This Row],[CONCERN.UNIQUEPATH]], IF( ISNUMBER( SEARCH("/",Table15[[#This Row],[CONCERN.UNIQUEPATH]])),SEARCH("/",Table15[[#This Row],[CONCERN.UNIQUEPATH]])+1,1),255))</f>
        <v>Functionality/Completeness/Capabilities/Eception Handling</v>
      </c>
    </row>
    <row r="100" spans="1:6">
      <c r="A100" t="s">
        <v>1969</v>
      </c>
      <c r="B100" t="s">
        <v>2246</v>
      </c>
      <c r="C100" s="33" t="s">
        <v>3651</v>
      </c>
      <c r="D100" s="27" t="s">
        <v>3652</v>
      </c>
      <c r="E100" t="str">
        <f xml:space="preserve"> CONCATENATE( MID(Table15[[#This Row],[PHASE]],2,3), MID(Table15[[#This Row],[DELIVERABLE]],2,4), TRIM(SUBSTITUTE(MID(Table15[[#This Row],[CONCERN.ID]],2,20),"","") )  )</f>
        <v>08.461.5222.03.1000</v>
      </c>
      <c r="F100" t="str">
        <f>TRIM(MID(Table15[[#This Row],[CONCERN.UNIQUEPATH]], IF( ISNUMBER( SEARCH("/",Table15[[#This Row],[CONCERN.UNIQUEPATH]])),SEARCH("/",Table15[[#This Row],[CONCERN.UNIQUEPATH]])+1,1),255))</f>
        <v>Functionality/Completeness/Capabilities/Eception Handling/Searchable</v>
      </c>
    </row>
    <row r="101" spans="1:6">
      <c r="A101" t="s">
        <v>1969</v>
      </c>
      <c r="B101" t="s">
        <v>2246</v>
      </c>
      <c r="C101" s="34" t="s">
        <v>3653</v>
      </c>
      <c r="D101" s="26" t="s">
        <v>3654</v>
      </c>
      <c r="E101" s="45" t="str">
        <f xml:space="preserve"> CONCATENATE( MID(Table15[[#This Row],[PHASE]],2,3), MID(Table15[[#This Row],[DELIVERABLE]],2,4), TRIM(SUBSTITUTE(MID(Table15[[#This Row],[CONCERN.ID]],2,20),"","") )  )</f>
        <v>08.461.5222.03.1100</v>
      </c>
      <c r="F101" t="str">
        <f>TRIM(MID(Table15[[#This Row],[CONCERN.UNIQUEPATH]], IF( ISNUMBER( SEARCH("/",Table15[[#This Row],[CONCERN.UNIQUEPATH]])),SEARCH("/",Table15[[#This Row],[CONCERN.UNIQUEPATH]])+1,1),255))</f>
        <v>Functionality/Completeness/Capabilities/Eception Handling/Searchable/By Event UUID</v>
      </c>
    </row>
    <row r="102" spans="1:6">
      <c r="A102" t="s">
        <v>1969</v>
      </c>
      <c r="B102" t="s">
        <v>2246</v>
      </c>
      <c r="C102" s="32" t="s">
        <v>3655</v>
      </c>
      <c r="D102" s="27" t="s">
        <v>3656</v>
      </c>
      <c r="E102" t="str">
        <f xml:space="preserve"> CONCATENATE( MID(Table15[[#This Row],[PHASE]],2,3), MID(Table15[[#This Row],[DELIVERABLE]],2,4), TRIM(SUBSTITUTE(MID(Table15[[#This Row],[CONCERN.ID]],2,20),"","") )  )</f>
        <v>08.461.5222.04.0000</v>
      </c>
      <c r="F102" t="str">
        <f>TRIM(MID(Table15[[#This Row],[CONCERN.UNIQUEPATH]], IF( ISNUMBER( SEARCH("/",Table15[[#This Row],[CONCERN.UNIQUEPATH]])),SEARCH("/",Table15[[#This Row],[CONCERN.UNIQUEPATH]])+1,1),255))</f>
        <v>Functionality/Completeness/Capabilities/Validation</v>
      </c>
    </row>
    <row r="103" spans="1:6">
      <c r="A103" t="s">
        <v>1969</v>
      </c>
      <c r="B103" t="s">
        <v>2246</v>
      </c>
      <c r="C103" s="36" t="s">
        <v>3657</v>
      </c>
      <c r="D103" s="26" t="s">
        <v>3658</v>
      </c>
      <c r="E103" s="45" t="str">
        <f xml:space="preserve"> CONCATENATE( MID(Table15[[#This Row],[PHASE]],2,3), MID(Table15[[#This Row],[DELIVERABLE]],2,4), TRIM(SUBSTITUTE(MID(Table15[[#This Row],[CONCERN.ID]],2,20),"","") )  )</f>
        <v>08.461.5222.04.1000</v>
      </c>
      <c r="F103" t="str">
        <f>TRIM(MID(Table15[[#This Row],[CONCERN.UNIQUEPATH]], IF( ISNUMBER( SEARCH("/",Table15[[#This Row],[CONCERN.UNIQUEPATH]])),SEARCH("/",Table15[[#This Row],[CONCERN.UNIQUEPATH]])+1,1),255))</f>
        <v>Functionality/Completeness/Capabilities/Validation/At Perimeter (ie Controllers)</v>
      </c>
    </row>
    <row r="104" spans="1:6">
      <c r="A104" t="s">
        <v>1969</v>
      </c>
      <c r="B104" t="s">
        <v>2246</v>
      </c>
      <c r="C104" s="32" t="s">
        <v>3659</v>
      </c>
      <c r="D104" s="27" t="s">
        <v>3660</v>
      </c>
      <c r="E104" t="str">
        <f xml:space="preserve"> CONCATENATE( MID(Table15[[#This Row],[PHASE]],2,3), MID(Table15[[#This Row],[DELIVERABLE]],2,4), TRIM(SUBSTITUTE(MID(Table15[[#This Row],[CONCERN.ID]],2,20),"","") )  )</f>
        <v>08.461.5222.05.0000</v>
      </c>
      <c r="F104" t="str">
        <f>TRIM(MID(Table15[[#This Row],[CONCERN.UNIQUEPATH]], IF( ISNUMBER( SEARCH("/",Table15[[#This Row],[CONCERN.UNIQUEPATH]])),SEARCH("/",Table15[[#This Row],[CONCERN.UNIQUEPATH]])+1,1),255))</f>
        <v>Functionality/Completeness/Capabilities/Users</v>
      </c>
    </row>
    <row r="105" spans="1:6">
      <c r="A105" t="s">
        <v>1969</v>
      </c>
      <c r="B105" t="s">
        <v>2246</v>
      </c>
      <c r="C105" s="36" t="s">
        <v>3661</v>
      </c>
      <c r="D105" s="26" t="s">
        <v>3662</v>
      </c>
      <c r="E105" s="45" t="str">
        <f xml:space="preserve"> CONCATENATE( MID(Table15[[#This Row],[PHASE]],2,3), MID(Table15[[#This Row],[DELIVERABLE]],2,4), TRIM(SUBSTITUTE(MID(Table15[[#This Row],[CONCERN.ID]],2,20),"","") )  )</f>
        <v>08.461.5222.05.1000</v>
      </c>
      <c r="F105" t="str">
        <f>TRIM(MID(Table15[[#This Row],[CONCERN.UNIQUEPATH]], IF( ISNUMBER( SEARCH("/",Table15[[#This Row],[CONCERN.UNIQUEPATH]])),SEARCH("/",Table15[[#This Row],[CONCERN.UNIQUEPATH]])+1,1),255))</f>
        <v>Functionality/Completeness/Capabilities/Users/Disablement</v>
      </c>
    </row>
    <row r="106" spans="1:6">
      <c r="A106" t="s">
        <v>1969</v>
      </c>
      <c r="B106" t="s">
        <v>2246</v>
      </c>
      <c r="C106" s="35" t="s">
        <v>3663</v>
      </c>
      <c r="D106" s="27" t="s">
        <v>3664</v>
      </c>
      <c r="E106" t="str">
        <f xml:space="preserve"> CONCATENATE( MID(Table15[[#This Row],[PHASE]],2,3), MID(Table15[[#This Row],[DELIVERABLE]],2,4), TRIM(SUBSTITUTE(MID(Table15[[#This Row],[CONCERN.ID]],2,20),"","") )  )</f>
        <v>08.461.5222.05.1100</v>
      </c>
      <c r="F106" t="str">
        <f>TRIM(MID(Table15[[#This Row],[CONCERN.UNIQUEPATH]], IF( ISNUMBER( SEARCH("/",Table15[[#This Row],[CONCERN.UNIQUEPATH]])),SEARCH("/",Table15[[#This Row],[CONCERN.UNIQUEPATH]])+1,1),255))</f>
        <v>Functionality/Completeness/Capabilities/Users/Disablement/Temporary</v>
      </c>
    </row>
    <row r="107" spans="1:6">
      <c r="A107" t="s">
        <v>1969</v>
      </c>
      <c r="B107" t="s">
        <v>2246</v>
      </c>
      <c r="C107" s="36" t="s">
        <v>3665</v>
      </c>
      <c r="D107" s="26" t="s">
        <v>3666</v>
      </c>
      <c r="E107" s="45" t="str">
        <f xml:space="preserve"> CONCATENATE( MID(Table15[[#This Row],[PHASE]],2,3), MID(Table15[[#This Row],[DELIVERABLE]],2,4), TRIM(SUBSTITUTE(MID(Table15[[#This Row],[CONCERN.ID]],2,20),"","") )  )</f>
        <v>08.461.5222.05.2000</v>
      </c>
      <c r="F107" t="str">
        <f>TRIM(MID(Table15[[#This Row],[CONCERN.UNIQUEPATH]], IF( ISNUMBER( SEARCH("/",Table15[[#This Row],[CONCERN.UNIQUEPATH]])),SEARCH("/",Table15[[#This Row],[CONCERN.UNIQUEPATH]])+1,1),255))</f>
        <v>Functionality/Completeness/Capabilities/Users/Enablement</v>
      </c>
    </row>
    <row r="108" spans="1:6">
      <c r="A108" t="s">
        <v>1969</v>
      </c>
      <c r="B108" t="s">
        <v>2246</v>
      </c>
      <c r="C108" s="35" t="s">
        <v>3667</v>
      </c>
      <c r="D108" s="27" t="s">
        <v>3668</v>
      </c>
      <c r="E108" t="str">
        <f xml:space="preserve"> CONCATENATE( MID(Table15[[#This Row],[PHASE]],2,3), MID(Table15[[#This Row],[DELIVERABLE]],2,4), TRIM(SUBSTITUTE(MID(Table15[[#This Row],[CONCERN.ID]],2,20),"","") )  )</f>
        <v>08.461.5222.05.2100</v>
      </c>
      <c r="F108" t="str">
        <f>TRIM(MID(Table15[[#This Row],[CONCERN.UNIQUEPATH]], IF( ISNUMBER( SEARCH("/",Table15[[#This Row],[CONCERN.UNIQUEPATH]])),SEARCH("/",Table15[[#This Row],[CONCERN.UNIQUEPATH]])+1,1),255))</f>
        <v>Functionality/Completeness/Capabilities/Users/Enablement/Temporary</v>
      </c>
    </row>
    <row r="109" spans="1:6">
      <c r="A109" t="s">
        <v>1969</v>
      </c>
      <c r="B109" t="s">
        <v>2246</v>
      </c>
      <c r="C109" s="31" t="s">
        <v>3669</v>
      </c>
      <c r="D109" s="26" t="s">
        <v>3670</v>
      </c>
      <c r="E109" s="45" t="str">
        <f xml:space="preserve"> CONCATENATE( MID(Table15[[#This Row],[PHASE]],2,3), MID(Table15[[#This Row],[DELIVERABLE]],2,4), TRIM(SUBSTITUTE(MID(Table15[[#This Row],[CONCERN.ID]],2,20),"","") )  )</f>
        <v>08.461.5222.06.0000</v>
      </c>
      <c r="F109" t="str">
        <f>TRIM(MID(Table15[[#This Row],[CONCERN.UNIQUEPATH]], IF( ISNUMBER( SEARCH("/",Table15[[#This Row],[CONCERN.UNIQUEPATH]])),SEARCH("/",Table15[[#This Row],[CONCERN.UNIQUEPATH]])+1,1),255))</f>
        <v>Functionality/Completeness/Capabilities/Groups</v>
      </c>
    </row>
    <row r="110" spans="1:6">
      <c r="A110" t="s">
        <v>1969</v>
      </c>
      <c r="B110" t="s">
        <v>2246</v>
      </c>
      <c r="C110" s="33" t="s">
        <v>3671</v>
      </c>
      <c r="D110" s="27" t="s">
        <v>3672</v>
      </c>
      <c r="E110" t="str">
        <f xml:space="preserve"> CONCATENATE( MID(Table15[[#This Row],[PHASE]],2,3), MID(Table15[[#This Row],[DELIVERABLE]],2,4), TRIM(SUBSTITUTE(MID(Table15[[#This Row],[CONCERN.ID]],2,20),"","") )  )</f>
        <v>08.461.5222.06.1000</v>
      </c>
      <c r="F110" t="str">
        <f>TRIM(MID(Table15[[#This Row],[CONCERN.UNIQUEPATH]], IF( ISNUMBER( SEARCH("/",Table15[[#This Row],[CONCERN.UNIQUEPATH]])),SEARCH("/",Table15[[#This Row],[CONCERN.UNIQUEPATH]])+1,1),255))</f>
        <v>Functionality/Completeness/Capabilities/Group/Enablement</v>
      </c>
    </row>
    <row r="111" spans="1:6">
      <c r="A111" t="s">
        <v>1969</v>
      </c>
      <c r="B111" t="s">
        <v>2246</v>
      </c>
      <c r="C111" s="34" t="s">
        <v>3673</v>
      </c>
      <c r="D111" s="26" t="s">
        <v>3674</v>
      </c>
      <c r="E111" s="45" t="str">
        <f xml:space="preserve"> CONCATENATE( MID(Table15[[#This Row],[PHASE]],2,3), MID(Table15[[#This Row],[DELIVERABLE]],2,4), TRIM(SUBSTITUTE(MID(Table15[[#This Row],[CONCERN.ID]],2,20),"","") )  )</f>
        <v>08.461.5222.06.1100</v>
      </c>
      <c r="F111" t="str">
        <f>TRIM(MID(Table15[[#This Row],[CONCERN.UNIQUEPATH]], IF( ISNUMBER( SEARCH("/",Table15[[#This Row],[CONCERN.UNIQUEPATH]])),SEARCH("/",Table15[[#This Row],[CONCERN.UNIQUEPATH]])+1,1),255))</f>
        <v>Functionality/Completeness/Capabilities/Group/Enablement/Temporary</v>
      </c>
    </row>
    <row r="112" spans="1:6">
      <c r="A112" t="s">
        <v>1969</v>
      </c>
      <c r="B112" t="s">
        <v>2246</v>
      </c>
      <c r="C112" s="33" t="s">
        <v>3675</v>
      </c>
      <c r="D112" s="27" t="s">
        <v>3676</v>
      </c>
      <c r="E112" t="str">
        <f xml:space="preserve"> CONCATENATE( MID(Table15[[#This Row],[PHASE]],2,3), MID(Table15[[#This Row],[DELIVERABLE]],2,4), TRIM(SUBSTITUTE(MID(Table15[[#This Row],[CONCERN.ID]],2,20),"","") )  )</f>
        <v>08.461.5222.06.2000</v>
      </c>
      <c r="F112" t="str">
        <f>TRIM(MID(Table15[[#This Row],[CONCERN.UNIQUEPATH]], IF( ISNUMBER( SEARCH("/",Table15[[#This Row],[CONCERN.UNIQUEPATH]])),SEARCH("/",Table15[[#This Row],[CONCERN.UNIQUEPATH]])+1,1),255))</f>
        <v>Functionality/Completeness/Capabilities/Group/Disablement</v>
      </c>
    </row>
    <row r="113" spans="1:6">
      <c r="A113" t="s">
        <v>1969</v>
      </c>
      <c r="B113" t="s">
        <v>2246</v>
      </c>
      <c r="C113" s="34" t="s">
        <v>3677</v>
      </c>
      <c r="D113" s="26" t="s">
        <v>3678</v>
      </c>
      <c r="E113" s="45" t="str">
        <f xml:space="preserve"> CONCATENATE( MID(Table15[[#This Row],[PHASE]],2,3), MID(Table15[[#This Row],[DELIVERABLE]],2,4), TRIM(SUBSTITUTE(MID(Table15[[#This Row],[CONCERN.ID]],2,20),"","") )  )</f>
        <v>08.461.5222.06.2100</v>
      </c>
      <c r="F113" t="str">
        <f>TRIM(MID(Table15[[#This Row],[CONCERN.UNIQUEPATH]], IF( ISNUMBER( SEARCH("/",Table15[[#This Row],[CONCERN.UNIQUEPATH]])),SEARCH("/",Table15[[#This Row],[CONCERN.UNIQUEPATH]])+1,1),255))</f>
        <v>Functionality/Completeness/Capabilities/Group/Disablement/Temporary</v>
      </c>
    </row>
    <row r="114" spans="1:6">
      <c r="A114" t="s">
        <v>1969</v>
      </c>
      <c r="B114" t="s">
        <v>2246</v>
      </c>
      <c r="C114" s="33" t="s">
        <v>3679</v>
      </c>
      <c r="D114" s="27" t="s">
        <v>3680</v>
      </c>
      <c r="E114" t="str">
        <f xml:space="preserve"> CONCATENATE( MID(Table15[[#This Row],[PHASE]],2,3), MID(Table15[[#This Row],[DELIVERABLE]],2,4), TRIM(SUBSTITUTE(MID(Table15[[#This Row],[CONCERN.ID]],2,20),"","") )  )</f>
        <v>08.461.5222.06.3000</v>
      </c>
      <c r="F114" t="str">
        <f>TRIM(MID(Table15[[#This Row],[CONCERN.UNIQUEPATH]], IF( ISNUMBER( SEARCH("/",Table15[[#This Row],[CONCERN.UNIQUEPATH]])),SEARCH("/",Table15[[#This Row],[CONCERN.UNIQUEPATH]])+1,1),255))</f>
        <v>Functionality/Completeness/Capabilities/Group/Hierarchical Organisation</v>
      </c>
    </row>
    <row r="115" spans="1:6">
      <c r="A115" t="s">
        <v>1969</v>
      </c>
      <c r="B115" t="s">
        <v>2246</v>
      </c>
      <c r="C115" s="31" t="s">
        <v>3681</v>
      </c>
      <c r="D115" s="26" t="s">
        <v>3682</v>
      </c>
      <c r="E115" s="45" t="str">
        <f xml:space="preserve"> CONCATENATE( MID(Table15[[#This Row],[PHASE]],2,3), MID(Table15[[#This Row],[DELIVERABLE]],2,4), TRIM(SUBSTITUTE(MID(Table15[[#This Row],[CONCERN.ID]],2,20),"","") )  )</f>
        <v>08.461.5222.07.0000</v>
      </c>
      <c r="F115" t="str">
        <f>TRIM(MID(Table15[[#This Row],[CONCERN.UNIQUEPATH]], IF( ISNUMBER( SEARCH("/",Table15[[#This Row],[CONCERN.UNIQUEPATH]])),SEARCH("/",Table15[[#This Row],[CONCERN.UNIQUEPATH]])+1,1),255))</f>
        <v>Functionality/Completeness/Capabilities/Group Roles</v>
      </c>
    </row>
    <row r="116" spans="1:6">
      <c r="A116" t="s">
        <v>1969</v>
      </c>
      <c r="B116" t="s">
        <v>2246</v>
      </c>
      <c r="C116" s="33" t="s">
        <v>3683</v>
      </c>
      <c r="D116" s="27" t="s">
        <v>3684</v>
      </c>
      <c r="E116" t="str">
        <f xml:space="preserve"> CONCATENATE( MID(Table15[[#This Row],[PHASE]],2,3), MID(Table15[[#This Row],[DELIVERABLE]],2,4), TRIM(SUBSTITUTE(MID(Table15[[#This Row],[CONCERN.ID]],2,20),"","") )  )</f>
        <v>08.461.5222.07.1000</v>
      </c>
      <c r="F116" t="str">
        <f>TRIM(MID(Table15[[#This Row],[CONCERN.UNIQUEPATH]], IF( ISNUMBER( SEARCH("/",Table15[[#This Row],[CONCERN.UNIQUEPATH]])),SEARCH("/",Table15[[#This Row],[CONCERN.UNIQUEPATH]])+1,1),255))</f>
        <v>Functionality/Completeness/Capabilities/Group Roles/Notification</v>
      </c>
    </row>
    <row r="117" spans="1:6">
      <c r="A117" t="s">
        <v>1969</v>
      </c>
      <c r="B117" t="s">
        <v>2246</v>
      </c>
      <c r="C117" s="34" t="s">
        <v>3685</v>
      </c>
      <c r="D117" s="26" t="s">
        <v>3686</v>
      </c>
      <c r="E117" s="45" t="str">
        <f xml:space="preserve"> CONCATENATE( MID(Table15[[#This Row],[PHASE]],2,3), MID(Table15[[#This Row],[DELIVERABLE]],2,4), TRIM(SUBSTITUTE(MID(Table15[[#This Row],[CONCERN.ID]],2,20),"","") )  )</f>
        <v>08.461.5222.07.1100</v>
      </c>
      <c r="F117" t="str">
        <f>TRIM(MID(Table15[[#This Row],[CONCERN.UNIQUEPATH]], IF( ISNUMBER( SEARCH("/",Table15[[#This Row],[CONCERN.UNIQUEPATH]])),SEARCH("/",Table15[[#This Row],[CONCERN.UNIQUEPATH]])+1,1),255))</f>
        <v>Functionality/Completeness/Capabilities/Group Roles/Notification/By Invitation</v>
      </c>
    </row>
    <row r="118" spans="1:6">
      <c r="A118" t="s">
        <v>1969</v>
      </c>
      <c r="B118" t="s">
        <v>2246</v>
      </c>
      <c r="C118" s="33" t="s">
        <v>3687</v>
      </c>
      <c r="D118" s="27" t="s">
        <v>3688</v>
      </c>
      <c r="E118" t="str">
        <f xml:space="preserve"> CONCATENATE( MID(Table15[[#This Row],[PHASE]],2,3), MID(Table15[[#This Row],[DELIVERABLE]],2,4), TRIM(SUBSTITUTE(MID(Table15[[#This Row],[CONCERN.ID]],2,20),"","") )  )</f>
        <v>08.461.5222.07.2000</v>
      </c>
      <c r="F118" t="str">
        <f>TRIM(MID(Table15[[#This Row],[CONCERN.UNIQUEPATH]], IF( ISNUMBER( SEARCH("/",Table15[[#This Row],[CONCERN.UNIQUEPATH]])),SEARCH("/",Table15[[#This Row],[CONCERN.UNIQUEPATH]])+1,1),255))</f>
        <v>Functionality/Completeness/Capabilities/Group Roles/Accept Responsibilities</v>
      </c>
    </row>
    <row r="119" spans="1:6">
      <c r="A119" t="s">
        <v>1969</v>
      </c>
      <c r="B119" t="s">
        <v>2246</v>
      </c>
      <c r="C119" s="34" t="s">
        <v>3689</v>
      </c>
      <c r="D119" s="26" t="s">
        <v>3690</v>
      </c>
      <c r="E119" s="45" t="str">
        <f xml:space="preserve"> CONCATENATE( MID(Table15[[#This Row],[PHASE]],2,3), MID(Table15[[#This Row],[DELIVERABLE]],2,4), TRIM(SUBSTITUTE(MID(Table15[[#This Row],[CONCERN.ID]],2,20),"","") )  )</f>
        <v>08.461.5222.07.2100</v>
      </c>
      <c r="F119" t="str">
        <f>TRIM(MID(Table15[[#This Row],[CONCERN.UNIQUEPATH]], IF( ISNUMBER( SEARCH("/",Table15[[#This Row],[CONCERN.UNIQUEPATH]])),SEARCH("/",Table15[[#This Row],[CONCERN.UNIQUEPATH]])+1,1),255))</f>
        <v>Functionality/Completeness/Capabilities/Group Roles/Accept Responsibilities/before Permissions</v>
      </c>
    </row>
    <row r="120" spans="1:6">
      <c r="A120" t="s">
        <v>1969</v>
      </c>
      <c r="B120" t="s">
        <v>2246</v>
      </c>
      <c r="C120" s="32" t="s">
        <v>3691</v>
      </c>
      <c r="D120" s="27" t="s">
        <v>3692</v>
      </c>
      <c r="E120" t="str">
        <f xml:space="preserve"> CONCATENATE( MID(Table15[[#This Row],[PHASE]],2,3), MID(Table15[[#This Row],[DELIVERABLE]],2,4), TRIM(SUBSTITUTE(MID(Table15[[#This Row],[CONCERN.ID]],2,20),"","") )  )</f>
        <v>08.461.5222.08.0000</v>
      </c>
      <c r="F120" t="str">
        <f>TRIM(MID(Table15[[#This Row],[CONCERN.UNIQUEPATH]], IF( ISNUMBER( SEARCH("/",Table15[[#This Row],[CONCERN.UNIQUEPATH]])),SEARCH("/",Table15[[#This Row],[CONCERN.UNIQUEPATH]])+1,1),255))</f>
        <v>Functionality/Completeness/Capabilities/Permissions</v>
      </c>
    </row>
    <row r="121" spans="1:6">
      <c r="A121" t="s">
        <v>1969</v>
      </c>
      <c r="B121" t="s">
        <v>2246</v>
      </c>
      <c r="C121" s="36" t="s">
        <v>3693</v>
      </c>
      <c r="D121" s="26" t="s">
        <v>3694</v>
      </c>
      <c r="E121" s="45" t="str">
        <f xml:space="preserve"> CONCATENATE( MID(Table15[[#This Row],[PHASE]],2,3), MID(Table15[[#This Row],[DELIVERABLE]],2,4), TRIM(SUBSTITUTE(MID(Table15[[#This Row],[CONCERN.ID]],2,20),"","") )  )</f>
        <v>08.461.5222.08.1000</v>
      </c>
      <c r="F121" t="str">
        <f>TRIM(MID(Table15[[#This Row],[CONCERN.UNIQUEPATH]], IF( ISNUMBER( SEARCH("/",Table15[[#This Row],[CONCERN.UNIQUEPATH]])),SEARCH("/",Table15[[#This Row],[CONCERN.UNIQUEPATH]])+1,1),255))</f>
        <v>Functionality/Completeness/Capabilities/Permissions/Assigned to Roles</v>
      </c>
    </row>
    <row r="122" spans="1:6">
      <c r="A122" t="s">
        <v>1969</v>
      </c>
      <c r="B122" t="s">
        <v>2246</v>
      </c>
      <c r="C122" s="35" t="s">
        <v>3695</v>
      </c>
      <c r="D122" s="27" t="s">
        <v>3696</v>
      </c>
      <c r="E122" t="str">
        <f xml:space="preserve"> CONCATENATE( MID(Table15[[#This Row],[PHASE]],2,3), MID(Table15[[#This Row],[DELIVERABLE]],2,4), TRIM(SUBSTITUTE(MID(Table15[[#This Row],[CONCERN.ID]],2,20),"","") )  )</f>
        <v>08.461.5222.08.1100</v>
      </c>
      <c r="F122" t="str">
        <f>TRIM(MID(Table15[[#This Row],[CONCERN.UNIQUEPATH]], IF( ISNUMBER( SEARCH("/",Table15[[#This Row],[CONCERN.UNIQUEPATH]])),SEARCH("/",Table15[[#This Row],[CONCERN.UNIQUEPATH]])+1,1),255))</f>
        <v>Functionality/Completeness/Capabilities/Permissions/Assigned to Roles/Supercede per User</v>
      </c>
    </row>
    <row r="123" spans="1:6">
      <c r="A123" t="s">
        <v>1969</v>
      </c>
      <c r="B123" t="s">
        <v>2246</v>
      </c>
      <c r="C123" s="36" t="s">
        <v>3697</v>
      </c>
      <c r="D123" s="26" t="s">
        <v>3698</v>
      </c>
      <c r="E123" s="45" t="str">
        <f xml:space="preserve"> CONCATENATE( MID(Table15[[#This Row],[PHASE]],2,3), MID(Table15[[#This Row],[DELIVERABLE]],2,4), TRIM(SUBSTITUTE(MID(Table15[[#This Row],[CONCERN.ID]],2,20),"","") )  )</f>
        <v>08.461.5222.08.2000</v>
      </c>
      <c r="F123" t="str">
        <f>TRIM(MID(Table15[[#This Row],[CONCERN.UNIQUEPATH]], IF( ISNUMBER( SEARCH("/",Table15[[#This Row],[CONCERN.UNIQUEPATH]])),SEARCH("/",Table15[[#This Row],[CONCERN.UNIQUEPATH]])+1,1),255))</f>
        <v>Functionality/Completeness/Capabilities/Permissions/Defined in Logical Modules</v>
      </c>
    </row>
    <row r="124" spans="1:6">
      <c r="A124" t="s">
        <v>1969</v>
      </c>
      <c r="B124" t="s">
        <v>2246</v>
      </c>
      <c r="C124" s="32" t="s">
        <v>3699</v>
      </c>
      <c r="D124" s="27" t="s">
        <v>3700</v>
      </c>
      <c r="E124" t="str">
        <f xml:space="preserve"> CONCATENATE( MID(Table15[[#This Row],[PHASE]],2,3), MID(Table15[[#This Row],[DELIVERABLE]],2,4), TRIM(SUBSTITUTE(MID(Table15[[#This Row],[CONCERN.ID]],2,20),"","") )  )</f>
        <v>08.461.5222.09.0000</v>
      </c>
      <c r="F124" t="str">
        <f>TRIM(MID(Table15[[#This Row],[CONCERN.UNIQUEPATH]], IF( ISNUMBER( SEARCH("/",Table15[[#This Row],[CONCERN.UNIQUEPATH]])),SEARCH("/",Table15[[#This Row],[CONCERN.UNIQUEPATH]])+1,1),255))</f>
        <v>Functionality/Completeness/Capabilities/Authorisation Handling</v>
      </c>
    </row>
    <row r="125" spans="1:6">
      <c r="A125" t="s">
        <v>1969</v>
      </c>
      <c r="B125" t="s">
        <v>2246</v>
      </c>
      <c r="C125" s="31" t="s">
        <v>3701</v>
      </c>
      <c r="D125" s="26" t="s">
        <v>3702</v>
      </c>
      <c r="E125" s="45" t="str">
        <f xml:space="preserve"> CONCATENATE( MID(Table15[[#This Row],[PHASE]],2,3), MID(Table15[[#This Row],[DELIVERABLE]],2,4), TRIM(SUBSTITUTE(MID(Table15[[#This Row],[CONCERN.ID]],2,20),"","") )  )</f>
        <v>08.461.5222.10.0000</v>
      </c>
      <c r="F125" t="str">
        <f>TRIM(MID(Table15[[#This Row],[CONCERN.UNIQUEPATH]], IF( ISNUMBER( SEARCH("/",Table15[[#This Row],[CONCERN.UNIQUEPATH]])),SEARCH("/",Table15[[#This Row],[CONCERN.UNIQUEPATH]])+1,1),255))</f>
        <v>Functionality/Completeness/Capabilities/Notifications</v>
      </c>
    </row>
    <row r="126" spans="1:6">
      <c r="A126" t="s">
        <v>1969</v>
      </c>
      <c r="B126" t="s">
        <v>2246</v>
      </c>
      <c r="C126" s="33" t="s">
        <v>3703</v>
      </c>
      <c r="D126" s="27" t="s">
        <v>3704</v>
      </c>
      <c r="E126" t="str">
        <f xml:space="preserve"> CONCATENATE( MID(Table15[[#This Row],[PHASE]],2,3), MID(Table15[[#This Row],[DELIVERABLE]],2,4), TRIM(SUBSTITUTE(MID(Table15[[#This Row],[CONCERN.ID]],2,20),"","") )  )</f>
        <v>08.461.5222.10.1000</v>
      </c>
      <c r="F126" t="str">
        <f>TRIM(MID(Table15[[#This Row],[CONCERN.UNIQUEPATH]], IF( ISNUMBER( SEARCH("/",Table15[[#This Row],[CONCERN.UNIQUEPATH]])),SEARCH("/",Table15[[#This Row],[CONCERN.UNIQUEPATH]])+1,1),255))</f>
        <v>Functionality/Completeness/Capabilities/Notifications/Using SMTP</v>
      </c>
    </row>
    <row r="127" spans="1:6">
      <c r="A127" t="s">
        <v>1969</v>
      </c>
      <c r="B127" t="s">
        <v>2246</v>
      </c>
      <c r="C127" s="36" t="s">
        <v>3705</v>
      </c>
      <c r="D127" s="26" t="s">
        <v>3706</v>
      </c>
      <c r="E127" s="45" t="str">
        <f xml:space="preserve"> CONCATENATE( MID(Table15[[#This Row],[PHASE]],2,3), MID(Table15[[#This Row],[DELIVERABLE]],2,4), TRIM(SUBSTITUTE(MID(Table15[[#This Row],[CONCERN.ID]],2,20),"","") )  )</f>
        <v>08.461.5222.10.2000</v>
      </c>
      <c r="F127" t="str">
        <f>TRIM(MID(Table15[[#This Row],[CONCERN.UNIQUEPATH]], IF( ISNUMBER( SEARCH("/",Table15[[#This Row],[CONCERN.UNIQUEPATH]])),SEARCH("/",Table15[[#This Row],[CONCERN.UNIQUEPATH]])+1,1),255))</f>
        <v>Functionality/Completeness/Capabilities/Notifications/In System</v>
      </c>
    </row>
    <row r="128" spans="1:6">
      <c r="A128" t="s">
        <v>1969</v>
      </c>
      <c r="B128" t="s">
        <v>2246</v>
      </c>
      <c r="C128" s="33" t="s">
        <v>3707</v>
      </c>
      <c r="D128" s="27" t="s">
        <v>3708</v>
      </c>
      <c r="E128" t="str">
        <f xml:space="preserve"> CONCATENATE( MID(Table15[[#This Row],[PHASE]],2,3), MID(Table15[[#This Row],[DELIVERABLE]],2,4), TRIM(SUBSTITUTE(MID(Table15[[#This Row],[CONCERN.ID]],2,20),"","") )  )</f>
        <v>08.461.5222.10.3000</v>
      </c>
      <c r="F128" t="str">
        <f>TRIM(MID(Table15[[#This Row],[CONCERN.UNIQUEPATH]], IF( ISNUMBER( SEARCH("/",Table15[[#This Row],[CONCERN.UNIQUEPATH]])),SEARCH("/",Table15[[#This Row],[CONCERN.UNIQUEPATH]])+1,1),255))</f>
        <v>Functionality/Completeness/Capabilities/Notifications/Permanently Stored</v>
      </c>
    </row>
    <row r="129" spans="1:6">
      <c r="A129" t="s">
        <v>1969</v>
      </c>
      <c r="B129" t="s">
        <v>2246</v>
      </c>
      <c r="C129" s="36" t="s">
        <v>3709</v>
      </c>
      <c r="D129" s="26" t="s">
        <v>3710</v>
      </c>
      <c r="E129" s="45" t="str">
        <f xml:space="preserve"> CONCATENATE( MID(Table15[[#This Row],[PHASE]],2,3), MID(Table15[[#This Row],[DELIVERABLE]],2,4), TRIM(SUBSTITUTE(MID(Table15[[#This Row],[CONCERN.ID]],2,20),"","") )  )</f>
        <v>08.461.5222.10.4000</v>
      </c>
      <c r="F129" t="str">
        <f>TRIM(MID(Table15[[#This Row],[CONCERN.UNIQUEPATH]], IF( ISNUMBER( SEARCH("/",Table15[[#This Row],[CONCERN.UNIQUEPATH]])),SEARCH("/",Table15[[#This Row],[CONCERN.UNIQUEPATH]])+1,1),255))</f>
        <v>Functionality/Completeness/Capabilities/Notifications/Confidential</v>
      </c>
    </row>
    <row r="130" spans="1:6">
      <c r="A130" t="s">
        <v>1969</v>
      </c>
      <c r="B130" t="s">
        <v>2246</v>
      </c>
      <c r="C130" s="33" t="s">
        <v>3709</v>
      </c>
      <c r="D130" s="27" t="s">
        <v>3711</v>
      </c>
      <c r="E130" t="str">
        <f xml:space="preserve"> CONCATENATE( MID(Table15[[#This Row],[PHASE]],2,3), MID(Table15[[#This Row],[DELIVERABLE]],2,4), TRIM(SUBSTITUTE(MID(Table15[[#This Row],[CONCERN.ID]],2,20),"","") )  )</f>
        <v>08.461.5222.10.4000</v>
      </c>
      <c r="F130" t="str">
        <f>TRIM(MID(Table15[[#This Row],[CONCERN.UNIQUEPATH]], IF( ISNUMBER( SEARCH("/",Table15[[#This Row],[CONCERN.UNIQUEPATH]])),SEARCH("/",Table15[[#This Row],[CONCERN.UNIQUEPATH]])+1,1),255))</f>
        <v>Functionality/Completeness/Capabilities/Notifications/Searchable By Content &amp; Metadata</v>
      </c>
    </row>
    <row r="131" spans="1:6">
      <c r="A131" t="s">
        <v>1969</v>
      </c>
      <c r="B131" t="s">
        <v>2246</v>
      </c>
      <c r="C131" s="34" t="s">
        <v>3712</v>
      </c>
      <c r="D131" s="26" t="s">
        <v>3713</v>
      </c>
      <c r="E131" s="45" t="str">
        <f xml:space="preserve"> CONCATENATE( MID(Table15[[#This Row],[PHASE]],2,3), MID(Table15[[#This Row],[DELIVERABLE]],2,4), TRIM(SUBSTITUTE(MID(Table15[[#This Row],[CONCERN.ID]],2,20),"","") )  )</f>
        <v>08.461.5222.10.4100</v>
      </c>
      <c r="F131" t="str">
        <f>TRIM(MID(Table15[[#This Row],[CONCERN.UNIQUEPATH]], IF( ISNUMBER( SEARCH("/",Table15[[#This Row],[CONCERN.UNIQUEPATH]])),SEARCH("/",Table15[[#This Row],[CONCERN.UNIQUEPATH]])+1,1),255))</f>
        <v>Functionality/Completeness/Capabilities/Notifications/Confidential/Do Not Disclose Personal Information</v>
      </c>
    </row>
    <row r="132" spans="1:6">
      <c r="A132" t="s">
        <v>1969</v>
      </c>
      <c r="B132" t="s">
        <v>2246</v>
      </c>
      <c r="C132" s="33" t="s">
        <v>3714</v>
      </c>
      <c r="D132" s="27" t="s">
        <v>3715</v>
      </c>
      <c r="E132" t="str">
        <f xml:space="preserve"> CONCATENATE( MID(Table15[[#This Row],[PHASE]],2,3), MID(Table15[[#This Row],[DELIVERABLE]],2,4), TRIM(SUBSTITUTE(MID(Table15[[#This Row],[CONCERN.ID]],2,20),"","") )  )</f>
        <v>08.461.5222.10.5000</v>
      </c>
      <c r="F132" t="str">
        <f>TRIM(MID(Table15[[#This Row],[CONCERN.UNIQUEPATH]], IF( ISNUMBER( SEARCH("/",Table15[[#This Row],[CONCERN.UNIQUEPATH]])),SEARCH("/",Table15[[#This Row],[CONCERN.UNIQUEPATH]])+1,1),255))</f>
        <v>Functionality/Completeness/Capabilities/Notifications/Time Limited</v>
      </c>
    </row>
    <row r="133" spans="1:6">
      <c r="A133" t="s">
        <v>1969</v>
      </c>
      <c r="B133" t="s">
        <v>2246</v>
      </c>
      <c r="C133" s="31" t="s">
        <v>3716</v>
      </c>
      <c r="D133" s="26" t="s">
        <v>3717</v>
      </c>
      <c r="E133" s="45" t="str">
        <f xml:space="preserve"> CONCATENATE( MID(Table15[[#This Row],[PHASE]],2,3), MID(Table15[[#This Row],[DELIVERABLE]],2,4), TRIM(SUBSTITUTE(MID(Table15[[#This Row],[CONCERN.ID]],2,20),"","") )  )</f>
        <v>08.461.5222.11.0000</v>
      </c>
      <c r="F133" t="str">
        <f>TRIM(MID(Table15[[#This Row],[CONCERN.UNIQUEPATH]], IF( ISNUMBER( SEARCH("/",Table15[[#This Row],[CONCERN.UNIQUEPATH]])),SEARCH("/",Table15[[#This Row],[CONCERN.UNIQUEPATH]])+1,1),255))</f>
        <v>Functionality/Completeness/Capabilities/Media</v>
      </c>
    </row>
    <row r="134" spans="1:6">
      <c r="A134" t="s">
        <v>1969</v>
      </c>
      <c r="B134" t="s">
        <v>2246</v>
      </c>
      <c r="C134" s="33" t="s">
        <v>3718</v>
      </c>
      <c r="D134" s="27" t="s">
        <v>3719</v>
      </c>
      <c r="E134" t="str">
        <f xml:space="preserve"> CONCATENATE( MID(Table15[[#This Row],[PHASE]],2,3), MID(Table15[[#This Row],[DELIVERABLE]],2,4), TRIM(SUBSTITUTE(MID(Table15[[#This Row],[CONCERN.ID]],2,20),"","") )  )</f>
        <v>08.461.5222.11.1000</v>
      </c>
      <c r="F134" t="str">
        <f>TRIM(MID(Table15[[#This Row],[CONCERN.UNIQUEPATH]], IF( ISNUMBER( SEARCH("/",Table15[[#This Row],[CONCERN.UNIQUEPATH]])),SEARCH("/",Table15[[#This Row],[CONCERN.UNIQUEPATH]])+1,1),255))</f>
        <v>Functionality/Completeness/Capabilities/Media/Blob Storage</v>
      </c>
    </row>
    <row r="135" spans="1:6">
      <c r="A135" t="s">
        <v>1969</v>
      </c>
      <c r="B135" t="s">
        <v>2246</v>
      </c>
      <c r="C135" s="36" t="s">
        <v>3720</v>
      </c>
      <c r="D135" s="26" t="s">
        <v>3721</v>
      </c>
      <c r="E135" s="45" t="str">
        <f xml:space="preserve"> CONCATENATE( MID(Table15[[#This Row],[PHASE]],2,3), MID(Table15[[#This Row],[DELIVERABLE]],2,4), TRIM(SUBSTITUTE(MID(Table15[[#This Row],[CONCERN.ID]],2,20),"","") )  )</f>
        <v>08.461.5222.11.2000</v>
      </c>
      <c r="F135" t="str">
        <f>TRIM(MID(Table15[[#This Row],[CONCERN.UNIQUEPATH]], IF( ISNUMBER( SEARCH("/",Table15[[#This Row],[CONCERN.UNIQUEPATH]])),SEARCH("/",Table15[[#This Row],[CONCERN.UNIQUEPATH]])+1,1),255))</f>
        <v>Functionality/Completeness/Capabilities/Media/By Group Association</v>
      </c>
    </row>
    <row r="136" spans="1:6">
      <c r="A136" t="s">
        <v>1969</v>
      </c>
      <c r="B136" t="s">
        <v>2246</v>
      </c>
      <c r="C136" s="33" t="s">
        <v>3722</v>
      </c>
      <c r="D136" s="27" t="s">
        <v>3723</v>
      </c>
      <c r="E136" t="str">
        <f xml:space="preserve"> CONCATENATE( MID(Table15[[#This Row],[PHASE]],2,3), MID(Table15[[#This Row],[DELIVERABLE]],2,4), TRIM(SUBSTITUTE(MID(Table15[[#This Row],[CONCERN.ID]],2,20),"","") )  )</f>
        <v>08.461.5222.11.3000</v>
      </c>
      <c r="F136" t="str">
        <f>TRIM(MID(Table15[[#This Row],[CONCERN.UNIQUEPATH]], IF( ISNUMBER( SEARCH("/",Table15[[#This Row],[CONCERN.UNIQUEPATH]])),SEARCH("/",Table15[[#This Row],[CONCERN.UNIQUEPATH]])+1,1),255))</f>
        <v>Functionality/Completeness/Capabilities/Media/By Multiple Associations</v>
      </c>
    </row>
    <row r="137" spans="1:6">
      <c r="A137" t="s">
        <v>1969</v>
      </c>
      <c r="B137" t="s">
        <v>2246</v>
      </c>
      <c r="C137" s="36" t="s">
        <v>3724</v>
      </c>
      <c r="D137" s="26" t="s">
        <v>3725</v>
      </c>
      <c r="E137" s="45" t="str">
        <f xml:space="preserve"> CONCATENATE( MID(Table15[[#This Row],[PHASE]],2,3), MID(Table15[[#This Row],[DELIVERABLE]],2,4), TRIM(SUBSTITUTE(MID(Table15[[#This Row],[CONCERN.ID]],2,20),"","") )  )</f>
        <v>08.461.5222.11.4000</v>
      </c>
      <c r="F137" t="str">
        <f>TRIM(MID(Table15[[#This Row],[CONCERN.UNIQUEPATH]], IF( ISNUMBER( SEARCH("/",Table15[[#This Row],[CONCERN.UNIQUEPATH]])),SEARCH("/",Table15[[#This Row],[CONCERN.UNIQUEPATH]])+1,1),255))</f>
        <v>Functionality/Completeness/Capabilities/Media/By User Association</v>
      </c>
    </row>
    <row r="138" spans="1:6">
      <c r="A138" t="s">
        <v>1969</v>
      </c>
      <c r="B138" t="s">
        <v>2246</v>
      </c>
      <c r="C138" s="33" t="s">
        <v>3726</v>
      </c>
      <c r="D138" s="27" t="s">
        <v>3727</v>
      </c>
      <c r="E138" t="str">
        <f xml:space="preserve"> CONCATENATE( MID(Table15[[#This Row],[PHASE]],2,3), MID(Table15[[#This Row],[DELIVERABLE]],2,4), TRIM(SUBSTITUTE(MID(Table15[[#This Row],[CONCERN.ID]],2,20),"","") )  )</f>
        <v>08.461.5222.11.5000</v>
      </c>
      <c r="F138" t="str">
        <f>TRIM(MID(Table15[[#This Row],[CONCERN.UNIQUEPATH]], IF( ISNUMBER( SEARCH("/",Table15[[#This Row],[CONCERN.UNIQUEPATH]])),SEARCH("/",Table15[[#This Row],[CONCERN.UNIQUEPATH]])+1,1),255))</f>
        <v>Functionality/Completeness/Capabilities/Media/Validate for Malware</v>
      </c>
    </row>
    <row r="139" spans="1:6">
      <c r="A139" t="s">
        <v>1969</v>
      </c>
      <c r="B139" t="s">
        <v>2246</v>
      </c>
      <c r="C139" s="36" t="s">
        <v>3728</v>
      </c>
      <c r="D139" s="26" t="s">
        <v>3729</v>
      </c>
      <c r="E139" s="45" t="str">
        <f xml:space="preserve"> CONCATENATE( MID(Table15[[#This Row],[PHASE]],2,3), MID(Table15[[#This Row],[DELIVERABLE]],2,4), TRIM(SUBSTITUTE(MID(Table15[[#This Row],[CONCERN.ID]],2,20),"","") )  )</f>
        <v>08.461.5222.11.6000</v>
      </c>
      <c r="F139" t="str">
        <f>TRIM(MID(Table15[[#This Row],[CONCERN.UNIQUEPATH]], IF( ISNUMBER( SEARCH("/",Table15[[#This Row],[CONCERN.UNIQUEPATH]])),SEARCH("/",Table15[[#This Row],[CONCERN.UNIQUEPATH]])+1,1),255))</f>
        <v>Functionality/Completeness/Capabilities/Media/Validate for Objectionability</v>
      </c>
    </row>
    <row r="140" spans="1:6">
      <c r="A140" t="s">
        <v>1969</v>
      </c>
      <c r="B140" t="s">
        <v>2246</v>
      </c>
      <c r="C140" s="32" t="s">
        <v>3730</v>
      </c>
      <c r="D140" s="27" t="s">
        <v>3731</v>
      </c>
      <c r="E140" t="str">
        <f xml:space="preserve"> CONCATENATE( MID(Table15[[#This Row],[PHASE]],2,3), MID(Table15[[#This Row],[DELIVERABLE]],2,4), TRIM(SUBSTITUTE(MID(Table15[[#This Row],[CONCERN.ID]],2,20),"","") )  )</f>
        <v>08.461.5222.12.0000</v>
      </c>
      <c r="F140" t="str">
        <f>TRIM(MID(Table15[[#This Row],[CONCERN.UNIQUEPATH]], IF( ISNUMBER( SEARCH("/",Table15[[#This Row],[CONCERN.UNIQUEPATH]])),SEARCH("/",Table15[[#This Row],[CONCERN.UNIQUEPATH]])+1,1),255))</f>
        <v>Functionality/Completeness/Capabilities/User Feedback</v>
      </c>
    </row>
    <row r="141" spans="1:6">
      <c r="A141" t="s">
        <v>1969</v>
      </c>
      <c r="B141" t="s">
        <v>2246</v>
      </c>
      <c r="C141" s="36" t="s">
        <v>3732</v>
      </c>
      <c r="D141" s="26" t="s">
        <v>3733</v>
      </c>
      <c r="E141" s="45" t="str">
        <f xml:space="preserve"> CONCATENATE( MID(Table15[[#This Row],[PHASE]],2,3), MID(Table15[[#This Row],[DELIVERABLE]],2,4), TRIM(SUBSTITUTE(MID(Table15[[#This Row],[CONCERN.ID]],2,20),"","") )  )</f>
        <v>08.461.5222.12.1000</v>
      </c>
      <c r="F141" t="str">
        <f>TRIM(MID(Table15[[#This Row],[CONCERN.UNIQUEPATH]], IF( ISNUMBER( SEARCH("/",Table15[[#This Row],[CONCERN.UNIQUEPATH]])),SEARCH("/",Table15[[#This Row],[CONCERN.UNIQUEPATH]])+1,1),255))</f>
        <v>Functionality/Completeness/Capabilities/User Feedback/By Feature</v>
      </c>
    </row>
    <row r="142" spans="1:6">
      <c r="A142" t="s">
        <v>1969</v>
      </c>
      <c r="B142" t="s">
        <v>2246</v>
      </c>
      <c r="C142" s="33" t="s">
        <v>3734</v>
      </c>
      <c r="D142" s="27" t="s">
        <v>3735</v>
      </c>
      <c r="E142" t="str">
        <f xml:space="preserve"> CONCATENATE( MID(Table15[[#This Row],[PHASE]],2,3), MID(Table15[[#This Row],[DELIVERABLE]],2,4), TRIM(SUBSTITUTE(MID(Table15[[#This Row],[CONCERN.ID]],2,20),"","") )  )</f>
        <v>08.461.5222.12.2000</v>
      </c>
      <c r="F142" t="str">
        <f>TRIM(MID(Table15[[#This Row],[CONCERN.UNIQUEPATH]], IF( ISNUMBER( SEARCH("/",Table15[[#This Row],[CONCERN.UNIQUEPATH]])),SEARCH("/",Table15[[#This Row],[CONCERN.UNIQUEPATH]])+1,1),255))</f>
        <v>Functionality/Completeness/Capabilities/User Feedback/By Product</v>
      </c>
    </row>
    <row r="143" spans="1:6">
      <c r="A143" t="s">
        <v>1969</v>
      </c>
      <c r="B143" t="s">
        <v>2246</v>
      </c>
      <c r="C143" s="31" t="s">
        <v>3736</v>
      </c>
      <c r="D143" s="26" t="s">
        <v>3737</v>
      </c>
      <c r="E143" s="45" t="str">
        <f xml:space="preserve"> CONCATENATE( MID(Table15[[#This Row],[PHASE]],2,3), MID(Table15[[#This Row],[DELIVERABLE]],2,4), TRIM(SUBSTITUTE(MID(Table15[[#This Row],[CONCERN.ID]],2,20),"","") )  )</f>
        <v>08.461.5222.17.0000</v>
      </c>
      <c r="F143" t="str">
        <f>TRIM(MID(Table15[[#This Row],[CONCERN.UNIQUEPATH]], IF( ISNUMBER( SEARCH("/",Table15[[#This Row],[CONCERN.UNIQUEPATH]])),SEARCH("/",Table15[[#This Row],[CONCERN.UNIQUEPATH]])+1,1),255))</f>
        <v>Functionality/Completeness/Capabilities/Search Metadata</v>
      </c>
    </row>
    <row r="144" spans="1:6">
      <c r="A144" t="s">
        <v>1969</v>
      </c>
      <c r="B144" t="s">
        <v>2246</v>
      </c>
      <c r="C144" s="33" t="s">
        <v>3738</v>
      </c>
      <c r="D144" s="27" t="s">
        <v>3739</v>
      </c>
      <c r="E144" t="str">
        <f xml:space="preserve"> CONCATENATE( MID(Table15[[#This Row],[PHASE]],2,3), MID(Table15[[#This Row],[DELIVERABLE]],2,4), TRIM(SUBSTITUTE(MID(Table15[[#This Row],[CONCERN.ID]],2,20),"","") )  )</f>
        <v>08.461.5222.17.1000</v>
      </c>
      <c r="F144" t="str">
        <f>TRIM(MID(Table15[[#This Row],[CONCERN.UNIQUEPATH]], IF( ISNUMBER( SEARCH("/",Table15[[#This Row],[CONCERN.UNIQUEPATH]])),SEARCH("/",Table15[[#This Row],[CONCERN.UNIQUEPATH]])+1,1),255))</f>
        <v>Functionality/Completeness/Capabilities/Search Metadata/System Wide Tagging</v>
      </c>
    </row>
    <row r="145" spans="1:6">
      <c r="A145" t="s">
        <v>1969</v>
      </c>
      <c r="B145" t="s">
        <v>2246</v>
      </c>
      <c r="C145" s="36" t="s">
        <v>3740</v>
      </c>
      <c r="D145" s="26" t="s">
        <v>3741</v>
      </c>
      <c r="E145" s="45" t="str">
        <f xml:space="preserve"> CONCATENATE( MID(Table15[[#This Row],[PHASE]],2,3), MID(Table15[[#This Row],[DELIVERABLE]],2,4), TRIM(SUBSTITUTE(MID(Table15[[#This Row],[CONCERN.ID]],2,20),"","") )  )</f>
        <v>08.461.5222.17.2000</v>
      </c>
      <c r="F145" t="str">
        <f>TRIM(MID(Table15[[#This Row],[CONCERN.UNIQUEPATH]], IF( ISNUMBER( SEARCH("/",Table15[[#This Row],[CONCERN.UNIQUEPATH]])),SEARCH("/",Table15[[#This Row],[CONCERN.UNIQUEPATH]])+1,1),255))</f>
        <v>Functionality/Completeness/Capabilities/Search Metadata/Personal Tagging</v>
      </c>
    </row>
    <row r="146" spans="1:6">
      <c r="A146" t="s">
        <v>1969</v>
      </c>
      <c r="B146" t="s">
        <v>2246</v>
      </c>
      <c r="C146" s="32" t="s">
        <v>3742</v>
      </c>
      <c r="D146" s="27" t="s">
        <v>3743</v>
      </c>
      <c r="E146" t="str">
        <f xml:space="preserve"> CONCATENATE( MID(Table15[[#This Row],[PHASE]],2,3), MID(Table15[[#This Row],[DELIVERABLE]],2,4), TRIM(SUBSTITUTE(MID(Table15[[#This Row],[CONCERN.ID]],2,20),"","") )  )</f>
        <v>08.461.5222.18.0000</v>
      </c>
      <c r="F146" t="str">
        <f>TRIM(MID(Table15[[#This Row],[CONCERN.UNIQUEPATH]], IF( ISNUMBER( SEARCH("/",Table15[[#This Row],[CONCERN.UNIQUEPATH]])),SEARCH("/",Table15[[#This Row],[CONCERN.UNIQUEPATH]])+1,1),255))</f>
        <v>Functionality/Completeness/Capabilities/Route Handling</v>
      </c>
    </row>
    <row r="147" spans="1:6">
      <c r="A147" t="s">
        <v>1969</v>
      </c>
      <c r="B147" t="s">
        <v>2246</v>
      </c>
      <c r="C147" s="36" t="s">
        <v>3744</v>
      </c>
      <c r="D147" s="26" t="s">
        <v>3745</v>
      </c>
      <c r="E147" s="45" t="str">
        <f xml:space="preserve"> CONCATENATE( MID(Table15[[#This Row],[PHASE]],2,3), MID(Table15[[#This Row],[DELIVERABLE]],2,4), TRIM(SUBSTITUTE(MID(Table15[[#This Row],[CONCERN.ID]],2,20),"","") )  )</f>
        <v>08.461.5222.18.1000</v>
      </c>
      <c r="F147" t="str">
        <f>TRIM(MID(Table15[[#This Row],[CONCERN.UNIQUEPATH]], IF( ISNUMBER( SEARCH("/",Table15[[#This Row],[CONCERN.UNIQUEPATH]])),SEARCH("/",Table15[[#This Row],[CONCERN.UNIQUEPATH]])+1,1),255))</f>
        <v>Functionality/Completeness/Capabilities/Route Handling/Permit multiple routes</v>
      </c>
    </row>
    <row r="148" spans="1:6">
      <c r="A148" t="s">
        <v>1969</v>
      </c>
      <c r="B148" t="s">
        <v>2246</v>
      </c>
      <c r="C148" s="33" t="s">
        <v>3746</v>
      </c>
      <c r="D148" s="27" t="s">
        <v>3747</v>
      </c>
      <c r="E148" t="str">
        <f xml:space="preserve"> CONCATENATE( MID(Table15[[#This Row],[PHASE]],2,3), MID(Table15[[#This Row],[DELIVERABLE]],2,4), TRIM(SUBSTITUTE(MID(Table15[[#This Row],[CONCERN.ID]],2,20),"","") )  )</f>
        <v>08.461.5222.18.2000</v>
      </c>
      <c r="F148" t="str">
        <f>TRIM(MID(Table15[[#This Row],[CONCERN.UNIQUEPATH]], IF( ISNUMBER( SEARCH("/",Table15[[#This Row],[CONCERN.UNIQUEPATH]])),SEARCH("/",Table15[[#This Row],[CONCERN.UNIQUEPATH]])+1,1),255))</f>
        <v>Functionality/Completeness/Capabilities/Route Handling/Permit legacy redirection</v>
      </c>
    </row>
    <row r="149" spans="1:6">
      <c r="A149" t="s">
        <v>1969</v>
      </c>
      <c r="B149" t="s">
        <v>2246</v>
      </c>
      <c r="C149" s="31" t="s">
        <v>3748</v>
      </c>
      <c r="D149" s="26" t="s">
        <v>3749</v>
      </c>
      <c r="E149" s="45" t="str">
        <f xml:space="preserve"> CONCATENATE( MID(Table15[[#This Row],[PHASE]],2,3), MID(Table15[[#This Row],[DELIVERABLE]],2,4), TRIM(SUBSTITUTE(MID(Table15[[#This Row],[CONCERN.ID]],2,20),"","") )  )</f>
        <v>08.461.5222.19.0000</v>
      </c>
      <c r="F149" t="str">
        <f>TRIM(MID(Table15[[#This Row],[CONCERN.UNIQUEPATH]], IF( ISNUMBER( SEARCH("/",Table15[[#This Row],[CONCERN.UNIQUEPATH]])),SEARCH("/",Table15[[#This Row],[CONCERN.UNIQUEPATH]])+1,1),255))</f>
        <v>Functionality/Completeness/Capabilities/Module Handling</v>
      </c>
    </row>
    <row r="150" spans="1:6">
      <c r="A150" t="s">
        <v>1969</v>
      </c>
      <c r="B150" t="s">
        <v>2246</v>
      </c>
      <c r="C150" s="35" t="s">
        <v>3750</v>
      </c>
      <c r="D150" s="27" t="s">
        <v>3751</v>
      </c>
      <c r="E150" t="str">
        <f xml:space="preserve"> CONCATENATE( MID(Table15[[#This Row],[PHASE]],2,3), MID(Table15[[#This Row],[DELIVERABLE]],2,4), TRIM(SUBSTITUTE(MID(Table15[[#This Row],[CONCERN.ID]],2,20),"","") )  )</f>
        <v>08.461.5222.19.1000</v>
      </c>
      <c r="F150" t="str">
        <f>TRIM(MID(Table15[[#This Row],[CONCERN.UNIQUEPATH]], IF( ISNUMBER( SEARCH("/",Table15[[#This Row],[CONCERN.UNIQUEPATH]])),SEARCH("/",Table15[[#This Row],[CONCERN.UNIQUEPATH]])+1,1),255))</f>
        <v>Functionality/Completeness/Capabilities/Custom/Module Handling/Blob Stored</v>
      </c>
    </row>
    <row r="151" spans="1:6">
      <c r="A151" t="s">
        <v>1969</v>
      </c>
      <c r="B151" t="s">
        <v>2246</v>
      </c>
      <c r="C151" s="34" t="s">
        <v>3752</v>
      </c>
      <c r="D151" s="26" t="s">
        <v>3753</v>
      </c>
      <c r="E151" s="45" t="str">
        <f xml:space="preserve"> CONCATENATE( MID(Table15[[#This Row],[PHASE]],2,3), MID(Table15[[#This Row],[DELIVERABLE]],2,4), TRIM(SUBSTITUTE(MID(Table15[[#This Row],[CONCERN.ID]],2,20),"","") )  )</f>
        <v>08.461.5222.19.2000</v>
      </c>
      <c r="F151" t="str">
        <f>TRIM(MID(Table15[[#This Row],[CONCERN.UNIQUEPATH]], IF( ISNUMBER( SEARCH("/",Table15[[#This Row],[CONCERN.UNIQUEPATH]])),SEARCH("/",Table15[[#This Row],[CONCERN.UNIQUEPATH]])+1,1),255))</f>
        <v>Functionality/Completeness/Capabilities/Custom/Module Handling/Permission Listing</v>
      </c>
    </row>
    <row r="152" spans="1:6">
      <c r="A152" t="s">
        <v>1969</v>
      </c>
      <c r="B152" t="s">
        <v>2246</v>
      </c>
      <c r="C152" s="32" t="s">
        <v>3754</v>
      </c>
      <c r="D152" s="27" t="s">
        <v>3755</v>
      </c>
      <c r="E152" t="str">
        <f xml:space="preserve"> CONCATENATE( MID(Table15[[#This Row],[PHASE]],2,3), MID(Table15[[#This Row],[DELIVERABLE]],2,4), TRIM(SUBSTITUTE(MID(Table15[[#This Row],[CONCERN.ID]],2,20),"","") )  )</f>
        <v>08.461.5222.20.0000</v>
      </c>
      <c r="F152" t="str">
        <f>TRIM(MID(Table15[[#This Row],[CONCERN.UNIQUEPATH]], IF( ISNUMBER( SEARCH("/",Table15[[#This Row],[CONCERN.UNIQUEPATH]])),SEARCH("/",Table15[[#This Row],[CONCERN.UNIQUEPATH]])+1,1),255))</f>
        <v>Functionality/Completeness/Capabilities/Search</v>
      </c>
    </row>
    <row r="153" spans="1:6">
      <c r="A153" t="s">
        <v>1969</v>
      </c>
      <c r="B153" t="s">
        <v>2246</v>
      </c>
      <c r="C153" s="36" t="s">
        <v>3756</v>
      </c>
      <c r="D153" s="26" t="s">
        <v>3757</v>
      </c>
      <c r="E153" s="45" t="str">
        <f xml:space="preserve"> CONCATENATE( MID(Table15[[#This Row],[PHASE]],2,3), MID(Table15[[#This Row],[DELIVERABLE]],2,4), TRIM(SUBSTITUTE(MID(Table15[[#This Row],[CONCERN.ID]],2,20),"","") )  )</f>
        <v>08.461.5222.20.1000</v>
      </c>
      <c r="F153" t="str">
        <f>TRIM(MID(Table15[[#This Row],[CONCERN.UNIQUEPATH]], IF( ISNUMBER( SEARCH("/",Table15[[#This Row],[CONCERN.UNIQUEPATH]])),SEARCH("/",Table15[[#This Row],[CONCERN.UNIQUEPATH]])+1,1),255))</f>
        <v>Functionality/Completeness/Capabilities/Search/Filterable</v>
      </c>
    </row>
    <row r="154" spans="1:6">
      <c r="A154" t="s">
        <v>1969</v>
      </c>
      <c r="B154" t="s">
        <v>2246</v>
      </c>
      <c r="C154" s="35" t="s">
        <v>3758</v>
      </c>
      <c r="D154" s="27" t="s">
        <v>3759</v>
      </c>
      <c r="E154" t="str">
        <f xml:space="preserve"> CONCATENATE( MID(Table15[[#This Row],[PHASE]],2,3), MID(Table15[[#This Row],[DELIVERABLE]],2,4), TRIM(SUBSTITUTE(MID(Table15[[#This Row],[CONCERN.ID]],2,20),"","") )  )</f>
        <v>08.461.5222.20.1100</v>
      </c>
      <c r="F154" t="str">
        <f>TRIM(MID(Table15[[#This Row],[CONCERN.UNIQUEPATH]], IF( ISNUMBER( SEARCH("/",Table15[[#This Row],[CONCERN.UNIQUEPATH]])),SEARCH("/",Table15[[#This Row],[CONCERN.UNIQUEPATH]])+1,1),255))</f>
        <v>Functionality/Completeness/Capabilities/Search/Filterable/Metadata</v>
      </c>
    </row>
    <row r="155" spans="1:6">
      <c r="A155" t="s">
        <v>1969</v>
      </c>
      <c r="B155" t="s">
        <v>2246</v>
      </c>
      <c r="C155" s="34" t="s">
        <v>3758</v>
      </c>
      <c r="D155" s="26" t="s">
        <v>3760</v>
      </c>
      <c r="E155" s="45" t="str">
        <f xml:space="preserve"> CONCATENATE( MID(Table15[[#This Row],[PHASE]],2,3), MID(Table15[[#This Row],[DELIVERABLE]],2,4), TRIM(SUBSTITUTE(MID(Table15[[#This Row],[CONCERN.ID]],2,20),"","") )  )</f>
        <v>08.461.5222.20.1100</v>
      </c>
      <c r="F155" t="str">
        <f>TRIM(MID(Table15[[#This Row],[CONCERN.UNIQUEPATH]], IF( ISNUMBER( SEARCH("/",Table15[[#This Row],[CONCERN.UNIQUEPATH]])),SEARCH("/",Table15[[#This Row],[CONCERN.UNIQUEPATH]])+1,1),255))</f>
        <v>Functionality/Completeness/Capabilities/Search/Filterable/Type</v>
      </c>
    </row>
    <row r="156" spans="1:6">
      <c r="A156" t="s">
        <v>1969</v>
      </c>
      <c r="B156" t="s">
        <v>2246</v>
      </c>
      <c r="C156" s="33" t="s">
        <v>3761</v>
      </c>
      <c r="D156" s="27" t="s">
        <v>3762</v>
      </c>
      <c r="E156" t="str">
        <f xml:space="preserve"> CONCATENATE( MID(Table15[[#This Row],[PHASE]],2,3), MID(Table15[[#This Row],[DELIVERABLE]],2,4), TRIM(SUBSTITUTE(MID(Table15[[#This Row],[CONCERN.ID]],2,20),"","") )  )</f>
        <v>08.461.5222.20.2000</v>
      </c>
      <c r="F156" t="str">
        <f>TRIM(MID(Table15[[#This Row],[CONCERN.UNIQUEPATH]], IF( ISNUMBER( SEARCH("/",Table15[[#This Row],[CONCERN.UNIQUEPATH]])),SEARCH("/",Table15[[#This Row],[CONCERN.UNIQUEPATH]])+1,1),255))</f>
        <v>Functionality/Completeness/Capabilities/Search/Forgiving</v>
      </c>
    </row>
    <row r="157" spans="1:6">
      <c r="A157" t="s">
        <v>1969</v>
      </c>
      <c r="B157" t="s">
        <v>2246</v>
      </c>
      <c r="C157" s="34" t="s">
        <v>3763</v>
      </c>
      <c r="D157" s="26" t="s">
        <v>3764</v>
      </c>
      <c r="E157" s="45" t="str">
        <f xml:space="preserve"> CONCATENATE( MID(Table15[[#This Row],[PHASE]],2,3), MID(Table15[[#This Row],[DELIVERABLE]],2,4), TRIM(SUBSTITUTE(MID(Table15[[#This Row],[CONCERN.ID]],2,20),"","") )  )</f>
        <v>08.461.5222.20.2100</v>
      </c>
      <c r="F157" t="str">
        <f>TRIM(MID(Table15[[#This Row],[CONCERN.UNIQUEPATH]], IF( ISNUMBER( SEARCH("/",Table15[[#This Row],[CONCERN.UNIQUEPATH]])),SEARCH("/",Table15[[#This Row],[CONCERN.UNIQUEPATH]])+1,1),255))</f>
        <v>Functionality/Completeness/Capabilities/Search/Forgiving/Spelling</v>
      </c>
    </row>
    <row r="158" spans="1:6">
      <c r="A158" t="s">
        <v>1969</v>
      </c>
      <c r="B158" t="s">
        <v>2246</v>
      </c>
      <c r="C158" s="35" t="s">
        <v>3765</v>
      </c>
      <c r="D158" s="27" t="s">
        <v>3766</v>
      </c>
      <c r="E158" t="str">
        <f xml:space="preserve"> CONCATENATE( MID(Table15[[#This Row],[PHASE]],2,3), MID(Table15[[#This Row],[DELIVERABLE]],2,4), TRIM(SUBSTITUTE(MID(Table15[[#This Row],[CONCERN.ID]],2,20),"","") )  )</f>
        <v>08.461.5222.20.2200</v>
      </c>
      <c r="F158" t="str">
        <f>TRIM(MID(Table15[[#This Row],[CONCERN.UNIQUEPATH]], IF( ISNUMBER( SEARCH("/",Table15[[#This Row],[CONCERN.UNIQUEPATH]])),SEARCH("/",Table15[[#This Row],[CONCERN.UNIQUEPATH]])+1,1),255))</f>
        <v>Functionality/Completeness/Capabilities/Search/Forgiving/Diacritics</v>
      </c>
    </row>
    <row r="159" spans="1:6">
      <c r="A159" t="s">
        <v>1969</v>
      </c>
      <c r="B159" t="s">
        <v>2246</v>
      </c>
      <c r="C159" s="34" t="s">
        <v>3767</v>
      </c>
      <c r="D159" s="26" t="s">
        <v>3768</v>
      </c>
      <c r="E159" s="45" t="str">
        <f xml:space="preserve"> CONCATENATE( MID(Table15[[#This Row],[PHASE]],2,3), MID(Table15[[#This Row],[DELIVERABLE]],2,4), TRIM(SUBSTITUTE(MID(Table15[[#This Row],[CONCERN.ID]],2,20),"","") )  )</f>
        <v>08.461.5222.20.2300</v>
      </c>
      <c r="F159" t="str">
        <f>TRIM(MID(Table15[[#This Row],[CONCERN.UNIQUEPATH]], IF( ISNUMBER( SEARCH("/",Table15[[#This Row],[CONCERN.UNIQUEPATH]])),SEARCH("/",Table15[[#This Row],[CONCERN.UNIQUEPATH]])+1,1),255))</f>
        <v>Functionality/Completeness/Capabilities/Search/Forgiving/Phonetic</v>
      </c>
    </row>
    <row r="160" spans="1:6">
      <c r="A160" t="s">
        <v>1969</v>
      </c>
      <c r="B160" t="s">
        <v>2246</v>
      </c>
      <c r="C160" s="35" t="s">
        <v>3769</v>
      </c>
      <c r="D160" s="27" t="s">
        <v>3770</v>
      </c>
      <c r="E160" t="str">
        <f xml:space="preserve"> CONCATENATE( MID(Table15[[#This Row],[PHASE]],2,3), MID(Table15[[#This Row],[DELIVERABLE]],2,4), TRIM(SUBSTITUTE(MID(Table15[[#This Row],[CONCERN.ID]],2,20),"","") )  )</f>
        <v>08.461.5222.20.2400</v>
      </c>
      <c r="F160" t="str">
        <f>TRIM(MID(Table15[[#This Row],[CONCERN.UNIQUEPATH]], IF( ISNUMBER( SEARCH("/",Table15[[#This Row],[CONCERN.UNIQUEPATH]])),SEARCH("/",Table15[[#This Row],[CONCERN.UNIQUEPATH]])+1,1),255))</f>
        <v>Functionality/Completeness/Capabilities/Search/Forgiving/Synonyms</v>
      </c>
    </row>
    <row r="161" spans="1:6">
      <c r="A161" t="s">
        <v>1969</v>
      </c>
      <c r="B161" t="s">
        <v>2246</v>
      </c>
      <c r="C161" s="36" t="s">
        <v>3771</v>
      </c>
      <c r="D161" s="26" t="s">
        <v>3772</v>
      </c>
      <c r="E161" s="45" t="str">
        <f xml:space="preserve"> CONCATENATE( MID(Table15[[#This Row],[PHASE]],2,3), MID(Table15[[#This Row],[DELIVERABLE]],2,4), TRIM(SUBSTITUTE(MID(Table15[[#This Row],[CONCERN.ID]],2,20),"","") )  )</f>
        <v>08.461.5222.20.3000</v>
      </c>
      <c r="F161" t="str">
        <f>TRIM(MID(Table15[[#This Row],[CONCERN.UNIQUEPATH]], IF( ISNUMBER( SEARCH("/",Table15[[#This Row],[CONCERN.UNIQUEPATH]])),SEARCH("/",Table15[[#This Row],[CONCERN.UNIQUEPATH]])+1,1),255))</f>
        <v>Functionality/Completeness/Capabilities/Search/On Content</v>
      </c>
    </row>
    <row r="162" spans="1:6">
      <c r="A162" t="s">
        <v>1969</v>
      </c>
      <c r="B162" t="s">
        <v>2246</v>
      </c>
      <c r="C162" s="33" t="s">
        <v>3773</v>
      </c>
      <c r="D162" s="27" t="s">
        <v>3774</v>
      </c>
      <c r="E162" t="str">
        <f xml:space="preserve"> CONCATENATE( MID(Table15[[#This Row],[PHASE]],2,3), MID(Table15[[#This Row],[DELIVERABLE]],2,4), TRIM(SUBSTITUTE(MID(Table15[[#This Row],[CONCERN.ID]],2,20),"","") )  )</f>
        <v>08.461.5222.20.4000</v>
      </c>
      <c r="F162" t="str">
        <f>TRIM(MID(Table15[[#This Row],[CONCERN.UNIQUEPATH]], IF( ISNUMBER( SEARCH("/",Table15[[#This Row],[CONCERN.UNIQUEPATH]])),SEARCH("/",Table15[[#This Row],[CONCERN.UNIQUEPATH]])+1,1),255))</f>
        <v>Functionality/Completeness/Capabilities/Search/On Metadata</v>
      </c>
    </row>
    <row r="163" spans="1:6">
      <c r="A163" t="s">
        <v>1969</v>
      </c>
      <c r="B163" t="s">
        <v>2246</v>
      </c>
      <c r="C163" s="36" t="s">
        <v>3775</v>
      </c>
      <c r="D163" s="26" t="s">
        <v>3776</v>
      </c>
      <c r="E163" s="45" t="str">
        <f xml:space="preserve"> CONCATENATE( MID(Table15[[#This Row],[PHASE]],2,3), MID(Table15[[#This Row],[DELIVERABLE]],2,4), TRIM(SUBSTITUTE(MID(Table15[[#This Row],[CONCERN.ID]],2,20),"","") )  )</f>
        <v>08.461.5222.20.5000</v>
      </c>
      <c r="F163" t="str">
        <f>TRIM(MID(Table15[[#This Row],[CONCERN.UNIQUEPATH]], IF( ISNUMBER( SEARCH("/",Table15[[#This Row],[CONCERN.UNIQUEPATH]])),SEARCH("/",Table15[[#This Row],[CONCERN.UNIQUEPATH]])+1,1),255))</f>
        <v>Functionality/Completeness/Capabilities/Search/Related</v>
      </c>
    </row>
    <row r="164" spans="1:6">
      <c r="A164" t="s">
        <v>1969</v>
      </c>
      <c r="B164" t="s">
        <v>2246</v>
      </c>
      <c r="C164" s="35" t="s">
        <v>3777</v>
      </c>
      <c r="D164" s="27" t="s">
        <v>3778</v>
      </c>
      <c r="E164" t="str">
        <f xml:space="preserve"> CONCATENATE( MID(Table15[[#This Row],[PHASE]],2,3), MID(Table15[[#This Row],[DELIVERABLE]],2,4), TRIM(SUBSTITUTE(MID(Table15[[#This Row],[CONCERN.ID]],2,20),"","") )  )</f>
        <v>08.461.5222.20.5100</v>
      </c>
      <c r="F164" t="str">
        <f>TRIM(MID(Table15[[#This Row],[CONCERN.UNIQUEPATH]], IF( ISNUMBER( SEARCH("/",Table15[[#This Row],[CONCERN.UNIQUEPATH]])),SEARCH("/",Table15[[#This Row],[CONCERN.UNIQUEPATH]])+1,1),255))</f>
        <v>Functionality/Completeness/Capabilities/Search/Related/Linked</v>
      </c>
    </row>
    <row r="165" spans="1:6">
      <c r="A165" t="s">
        <v>1969</v>
      </c>
      <c r="B165" t="s">
        <v>2246</v>
      </c>
      <c r="C165" s="34" t="s">
        <v>3779</v>
      </c>
      <c r="D165" s="26" t="s">
        <v>3780</v>
      </c>
      <c r="E165" s="45" t="str">
        <f xml:space="preserve"> CONCATENATE( MID(Table15[[#This Row],[PHASE]],2,3), MID(Table15[[#This Row],[DELIVERABLE]],2,4), TRIM(SUBSTITUTE(MID(Table15[[#This Row],[CONCERN.ID]],2,20),"","") )  )</f>
        <v>08.461.5222.20.5200</v>
      </c>
      <c r="F165" t="str">
        <f>TRIM(MID(Table15[[#This Row],[CONCERN.UNIQUEPATH]], IF( ISNUMBER( SEARCH("/",Table15[[#This Row],[CONCERN.UNIQUEPATH]])),SEARCH("/",Table15[[#This Row],[CONCERN.UNIQUEPATH]])+1,1),255))</f>
        <v>Functionality/Completeness/Capabilities/Search/Related/Pattern Matched</v>
      </c>
    </row>
    <row r="166" spans="1:6">
      <c r="A166" t="s">
        <v>1969</v>
      </c>
      <c r="B166" t="s">
        <v>2246</v>
      </c>
      <c r="C166" s="32" t="s">
        <v>3781</v>
      </c>
      <c r="D166" s="27" t="s">
        <v>3782</v>
      </c>
      <c r="E166" t="str">
        <f xml:space="preserve"> CONCATENATE( MID(Table15[[#This Row],[PHASE]],2,3), MID(Table15[[#This Row],[DELIVERABLE]],2,4), TRIM(SUBSTITUTE(MID(Table15[[#This Row],[CONCERN.ID]],2,20),"","") )  )</f>
        <v>08.461.5222.22.0000</v>
      </c>
      <c r="F166" t="str">
        <f>TRIM(MID(Table15[[#This Row],[CONCERN.UNIQUEPATH]], IF( ISNUMBER( SEARCH("/",Table15[[#This Row],[CONCERN.UNIQUEPATH]])),SEARCH("/",Table15[[#This Row],[CONCERN.UNIQUEPATH]])+1,1),255))</f>
        <v>Functionality/Completeness/Capabilities/Async Task Eecution</v>
      </c>
    </row>
    <row r="167" spans="1:6">
      <c r="A167" t="s">
        <v>1969</v>
      </c>
      <c r="B167" t="s">
        <v>2246</v>
      </c>
      <c r="C167" s="31" t="s">
        <v>3783</v>
      </c>
      <c r="D167" s="26" t="s">
        <v>3784</v>
      </c>
      <c r="E167" s="45" t="str">
        <f xml:space="preserve"> CONCATENATE( MID(Table15[[#This Row],[PHASE]],2,3), MID(Table15[[#This Row],[DELIVERABLE]],2,4), TRIM(SUBSTITUTE(MID(Table15[[#This Row],[CONCERN.ID]],2,20),"","") )  )</f>
        <v>08.461.5222.23.0000</v>
      </c>
      <c r="F167" t="str">
        <f>TRIM(MID(Table15[[#This Row],[CONCERN.UNIQUEPATH]], IF( ISNUMBER( SEARCH("/",Table15[[#This Row],[CONCERN.UNIQUEPATH]])),SEARCH("/",Table15[[#This Row],[CONCERN.UNIQUEPATH]])+1,1),255))</f>
        <v>Functionality/Completeness/Capabilities/Async Handling</v>
      </c>
    </row>
    <row r="168" spans="1:6">
      <c r="A168" t="s">
        <v>1969</v>
      </c>
      <c r="B168" t="s">
        <v>2246</v>
      </c>
      <c r="C168" s="33" t="s">
        <v>3785</v>
      </c>
      <c r="D168" s="27" t="s">
        <v>3786</v>
      </c>
      <c r="E168" t="str">
        <f xml:space="preserve"> CONCATENATE( MID(Table15[[#This Row],[PHASE]],2,3), MID(Table15[[#This Row],[DELIVERABLE]],2,4), TRIM(SUBSTITUTE(MID(Table15[[#This Row],[CONCERN.ID]],2,20),"","") )  )</f>
        <v>08.461.5222.23.1000</v>
      </c>
      <c r="F168" t="str">
        <f>TRIM(MID(Table15[[#This Row],[CONCERN.UNIQUEPATH]], IF( ISNUMBER( SEARCH("/",Table15[[#This Row],[CONCERN.UNIQUEPATH]])),SEARCH("/",Table15[[#This Row],[CONCERN.UNIQUEPATH]])+1,1),255))</f>
        <v>Functionality/Completeness/Capabilities/Async Handling/Queue Processing</v>
      </c>
    </row>
    <row r="169" spans="1:6">
      <c r="A169" t="s">
        <v>1969</v>
      </c>
      <c r="B169" t="s">
        <v>2246</v>
      </c>
      <c r="C169" s="36" t="s">
        <v>3787</v>
      </c>
      <c r="D169" s="26" t="s">
        <v>3788</v>
      </c>
      <c r="E169" s="45" t="str">
        <f xml:space="preserve"> CONCATENATE( MID(Table15[[#This Row],[PHASE]],2,3), MID(Table15[[#This Row],[DELIVERABLE]],2,4), TRIM(SUBSTITUTE(MID(Table15[[#This Row],[CONCERN.ID]],2,20),"","") )  )</f>
        <v>08.461.5222.23.2000</v>
      </c>
      <c r="F169" t="str">
        <f>TRIM(MID(Table15[[#This Row],[CONCERN.UNIQUEPATH]], IF( ISNUMBER( SEARCH("/",Table15[[#This Row],[CONCERN.UNIQUEPATH]])),SEARCH("/",Table15[[#This Row],[CONCERN.UNIQUEPATH]])+1,1),255))</f>
        <v>Functionality/Completeness/Capabilities/Async Handling/After work hour Processing</v>
      </c>
    </row>
    <row r="170" spans="1:6">
      <c r="A170" t="s">
        <v>1969</v>
      </c>
      <c r="B170" t="s">
        <v>2246</v>
      </c>
      <c r="C170" s="32" t="s">
        <v>3789</v>
      </c>
      <c r="D170" s="27" t="s">
        <v>3790</v>
      </c>
      <c r="E170" t="str">
        <f xml:space="preserve"> CONCATENATE( MID(Table15[[#This Row],[PHASE]],2,3), MID(Table15[[#This Row],[DELIVERABLE]],2,4), TRIM(SUBSTITUTE(MID(Table15[[#This Row],[CONCERN.ID]],2,20),"","") )  )</f>
        <v>08.461.5222.26.0000</v>
      </c>
      <c r="F170" t="str">
        <f>TRIM(MID(Table15[[#This Row],[CONCERN.UNIQUEPATH]], IF( ISNUMBER( SEARCH("/",Table15[[#This Row],[CONCERN.UNIQUEPATH]])),SEARCH("/",Table15[[#This Row],[CONCERN.UNIQUEPATH]])+1,1),255))</f>
        <v>Functionality/Completeness/Capabilities/Workflow Handling</v>
      </c>
    </row>
    <row r="171" spans="1:6">
      <c r="A171" t="s">
        <v>1969</v>
      </c>
      <c r="B171" t="s">
        <v>2246</v>
      </c>
      <c r="C171" s="36" t="s">
        <v>3791</v>
      </c>
      <c r="D171" s="26" t="s">
        <v>3792</v>
      </c>
      <c r="E171" s="45" t="str">
        <f xml:space="preserve"> CONCATENATE( MID(Table15[[#This Row],[PHASE]],2,3), MID(Table15[[#This Row],[DELIVERABLE]],2,4), TRIM(SUBSTITUTE(MID(Table15[[#This Row],[CONCERN.ID]],2,20),"","") )  )</f>
        <v>08.461.5222.26.1000</v>
      </c>
      <c r="F171" t="str">
        <f>TRIM(MID(Table15[[#This Row],[CONCERN.UNIQUEPATH]], IF( ISNUMBER( SEARCH("/",Table15[[#This Row],[CONCERN.UNIQUEPATH]])),SEARCH("/",Table15[[#This Row],[CONCERN.UNIQUEPATH]])+1,1),255))</f>
        <v>Functionality/Completeness/Capabilities/Workflow Handling/Can Custom Develop Workflows</v>
      </c>
    </row>
    <row r="172" spans="1:6">
      <c r="A172" t="s">
        <v>1969</v>
      </c>
      <c r="B172" t="s">
        <v>2246</v>
      </c>
      <c r="C172" s="33" t="s">
        <v>3793</v>
      </c>
      <c r="D172" s="27" t="s">
        <v>3794</v>
      </c>
      <c r="E172" t="str">
        <f xml:space="preserve"> CONCATENATE( MID(Table15[[#This Row],[PHASE]],2,3), MID(Table15[[#This Row],[DELIVERABLE]],2,4), TRIM(SUBSTITUTE(MID(Table15[[#This Row],[CONCERN.ID]],2,20),"","") )  )</f>
        <v>08.461.5222.26.2000</v>
      </c>
      <c r="F172" t="str">
        <f>TRIM(MID(Table15[[#This Row],[CONCERN.UNIQUEPATH]], IF( ISNUMBER( SEARCH("/",Table15[[#This Row],[CONCERN.UNIQUEPATH]])),SEARCH("/",Table15[[#This Row],[CONCERN.UNIQUEPATH]])+1,1),255))</f>
        <v>Functionality/Completeness/Capabilities/Workflow Handling/Can Eecute Asynchronously</v>
      </c>
    </row>
    <row r="173" spans="1:6">
      <c r="A173" t="s">
        <v>1969</v>
      </c>
      <c r="B173" t="s">
        <v>2246</v>
      </c>
      <c r="C173" s="36" t="s">
        <v>3795</v>
      </c>
      <c r="D173" s="26" t="s">
        <v>3796</v>
      </c>
      <c r="E173" s="45" t="str">
        <f xml:space="preserve"> CONCATENATE( MID(Table15[[#This Row],[PHASE]],2,3), MID(Table15[[#This Row],[DELIVERABLE]],2,4), TRIM(SUBSTITUTE(MID(Table15[[#This Row],[CONCERN.ID]],2,20),"","") )  )</f>
        <v>08.461.5222.26.3000</v>
      </c>
      <c r="F173" t="str">
        <f>TRIM(MID(Table15[[#This Row],[CONCERN.UNIQUEPATH]], IF( ISNUMBER( SEARCH("/",Table15[[#This Row],[CONCERN.UNIQUEPATH]])),SEARCH("/",Table15[[#This Row],[CONCERN.UNIQUEPATH]])+1,1),255))</f>
        <v>Functionality/Completeness/Capabilities/Workflow Handling/Can Notify</v>
      </c>
    </row>
    <row r="174" spans="1:6">
      <c r="A174" t="s">
        <v>1969</v>
      </c>
      <c r="B174" t="s">
        <v>2246</v>
      </c>
      <c r="C174" s="33" t="s">
        <v>3797</v>
      </c>
      <c r="D174" s="27" t="s">
        <v>3798</v>
      </c>
      <c r="E174" t="str">
        <f xml:space="preserve"> CONCATENATE( MID(Table15[[#This Row],[PHASE]],2,3), MID(Table15[[#This Row],[DELIVERABLE]],2,4), TRIM(SUBSTITUTE(MID(Table15[[#This Row],[CONCERN.ID]],2,20),"","") )  )</f>
        <v>08.461.5222.26.4000</v>
      </c>
      <c r="F174" t="str">
        <f>TRIM(MID(Table15[[#This Row],[CONCERN.UNIQUEPATH]], IF( ISNUMBER( SEARCH("/",Table15[[#This Row],[CONCERN.UNIQUEPATH]])),SEARCH("/",Table15[[#This Row],[CONCERN.UNIQUEPATH]])+1,1),255))</f>
        <v>Functionality/Completeness/Capabilities/Workflow Handling/Can Escalate</v>
      </c>
    </row>
    <row r="175" spans="1:6">
      <c r="A175" t="s">
        <v>1969</v>
      </c>
      <c r="B175" t="s">
        <v>2246</v>
      </c>
      <c r="C175" s="36" t="s">
        <v>3799</v>
      </c>
      <c r="D175" s="26" t="s">
        <v>3800</v>
      </c>
      <c r="E175" s="45" t="str">
        <f xml:space="preserve"> CONCATENATE( MID(Table15[[#This Row],[PHASE]],2,3), MID(Table15[[#This Row],[DELIVERABLE]],2,4), TRIM(SUBSTITUTE(MID(Table15[[#This Row],[CONCERN.ID]],2,20),"","") )  )</f>
        <v>08.461.5222.26.5000</v>
      </c>
      <c r="F175" t="str">
        <f>TRIM(MID(Table15[[#This Row],[CONCERN.UNIQUEPATH]], IF( ISNUMBER( SEARCH("/",Table15[[#This Row],[CONCERN.UNIQUEPATH]])),SEARCH("/",Table15[[#This Row],[CONCERN.UNIQUEPATH]])+1,1),255))</f>
        <v>Functionality/Completeness/Capabilities/Workflow Handling/Can Assign to Groups</v>
      </c>
    </row>
    <row r="176" spans="1:6">
      <c r="A176" t="s">
        <v>1969</v>
      </c>
      <c r="B176" t="s">
        <v>2246</v>
      </c>
      <c r="C176" s="33" t="s">
        <v>3801</v>
      </c>
      <c r="D176" s="27" t="s">
        <v>3802</v>
      </c>
      <c r="E176" t="str">
        <f xml:space="preserve"> CONCATENATE( MID(Table15[[#This Row],[PHASE]],2,3), MID(Table15[[#This Row],[DELIVERABLE]],2,4), TRIM(SUBSTITUTE(MID(Table15[[#This Row],[CONCERN.ID]],2,20),"","") )  )</f>
        <v>08.461.5222.26.6000</v>
      </c>
      <c r="F176" t="str">
        <f>TRIM(MID(Table15[[#This Row],[CONCERN.UNIQUEPATH]], IF( ISNUMBER( SEARCH("/",Table15[[#This Row],[CONCERN.UNIQUEPATH]])),SEARCH("/",Table15[[#This Row],[CONCERN.UNIQUEPATH]])+1,1),255))</f>
        <v>Functionality/Completeness/Capabilities/Workflow Handling/Can Conditionally Branch</v>
      </c>
    </row>
    <row r="177" spans="1:6">
      <c r="A177" t="s">
        <v>1969</v>
      </c>
      <c r="B177" t="s">
        <v>2246</v>
      </c>
      <c r="C177" s="36" t="s">
        <v>3803</v>
      </c>
      <c r="D177" s="26" t="s">
        <v>3804</v>
      </c>
      <c r="E177" s="45" t="str">
        <f xml:space="preserve"> CONCATENATE( MID(Table15[[#This Row],[PHASE]],2,3), MID(Table15[[#This Row],[DELIVERABLE]],2,4), TRIM(SUBSTITUTE(MID(Table15[[#This Row],[CONCERN.ID]],2,20),"","") )  )</f>
        <v>08.461.5222.26.7000</v>
      </c>
      <c r="F177" t="str">
        <f>TRIM(MID(Table15[[#This Row],[CONCERN.UNIQUEPATH]], IF( ISNUMBER( SEARCH("/",Table15[[#This Row],[CONCERN.UNIQUEPATH]])),SEARCH("/",Table15[[#This Row],[CONCERN.UNIQUEPATH]])+1,1),255))</f>
        <v>Functionality/Completeness/Capabilities/Workflow Handling/Can Run Parallel Branches</v>
      </c>
    </row>
    <row r="178" spans="1:6">
      <c r="A178" t="s">
        <v>1969</v>
      </c>
      <c r="B178" t="s">
        <v>2246</v>
      </c>
      <c r="C178" s="33" t="s">
        <v>3805</v>
      </c>
      <c r="D178" s="27" t="s">
        <v>3806</v>
      </c>
      <c r="E178" t="str">
        <f xml:space="preserve"> CONCATENATE( MID(Table15[[#This Row],[PHASE]],2,3), MID(Table15[[#This Row],[DELIVERABLE]],2,4), TRIM(SUBSTITUTE(MID(Table15[[#This Row],[CONCERN.ID]],2,20),"","") )  )</f>
        <v>08.461.5222.26.8000</v>
      </c>
      <c r="F178" t="str">
        <f>TRIM(MID(Table15[[#This Row],[CONCERN.UNIQUEPATH]], IF( ISNUMBER( SEARCH("/",Table15[[#This Row],[CONCERN.UNIQUEPATH]])),SEARCH("/",Table15[[#This Row],[CONCERN.UNIQUEPATH]])+1,1),255))</f>
        <v>Functionality/Completeness/Capabilities/Workflow Handling/Any users may participate</v>
      </c>
    </row>
    <row r="179" spans="1:6">
      <c r="A179" t="s">
        <v>1969</v>
      </c>
      <c r="B179" t="s">
        <v>2246</v>
      </c>
      <c r="C179" s="34" t="s">
        <v>3807</v>
      </c>
      <c r="D179" s="26" t="s">
        <v>3808</v>
      </c>
      <c r="E179" s="45" t="str">
        <f xml:space="preserve"> CONCATENATE( MID(Table15[[#This Row],[PHASE]],2,3), MID(Table15[[#This Row],[DELIVERABLE]],2,4), TRIM(SUBSTITUTE(MID(Table15[[#This Row],[CONCERN.ID]],2,20),"","") )  )</f>
        <v>08.461.5222.26.8100</v>
      </c>
      <c r="F179" t="str">
        <f>TRIM(MID(Table15[[#This Row],[CONCERN.UNIQUEPATH]], IF( ISNUMBER( SEARCH("/",Table15[[#This Row],[CONCERN.UNIQUEPATH]])),SEARCH("/",Table15[[#This Row],[CONCERN.UNIQUEPATH]])+1,1),255))</f>
        <v>Functionality/Completeness/Capabilities/Workflow Handling/Eternal Consultants can approve</v>
      </c>
    </row>
    <row r="180" spans="1:6">
      <c r="A180" t="s">
        <v>1969</v>
      </c>
      <c r="B180" t="s">
        <v>2246</v>
      </c>
      <c r="C180" s="35" t="s">
        <v>3809</v>
      </c>
      <c r="D180" s="27" t="s">
        <v>3810</v>
      </c>
      <c r="E180" t="str">
        <f xml:space="preserve"> CONCATENATE( MID(Table15[[#This Row],[PHASE]],2,3), MID(Table15[[#This Row],[DELIVERABLE]],2,4), TRIM(SUBSTITUTE(MID(Table15[[#This Row],[CONCERN.ID]],2,20),"","") )  )</f>
        <v>08.461.5222.26.8200</v>
      </c>
      <c r="F180" t="str">
        <f>TRIM(MID(Table15[[#This Row],[CONCERN.UNIQUEPATH]], IF( ISNUMBER( SEARCH("/",Table15[[#This Row],[CONCERN.UNIQUEPATH]])),SEARCH("/",Table15[[#This Row],[CONCERN.UNIQUEPATH]])+1,1),255))</f>
        <v>Functionality/Completeness/Capabilities/Workflow Handling/Partners can be delegated work</v>
      </c>
    </row>
    <row r="181" spans="1:6">
      <c r="A181" t="s">
        <v>1969</v>
      </c>
      <c r="B181" t="s">
        <v>2246</v>
      </c>
      <c r="C181" s="34" t="s">
        <v>3811</v>
      </c>
      <c r="D181" s="26" t="s">
        <v>3812</v>
      </c>
      <c r="E181" s="45" t="str">
        <f xml:space="preserve"> CONCATENATE( MID(Table15[[#This Row],[PHASE]],2,3), MID(Table15[[#This Row],[DELIVERABLE]],2,4), TRIM(SUBSTITUTE(MID(Table15[[#This Row],[CONCERN.ID]],2,20),"","") )  )</f>
        <v>08.461.5222.26.8300</v>
      </c>
      <c r="F181" t="str">
        <f>TRIM(MID(Table15[[#This Row],[CONCERN.UNIQUEPATH]], IF( ISNUMBER( SEARCH("/",Table15[[#This Row],[CONCERN.UNIQUEPATH]])),SEARCH("/",Table15[[#This Row],[CONCERN.UNIQUEPATH]])+1,1),255))</f>
        <v>Functionality/Completeness/Capabilities/Workflow Handling/Customers can participate</v>
      </c>
    </row>
    <row r="182" spans="1:6">
      <c r="A182" t="s">
        <v>1969</v>
      </c>
      <c r="B182" t="s">
        <v>2246</v>
      </c>
      <c r="C182" s="32" t="s">
        <v>3813</v>
      </c>
      <c r="D182" s="27" t="s">
        <v>3814</v>
      </c>
      <c r="E182" t="str">
        <f xml:space="preserve"> CONCATENATE( MID(Table15[[#This Row],[PHASE]],2,3), MID(Table15[[#This Row],[DELIVERABLE]],2,4), TRIM(SUBSTITUTE(MID(Table15[[#This Row],[CONCERN.ID]],2,20),"","") )  )</f>
        <v>08.461.5222.27.0000</v>
      </c>
      <c r="F182" t="str">
        <f>TRIM(MID(Table15[[#This Row],[CONCERN.UNIQUEPATH]], IF( ISNUMBER( SEARCH("/",Table15[[#This Row],[CONCERN.UNIQUEPATH]])),SEARCH("/",Table15[[#This Row],[CONCERN.UNIQUEPATH]])+1,1),255))</f>
        <v>Functionality/Completeness/Capabilities/Rule Management</v>
      </c>
    </row>
    <row r="183" spans="1:6">
      <c r="A183" t="s">
        <v>1969</v>
      </c>
      <c r="B183" t="s">
        <v>2246</v>
      </c>
      <c r="C183" s="36" t="s">
        <v>3815</v>
      </c>
      <c r="D183" s="26" t="s">
        <v>3816</v>
      </c>
      <c r="E183" s="45" t="str">
        <f xml:space="preserve"> CONCATENATE( MID(Table15[[#This Row],[PHASE]],2,3), MID(Table15[[#This Row],[DELIVERABLE]],2,4), TRIM(SUBSTITUTE(MID(Table15[[#This Row],[CONCERN.ID]],2,20),"","") )  )</f>
        <v>08.461.5222.27.1000</v>
      </c>
      <c r="F183" t="str">
        <f>TRIM(MID(Table15[[#This Row],[CONCERN.UNIQUEPATH]], IF( ISNUMBER( SEARCH("/",Table15[[#This Row],[CONCERN.UNIQUEPATH]])),SEARCH("/",Table15[[#This Row],[CONCERN.UNIQUEPATH]])+1,1),255))</f>
        <v>Functionality/Completeness/Capabilities/Rule Management/Authorisation</v>
      </c>
    </row>
    <row r="184" spans="1:6">
      <c r="A184" t="s">
        <v>1969</v>
      </c>
      <c r="B184" t="s">
        <v>2246</v>
      </c>
      <c r="C184" s="35" t="s">
        <v>3817</v>
      </c>
      <c r="D184" s="27" t="s">
        <v>3818</v>
      </c>
      <c r="E184" t="str">
        <f xml:space="preserve"> CONCATENATE( MID(Table15[[#This Row],[PHASE]],2,3), MID(Table15[[#This Row],[DELIVERABLE]],2,4), TRIM(SUBSTITUTE(MID(Table15[[#This Row],[CONCERN.ID]],2,20),"","") )  )</f>
        <v>08.461.5222.27.1100</v>
      </c>
      <c r="F184" t="str">
        <f>TRIM(MID(Table15[[#This Row],[CONCERN.UNIQUEPATH]], IF( ISNUMBER( SEARCH("/",Table15[[#This Row],[CONCERN.UNIQUEPATH]])),SEARCH("/",Table15[[#This Row],[CONCERN.UNIQUEPATH]])+1,1),255))</f>
        <v>Functionality/Completeness/Capabilities/Rule Management/Authorisation/By Source Time</v>
      </c>
    </row>
    <row r="185" spans="1:6">
      <c r="A185" t="s">
        <v>1969</v>
      </c>
      <c r="B185" t="s">
        <v>2246</v>
      </c>
      <c r="C185" s="34" t="s">
        <v>3819</v>
      </c>
      <c r="D185" s="26" t="s">
        <v>3820</v>
      </c>
      <c r="E185" s="45" t="str">
        <f xml:space="preserve"> CONCATENATE( MID(Table15[[#This Row],[PHASE]],2,3), MID(Table15[[#This Row],[DELIVERABLE]],2,4), TRIM(SUBSTITUTE(MID(Table15[[#This Row],[CONCERN.ID]],2,20),"","") )  )</f>
        <v>08.461.5222.27.1200</v>
      </c>
      <c r="F185" t="str">
        <f>TRIM(MID(Table15[[#This Row],[CONCERN.UNIQUEPATH]], IF( ISNUMBER( SEARCH("/",Table15[[#This Row],[CONCERN.UNIQUEPATH]])),SEARCH("/",Table15[[#This Row],[CONCERN.UNIQUEPATH]])+1,1),255))</f>
        <v>Functionality/Completeness/Capabilities/Rule Management/Authorisation/By Source Location</v>
      </c>
    </row>
    <row r="186" spans="1:6">
      <c r="A186" t="s">
        <v>1969</v>
      </c>
      <c r="B186" t="s">
        <v>2246</v>
      </c>
      <c r="C186" s="35" t="s">
        <v>3821</v>
      </c>
      <c r="D186" s="27" t="s">
        <v>3822</v>
      </c>
      <c r="E186" t="str">
        <f xml:space="preserve"> CONCATENATE( MID(Table15[[#This Row],[PHASE]],2,3), MID(Table15[[#This Row],[DELIVERABLE]],2,4), TRIM(SUBSTITUTE(MID(Table15[[#This Row],[CONCERN.ID]],2,20),"","") )  )</f>
        <v>08.461.5222.27.1300</v>
      </c>
      <c r="F186" t="str">
        <f>TRIM(MID(Table15[[#This Row],[CONCERN.UNIQUEPATH]], IF( ISNUMBER( SEARCH("/",Table15[[#This Row],[CONCERN.UNIQUEPATH]])),SEARCH("/",Table15[[#This Row],[CONCERN.UNIQUEPATH]])+1,1),255))</f>
        <v>Functionality/Completeness/Capabilities/Rule Management/Authorisation/By Resource Requested</v>
      </c>
    </row>
    <row r="187" spans="1:6">
      <c r="A187" t="s">
        <v>1969</v>
      </c>
      <c r="B187" t="s">
        <v>2246</v>
      </c>
      <c r="C187" s="31" t="s">
        <v>3823</v>
      </c>
      <c r="D187" s="26" t="s">
        <v>3824</v>
      </c>
      <c r="E187" s="45" t="str">
        <f xml:space="preserve"> CONCATENATE( MID(Table15[[#This Row],[PHASE]],2,3), MID(Table15[[#This Row],[DELIVERABLE]],2,4), TRIM(SUBSTITUTE(MID(Table15[[#This Row],[CONCERN.ID]],2,20),"","") )  )</f>
        <v>08.461.5222.30.0000</v>
      </c>
      <c r="F187" t="str">
        <f>TRIM(MID(Table15[[#This Row],[CONCERN.UNIQUEPATH]], IF( ISNUMBER( SEARCH("/",Table15[[#This Row],[CONCERN.UNIQUEPATH]])),SEARCH("/",Table15[[#This Row],[CONCERN.UNIQUEPATH]])+1,1),255))</f>
        <v>Functionality/Completeness/Capabilities/Reporting</v>
      </c>
    </row>
    <row r="188" spans="1:6">
      <c r="A188" t="s">
        <v>1969</v>
      </c>
      <c r="B188" t="s">
        <v>2246</v>
      </c>
      <c r="C188" s="33" t="s">
        <v>3825</v>
      </c>
      <c r="D188" s="27" t="s">
        <v>3826</v>
      </c>
      <c r="E188" t="str">
        <f xml:space="preserve"> CONCATENATE( MID(Table15[[#This Row],[PHASE]],2,3), MID(Table15[[#This Row],[DELIVERABLE]],2,4), TRIM(SUBSTITUTE(MID(Table15[[#This Row],[CONCERN.ID]],2,20),"","") )  )</f>
        <v>08.461.5222.30.1000</v>
      </c>
      <c r="F188" t="str">
        <f>TRIM(MID(Table15[[#This Row],[CONCERN.UNIQUEPATH]], IF( ISNUMBER( SEARCH("/",Table15[[#This Row],[CONCERN.UNIQUEPATH]])),SEARCH("/",Table15[[#This Row],[CONCERN.UNIQUEPATH]])+1,1),255))</f>
        <v>Functionality/Completeness/Capabilities/Reporting/Resources</v>
      </c>
    </row>
    <row r="189" spans="1:6">
      <c r="A189" t="s">
        <v>1969</v>
      </c>
      <c r="B189" t="s">
        <v>2246</v>
      </c>
      <c r="C189" s="34" t="s">
        <v>3827</v>
      </c>
      <c r="D189" s="26" t="s">
        <v>3828</v>
      </c>
      <c r="E189" s="45" t="str">
        <f xml:space="preserve"> CONCATENATE( MID(Table15[[#This Row],[PHASE]],2,3), MID(Table15[[#This Row],[DELIVERABLE]],2,4), TRIM(SUBSTITUTE(MID(Table15[[#This Row],[CONCERN.ID]],2,20),"","") )  )</f>
        <v>08.461.5222.30.1100</v>
      </c>
      <c r="F189" t="str">
        <f>TRIM(MID(Table15[[#This Row],[CONCERN.UNIQUEPATH]], IF( ISNUMBER( SEARCH("/",Table15[[#This Row],[CONCERN.UNIQUEPATH]])),SEARCH("/",Table15[[#This Row],[CONCERN.UNIQUEPATH]])+1,1),255))</f>
        <v>Functionality/Completeness/Capabilities/Reporting/Resources/Time</v>
      </c>
    </row>
    <row r="190" spans="1:6">
      <c r="A190" t="s">
        <v>1969</v>
      </c>
      <c r="B190" t="s">
        <v>2246</v>
      </c>
      <c r="C190" s="35" t="s">
        <v>3829</v>
      </c>
      <c r="D190" s="27" t="s">
        <v>3830</v>
      </c>
      <c r="E190" t="str">
        <f xml:space="preserve"> CONCATENATE( MID(Table15[[#This Row],[PHASE]],2,3), MID(Table15[[#This Row],[DELIVERABLE]],2,4), TRIM(SUBSTITUTE(MID(Table15[[#This Row],[CONCERN.ID]],2,20),"","") )  )</f>
        <v>08.461.5222.30.1200</v>
      </c>
      <c r="F190" t="str">
        <f>TRIM(MID(Table15[[#This Row],[CONCERN.UNIQUEPATH]], IF( ISNUMBER( SEARCH("/",Table15[[#This Row],[CONCERN.UNIQUEPATH]])),SEARCH("/",Table15[[#This Row],[CONCERN.UNIQUEPATH]])+1,1),255))</f>
        <v>Functionality/Completeness/Capabilities/Reporting/Resources/Devices</v>
      </c>
    </row>
    <row r="191" spans="1:6">
      <c r="A191" t="s">
        <v>1969</v>
      </c>
      <c r="B191" t="s">
        <v>2246</v>
      </c>
      <c r="C191" s="34" t="s">
        <v>3831</v>
      </c>
      <c r="D191" s="26" t="s">
        <v>3832</v>
      </c>
      <c r="E191" s="45" t="str">
        <f xml:space="preserve"> CONCATENATE( MID(Table15[[#This Row],[PHASE]],2,3), MID(Table15[[#This Row],[DELIVERABLE]],2,4), TRIM(SUBSTITUTE(MID(Table15[[#This Row],[CONCERN.ID]],2,20),"","") )  )</f>
        <v>08.461.5222.30.1300</v>
      </c>
      <c r="F191" t="str">
        <f>TRIM(MID(Table15[[#This Row],[CONCERN.UNIQUEPATH]], IF( ISNUMBER( SEARCH("/",Table15[[#This Row],[CONCERN.UNIQUEPATH]])),SEARCH("/",Table15[[#This Row],[CONCERN.UNIQUEPATH]])+1,1),255))</f>
        <v>Functionality/Completeness/Capabilities/Reporting/Resources/IO</v>
      </c>
    </row>
    <row r="192" spans="1:6">
      <c r="A192" t="s">
        <v>1969</v>
      </c>
      <c r="B192" t="s">
        <v>2246</v>
      </c>
      <c r="C192" s="35" t="s">
        <v>3833</v>
      </c>
      <c r="D192" s="27" t="s">
        <v>3834</v>
      </c>
      <c r="E192" t="str">
        <f xml:space="preserve"> CONCATENATE( MID(Table15[[#This Row],[PHASE]],2,3), MID(Table15[[#This Row],[DELIVERABLE]],2,4), TRIM(SUBSTITUTE(MID(Table15[[#This Row],[CONCERN.ID]],2,20),"","") )  )</f>
        <v>08.461.5222.30.1400</v>
      </c>
      <c r="F192" t="str">
        <f>TRIM(MID(Table15[[#This Row],[CONCERN.UNIQUEPATH]], IF( ISNUMBER( SEARCH("/",Table15[[#This Row],[CONCERN.UNIQUEPATH]])),SEARCH("/",Table15[[#This Row],[CONCERN.UNIQUEPATH]])+1,1),255))</f>
        <v>Functionality/Completeness/Capabilities/Reporting/Resources/Storage</v>
      </c>
    </row>
    <row r="193" spans="1:6">
      <c r="A193" t="s">
        <v>1969</v>
      </c>
      <c r="B193" t="s">
        <v>2246</v>
      </c>
      <c r="C193" s="34" t="s">
        <v>3835</v>
      </c>
      <c r="D193" s="26" t="s">
        <v>3836</v>
      </c>
      <c r="E193" s="45" t="str">
        <f xml:space="preserve"> CONCATENATE( MID(Table15[[#This Row],[PHASE]],2,3), MID(Table15[[#This Row],[DELIVERABLE]],2,4), TRIM(SUBSTITUTE(MID(Table15[[#This Row],[CONCERN.ID]],2,20),"","") )  )</f>
        <v>08.461.5222.30.1500</v>
      </c>
      <c r="F193" t="str">
        <f>TRIM(MID(Table15[[#This Row],[CONCERN.UNIQUEPATH]], IF( ISNUMBER( SEARCH("/",Table15[[#This Row],[CONCERN.UNIQUEPATH]])),SEARCH("/",Table15[[#This Row],[CONCERN.UNIQUEPATH]])+1,1),255))</f>
        <v>Functionality/Completeness/Capabilities/Reporting/Resources/Services</v>
      </c>
    </row>
    <row r="194" spans="1:6">
      <c r="A194" t="s">
        <v>1969</v>
      </c>
      <c r="B194" t="s">
        <v>2246</v>
      </c>
      <c r="C194" s="35" t="s">
        <v>3837</v>
      </c>
      <c r="D194" s="27" t="s">
        <v>3838</v>
      </c>
      <c r="E194" t="str">
        <f xml:space="preserve"> CONCATENATE( MID(Table15[[#This Row],[PHASE]],2,3), MID(Table15[[#This Row],[DELIVERABLE]],2,4), TRIM(SUBSTITUTE(MID(Table15[[#This Row],[CONCERN.ID]],2,20),"","") )  )</f>
        <v>08.461.5222.30.1510</v>
      </c>
      <c r="F194" t="str">
        <f>TRIM(MID(Table15[[#This Row],[CONCERN.UNIQUEPATH]], IF( ISNUMBER( SEARCH("/",Table15[[#This Row],[CONCERN.UNIQUEPATH]])),SEARCH("/",Table15[[#This Row],[CONCERN.UNIQUEPATH]])+1,1),255))</f>
        <v>Functionality/Completeness/Capabilities/Reporting/Resources/Services/Down Since</v>
      </c>
    </row>
    <row r="195" spans="1:6">
      <c r="A195" t="s">
        <v>1969</v>
      </c>
      <c r="B195" t="s">
        <v>2246</v>
      </c>
      <c r="C195" s="34" t="s">
        <v>3837</v>
      </c>
      <c r="D195" s="26" t="s">
        <v>3839</v>
      </c>
      <c r="E195" s="45" t="str">
        <f xml:space="preserve"> CONCATENATE( MID(Table15[[#This Row],[PHASE]],2,3), MID(Table15[[#This Row],[DELIVERABLE]],2,4), TRIM(SUBSTITUTE(MID(Table15[[#This Row],[CONCERN.ID]],2,20),"","") )  )</f>
        <v>08.461.5222.30.1510</v>
      </c>
      <c r="F195" t="str">
        <f>TRIM(MID(Table15[[#This Row],[CONCERN.UNIQUEPATH]], IF( ISNUMBER( SEARCH("/",Table15[[#This Row],[CONCERN.UNIQUEPATH]])),SEARCH("/",Table15[[#This Row],[CONCERN.UNIQUEPATH]])+1,1),255))</f>
        <v>Functionality/Completeness/Capabilities/Reporting/Resources/Services/Last Accessed</v>
      </c>
    </row>
    <row r="196" spans="1:6">
      <c r="A196" t="s">
        <v>1969</v>
      </c>
      <c r="B196" t="s">
        <v>2246</v>
      </c>
      <c r="C196" s="35" t="s">
        <v>3840</v>
      </c>
      <c r="D196" s="27" t="s">
        <v>3841</v>
      </c>
      <c r="E196" t="str">
        <f xml:space="preserve"> CONCATENATE( MID(Table15[[#This Row],[PHASE]],2,3), MID(Table15[[#This Row],[DELIVERABLE]],2,4), TRIM(SUBSTITUTE(MID(Table15[[#This Row],[CONCERN.ID]],2,20),"","") )  )</f>
        <v>08.461.5222.30.1600</v>
      </c>
      <c r="F196" t="str">
        <f>TRIM(MID(Table15[[#This Row],[CONCERN.UNIQUEPATH]], IF( ISNUMBER( SEARCH("/",Table15[[#This Row],[CONCERN.UNIQUEPATH]])),SEARCH("/",Table15[[#This Row],[CONCERN.UNIQUEPATH]])+1,1),255))</f>
        <v>Functionality/Completeness/Capabilities/Reporting/Resources/Custom/Components</v>
      </c>
    </row>
    <row r="197" spans="1:6">
      <c r="A197" t="s">
        <v>1969</v>
      </c>
      <c r="B197" t="s">
        <v>2246</v>
      </c>
      <c r="C197" s="34" t="s">
        <v>3842</v>
      </c>
      <c r="D197" s="26" t="s">
        <v>3843</v>
      </c>
      <c r="E197" s="45" t="str">
        <f xml:space="preserve"> CONCATENATE( MID(Table15[[#This Row],[PHASE]],2,3), MID(Table15[[#This Row],[DELIVERABLE]],2,4), TRIM(SUBSTITUTE(MID(Table15[[#This Row],[CONCERN.ID]],2,20),"","") )  )</f>
        <v>08.461.5222.30.1610</v>
      </c>
      <c r="F197" t="str">
        <f>TRIM(MID(Table15[[#This Row],[CONCERN.UNIQUEPATH]], IF( ISNUMBER( SEARCH("/",Table15[[#This Row],[CONCERN.UNIQUEPATH]])),SEARCH("/",Table15[[#This Row],[CONCERN.UNIQUEPATH]])+1,1),255))</f>
        <v>Functionality/Completeness/Capabilities/Reporting/Resources/Custom/Components/Version &amp; Age</v>
      </c>
    </row>
    <row r="198" spans="1:6">
      <c r="A198" t="s">
        <v>1969</v>
      </c>
      <c r="B198" t="s">
        <v>2246</v>
      </c>
      <c r="C198" s="35" t="s">
        <v>3844</v>
      </c>
      <c r="D198" s="27" t="s">
        <v>3845</v>
      </c>
      <c r="E198" t="str">
        <f xml:space="preserve"> CONCATENATE( MID(Table15[[#This Row],[PHASE]],2,3), MID(Table15[[#This Row],[DELIVERABLE]],2,4), TRIM(SUBSTITUTE(MID(Table15[[#This Row],[CONCERN.ID]],2,20),"","") )  )</f>
        <v>08.461.5222.30.1700</v>
      </c>
      <c r="F198" t="str">
        <f>TRIM(MID(Table15[[#This Row],[CONCERN.UNIQUEPATH]], IF( ISNUMBER( SEARCH("/",Table15[[#This Row],[CONCERN.UNIQUEPATH]])),SEARCH("/",Table15[[#This Row],[CONCERN.UNIQUEPATH]])+1,1),255))</f>
        <v>Functionality/Completeness/Capabilities/Reporting/Resources/Cost</v>
      </c>
    </row>
    <row r="199" spans="1:6">
      <c r="A199" t="s">
        <v>1969</v>
      </c>
      <c r="B199" t="s">
        <v>2246</v>
      </c>
      <c r="C199" s="34" t="s">
        <v>3846</v>
      </c>
      <c r="D199" s="26" t="s">
        <v>3847</v>
      </c>
      <c r="E199" s="45" t="str">
        <f xml:space="preserve"> CONCATENATE( MID(Table15[[#This Row],[PHASE]],2,3), MID(Table15[[#This Row],[DELIVERABLE]],2,4), TRIM(SUBSTITUTE(MID(Table15[[#This Row],[CONCERN.ID]],2,20),"","") )  )</f>
        <v>08.461.5222.30.1710</v>
      </c>
      <c r="F199" t="str">
        <f>TRIM(MID(Table15[[#This Row],[CONCERN.UNIQUEPATH]], IF( ISNUMBER( SEARCH("/",Table15[[#This Row],[CONCERN.UNIQUEPATH]])),SEARCH("/",Table15[[#This Row],[CONCERN.UNIQUEPATH]])+1,1),255))</f>
        <v>Functionality/Completeness/Capabilities/Reporting/Resources/Cost/PerRequest</v>
      </c>
    </row>
    <row r="200" spans="1:6">
      <c r="A200" t="s">
        <v>1969</v>
      </c>
      <c r="B200" t="s">
        <v>2246</v>
      </c>
      <c r="C200" s="35" t="s">
        <v>3848</v>
      </c>
      <c r="D200" s="27" t="s">
        <v>3849</v>
      </c>
      <c r="E200" t="str">
        <f xml:space="preserve"> CONCATENATE( MID(Table15[[#This Row],[PHASE]],2,3), MID(Table15[[#This Row],[DELIVERABLE]],2,4), TRIM(SUBSTITUTE(MID(Table15[[#This Row],[CONCERN.ID]],2,20),"","") )  )</f>
        <v>08.461.5222.30.1720</v>
      </c>
      <c r="F200" t="str">
        <f>TRIM(MID(Table15[[#This Row],[CONCERN.UNIQUEPATH]], IF( ISNUMBER( SEARCH("/",Table15[[#This Row],[CONCERN.UNIQUEPATH]])),SEARCH("/",Table15[[#This Row],[CONCERN.UNIQUEPATH]])+1,1),255))</f>
        <v>Functionality/Completeness/Capabilities/Reporting/Resources/Cost/PerMember</v>
      </c>
    </row>
    <row r="201" spans="1:6">
      <c r="A201" t="s">
        <v>1969</v>
      </c>
      <c r="B201" t="s">
        <v>2246</v>
      </c>
      <c r="C201" s="34" t="s">
        <v>3850</v>
      </c>
      <c r="D201" s="26" t="s">
        <v>3851</v>
      </c>
      <c r="E201" s="45" t="str">
        <f xml:space="preserve"> CONCATENATE( MID(Table15[[#This Row],[PHASE]],2,3), MID(Table15[[#This Row],[DELIVERABLE]],2,4), TRIM(SUBSTITUTE(MID(Table15[[#This Row],[CONCERN.ID]],2,20),"","") )  )</f>
        <v>08.461.5222.30.1730</v>
      </c>
      <c r="F201" t="str">
        <f>TRIM(MID(Table15[[#This Row],[CONCERN.UNIQUEPATH]], IF( ISNUMBER( SEARCH("/",Table15[[#This Row],[CONCERN.UNIQUEPATH]])),SEARCH("/",Table15[[#This Row],[CONCERN.UNIQUEPATH]])+1,1),255))</f>
        <v>Functionality/Completeness/Capabilities/Reporting/Resources/Cost/PerResource</v>
      </c>
    </row>
    <row r="202" spans="1:6">
      <c r="A202" t="s">
        <v>1969</v>
      </c>
      <c r="B202" t="s">
        <v>2246</v>
      </c>
      <c r="C202" s="33" t="s">
        <v>3852</v>
      </c>
      <c r="D202" s="27" t="s">
        <v>3853</v>
      </c>
      <c r="E202" t="str">
        <f xml:space="preserve"> CONCATENATE( MID(Table15[[#This Row],[PHASE]],2,3), MID(Table15[[#This Row],[DELIVERABLE]],2,4), TRIM(SUBSTITUTE(MID(Table15[[#This Row],[CONCERN.ID]],2,20),"","") )  )</f>
        <v>08.461.5222.30.2000</v>
      </c>
      <c r="F202" t="str">
        <f>TRIM(MID(Table15[[#This Row],[CONCERN.UNIQUEPATH]], IF( ISNUMBER( SEARCH("/",Table15[[#This Row],[CONCERN.UNIQUEPATH]])),SEARCH("/",Table15[[#This Row],[CONCERN.UNIQUEPATH]])+1,1),255))</f>
        <v>Functionality/Completeness/Capabilities/Reporting/Sessions</v>
      </c>
    </row>
    <row r="203" spans="1:6">
      <c r="A203" t="s">
        <v>1969</v>
      </c>
      <c r="B203" t="s">
        <v>2246</v>
      </c>
      <c r="C203" s="34" t="s">
        <v>3854</v>
      </c>
      <c r="D203" s="26" t="s">
        <v>3855</v>
      </c>
      <c r="E203" s="45" t="str">
        <f xml:space="preserve"> CONCATENATE( MID(Table15[[#This Row],[PHASE]],2,3), MID(Table15[[#This Row],[DELIVERABLE]],2,4), TRIM(SUBSTITUTE(MID(Table15[[#This Row],[CONCERN.ID]],2,20),"","") )  )</f>
        <v>08.461.5222.30.2100</v>
      </c>
      <c r="F203" t="str">
        <f>TRIM(MID(Table15[[#This Row],[CONCERN.UNIQUEPATH]], IF( ISNUMBER( SEARCH("/",Table15[[#This Row],[CONCERN.UNIQUEPATH]])),SEARCH("/",Table15[[#This Row],[CONCERN.UNIQUEPATH]])+1,1),255))</f>
        <v>Functionality/Completeness/Capabilities/Reporting/Sessions/AccessDeviceCapabilities</v>
      </c>
    </row>
    <row r="204" spans="1:6">
      <c r="A204" t="s">
        <v>1969</v>
      </c>
      <c r="B204" t="s">
        <v>2246</v>
      </c>
      <c r="C204" s="35" t="s">
        <v>3856</v>
      </c>
      <c r="D204" s="27" t="s">
        <v>3857</v>
      </c>
      <c r="E204" t="str">
        <f xml:space="preserve"> CONCATENATE( MID(Table15[[#This Row],[PHASE]],2,3), MID(Table15[[#This Row],[DELIVERABLE]],2,4), TRIM(SUBSTITUTE(MID(Table15[[#This Row],[CONCERN.ID]],2,20),"","") )  )</f>
        <v>08.461.5222.30.2200</v>
      </c>
      <c r="F204" t="str">
        <f>TRIM(MID(Table15[[#This Row],[CONCERN.UNIQUEPATH]], IF( ISNUMBER( SEARCH("/",Table15[[#This Row],[CONCERN.UNIQUEPATH]])),SEARCH("/",Table15[[#This Row],[CONCERN.UNIQUEPATH]])+1,1),255))</f>
        <v>Functionality/Completeness/Capabilities/Reporting/Sessions/Source</v>
      </c>
    </row>
    <row r="205" spans="1:6">
      <c r="A205" t="s">
        <v>1969</v>
      </c>
      <c r="B205" t="s">
        <v>2246</v>
      </c>
      <c r="C205" s="34" t="s">
        <v>3858</v>
      </c>
      <c r="D205" s="26" t="s">
        <v>3859</v>
      </c>
      <c r="E205" s="45" t="str">
        <f xml:space="preserve"> CONCATENATE( MID(Table15[[#This Row],[PHASE]],2,3), MID(Table15[[#This Row],[DELIVERABLE]],2,4), TRIM(SUBSTITUTE(MID(Table15[[#This Row],[CONCERN.ID]],2,20),"","") )  )</f>
        <v>08.461.5222.30.2300</v>
      </c>
      <c r="F205" t="str">
        <f>TRIM(MID(Table15[[#This Row],[CONCERN.UNIQUEPATH]], IF( ISNUMBER( SEARCH("/",Table15[[#This Row],[CONCERN.UNIQUEPATH]])),SEARCH("/",Table15[[#This Row],[CONCERN.UNIQUEPATH]])+1,1),255))</f>
        <v>Functionality/Completeness/Capabilities/Reporting/Sessions/Location</v>
      </c>
    </row>
    <row r="206" spans="1:6">
      <c r="A206" t="s">
        <v>1969</v>
      </c>
      <c r="B206" t="s">
        <v>2246</v>
      </c>
      <c r="C206" s="35" t="s">
        <v>3860</v>
      </c>
      <c r="D206" s="27" t="s">
        <v>3861</v>
      </c>
      <c r="E206" t="str">
        <f xml:space="preserve"> CONCATENATE( MID(Table15[[#This Row],[PHASE]],2,3), MID(Table15[[#This Row],[DELIVERABLE]],2,4), TRIM(SUBSTITUTE(MID(Table15[[#This Row],[CONCERN.ID]],2,20),"","") )  )</f>
        <v>08.461.5222.30.2400</v>
      </c>
      <c r="F206" t="str">
        <f>TRIM(MID(Table15[[#This Row],[CONCERN.UNIQUEPATH]], IF( ISNUMBER( SEARCH("/",Table15[[#This Row],[CONCERN.UNIQUEPATH]])),SEARCH("/",Table15[[#This Row],[CONCERN.UNIQUEPATH]])+1,1),255))</f>
        <v>Functionality/Completeness/Capabilities/Reporting/Sessions/Active</v>
      </c>
    </row>
    <row r="207" spans="1:6">
      <c r="A207" t="s">
        <v>1969</v>
      </c>
      <c r="B207" t="s">
        <v>2246</v>
      </c>
      <c r="C207" s="34" t="s">
        <v>3862</v>
      </c>
      <c r="D207" s="26" t="s">
        <v>3863</v>
      </c>
      <c r="E207" s="45" t="str">
        <f xml:space="preserve"> CONCATENATE( MID(Table15[[#This Row],[PHASE]],2,3), MID(Table15[[#This Row],[DELIVERABLE]],2,4), TRIM(SUBSTITUTE(MID(Table15[[#This Row],[CONCERN.ID]],2,20),"","") )  )</f>
        <v>08.461.5222.30.2500</v>
      </c>
      <c r="F207" t="str">
        <f>TRIM(MID(Table15[[#This Row],[CONCERN.UNIQUEPATH]], IF( ISNUMBER( SEARCH("/",Table15[[#This Row],[CONCERN.UNIQUEPATH]])),SEARCH("/",Table15[[#This Row],[CONCERN.UNIQUEPATH]])+1,1),255))</f>
        <v>Functionality/Completeness/Capabilities/Reporting/Sessions/Operations</v>
      </c>
    </row>
    <row r="208" spans="1:6">
      <c r="A208" t="s">
        <v>1969</v>
      </c>
      <c r="B208" t="s">
        <v>2246</v>
      </c>
      <c r="C208" s="35" t="s">
        <v>3864</v>
      </c>
      <c r="D208" s="27" t="s">
        <v>3865</v>
      </c>
      <c r="E208" t="str">
        <f xml:space="preserve"> CONCATENATE( MID(Table15[[#This Row],[PHASE]],2,3), MID(Table15[[#This Row],[DELIVERABLE]],2,4), TRIM(SUBSTITUTE(MID(Table15[[#This Row],[CONCERN.ID]],2,20),"","") )  )</f>
        <v>08.461.5222.30.2610</v>
      </c>
      <c r="F208" t="str">
        <f>TRIM(MID(Table15[[#This Row],[CONCERN.UNIQUEPATH]], IF( ISNUMBER( SEARCH("/",Table15[[#This Row],[CONCERN.UNIQUEPATH]])),SEARCH("/",Table15[[#This Row],[CONCERN.UNIQUEPATH]])+1,1),255))</f>
        <v>Functionality/Completeness/Capabilities/Reporting/Sessions/Membership/Currency</v>
      </c>
    </row>
    <row r="209" spans="1:6">
      <c r="A209" t="s">
        <v>1969</v>
      </c>
      <c r="B209" t="s">
        <v>2246</v>
      </c>
      <c r="C209" s="34" t="s">
        <v>3866</v>
      </c>
      <c r="D209" s="26" t="s">
        <v>3867</v>
      </c>
      <c r="E209" s="45" t="str">
        <f xml:space="preserve"> CONCATENATE( MID(Table15[[#This Row],[PHASE]],2,3), MID(Table15[[#This Row],[DELIVERABLE]],2,4), TRIM(SUBSTITUTE(MID(Table15[[#This Row],[CONCERN.ID]],2,20),"","") )  )</f>
        <v>08.461.5222.30.2620</v>
      </c>
      <c r="F209" t="str">
        <f>TRIM(MID(Table15[[#This Row],[CONCERN.UNIQUEPATH]], IF( ISNUMBER( SEARCH("/",Table15[[#This Row],[CONCERN.UNIQUEPATH]])),SEARCH("/",Table15[[#This Row],[CONCERN.UNIQUEPATH]])+1,1),255))</f>
        <v>Functionality/Completeness/Capabilities/Reporting/Sessions/Membership/ConversionAbandonment</v>
      </c>
    </row>
    <row r="210" spans="1:6">
      <c r="A210" t="s">
        <v>1969</v>
      </c>
      <c r="B210" t="s">
        <v>2246</v>
      </c>
      <c r="C210" s="33" t="s">
        <v>3868</v>
      </c>
      <c r="D210" s="27" t="s">
        <v>3869</v>
      </c>
      <c r="E210" t="str">
        <f xml:space="preserve"> CONCATENATE( MID(Table15[[#This Row],[PHASE]],2,3), MID(Table15[[#This Row],[DELIVERABLE]],2,4), TRIM(SUBSTITUTE(MID(Table15[[#This Row],[CONCERN.ID]],2,20),"","") )  )</f>
        <v>08.461.5222.30.3000</v>
      </c>
      <c r="F210" t="str">
        <f>TRIM(MID(Table15[[#This Row],[CONCERN.UNIQUEPATH]], IF( ISNUMBER( SEARCH("/",Table15[[#This Row],[CONCERN.UNIQUEPATH]])),SEARCH("/",Table15[[#This Row],[CONCERN.UNIQUEPATH]])+1,1),255))</f>
        <v>Functionality/Completeness/Capabilities/Reporting/Tenancy Users</v>
      </c>
    </row>
    <row r="211" spans="1:6">
      <c r="A211" t="s">
        <v>1969</v>
      </c>
      <c r="B211" t="s">
        <v>2246</v>
      </c>
      <c r="C211" s="34" t="s">
        <v>3870</v>
      </c>
      <c r="D211" s="26" t="s">
        <v>3871</v>
      </c>
      <c r="E211" s="45" t="str">
        <f xml:space="preserve"> CONCATENATE( MID(Table15[[#This Row],[PHASE]],2,3), MID(Table15[[#This Row],[DELIVERABLE]],2,4), TRIM(SUBSTITUTE(MID(Table15[[#This Row],[CONCERN.ID]],2,20),"","") )  )</f>
        <v>08.461.5222.30.3100</v>
      </c>
      <c r="F211" t="str">
        <f>TRIM(MID(Table15[[#This Row],[CONCERN.UNIQUEPATH]], IF( ISNUMBER( SEARCH("/",Table15[[#This Row],[CONCERN.UNIQUEPATH]])),SEARCH("/",Table15[[#This Row],[CONCERN.UNIQUEPATH]])+1,1),255))</f>
        <v>Functionality/Completeness/Capabilities/Reporting/Tenancy Users/Permissions</v>
      </c>
    </row>
    <row r="212" spans="1:6">
      <c r="A212" t="s">
        <v>1969</v>
      </c>
      <c r="B212" t="s">
        <v>2246</v>
      </c>
      <c r="C212" s="35" t="s">
        <v>3872</v>
      </c>
      <c r="D212" s="27" t="s">
        <v>3873</v>
      </c>
      <c r="E212" t="str">
        <f xml:space="preserve"> CONCATENATE( MID(Table15[[#This Row],[PHASE]],2,3), MID(Table15[[#This Row],[DELIVERABLE]],2,4), TRIM(SUBSTITUTE(MID(Table15[[#This Row],[CONCERN.ID]],2,20),"","") )  )</f>
        <v>08.461.5222.30.3200</v>
      </c>
      <c r="F212" t="str">
        <f>TRIM(MID(Table15[[#This Row],[CONCERN.UNIQUEPATH]], IF( ISNUMBER( SEARCH("/",Table15[[#This Row],[CONCERN.UNIQUEPATH]])),SEARCH("/",Table15[[#This Row],[CONCERN.UNIQUEPATH]])+1,1),255))</f>
        <v>Functionality/Completeness/Capabilities/Reporting/Tenancy Users/Operations</v>
      </c>
    </row>
    <row r="213" spans="1:6">
      <c r="A213" t="s">
        <v>1969</v>
      </c>
      <c r="B213" t="s">
        <v>2246</v>
      </c>
      <c r="C213" s="34" t="s">
        <v>3874</v>
      </c>
      <c r="D213" s="26" t="s">
        <v>3875</v>
      </c>
      <c r="E213" s="45" t="str">
        <f xml:space="preserve"> CONCATENATE( MID(Table15[[#This Row],[PHASE]],2,3), MID(Table15[[#This Row],[DELIVERABLE]],2,4), TRIM(SUBSTITUTE(MID(Table15[[#This Row],[CONCERN.ID]],2,20),"","") )  )</f>
        <v>08.461.5222.30.3300</v>
      </c>
      <c r="F213" t="str">
        <f>TRIM(MID(Table15[[#This Row],[CONCERN.UNIQUEPATH]], IF( ISNUMBER( SEARCH("/",Table15[[#This Row],[CONCERN.UNIQUEPATH]])),SEARCH("/",Table15[[#This Row],[CONCERN.UNIQUEPATH]])+1,1),255))</f>
        <v>Functionality/Completeness/Capabilities/Reporting/Tenancy Users/Group Membership</v>
      </c>
    </row>
    <row r="214" spans="1:6">
      <c r="A214" t="s">
        <v>1969</v>
      </c>
      <c r="B214" t="s">
        <v>2246</v>
      </c>
      <c r="C214" s="33" t="s">
        <v>3876</v>
      </c>
      <c r="D214" s="27" t="s">
        <v>3877</v>
      </c>
      <c r="E214" t="str">
        <f xml:space="preserve"> CONCATENATE( MID(Table15[[#This Row],[PHASE]],2,3), MID(Table15[[#This Row],[DELIVERABLE]],2,4), TRIM(SUBSTITUTE(MID(Table15[[#This Row],[CONCERN.ID]],2,20),"","") )  )</f>
        <v>08.461.5222.30.4000</v>
      </c>
      <c r="F214" t="str">
        <f>TRIM(MID(Table15[[#This Row],[CONCERN.UNIQUEPATH]], IF( ISNUMBER( SEARCH("/",Table15[[#This Row],[CONCERN.UNIQUEPATH]])),SEARCH("/",Table15[[#This Row],[CONCERN.UNIQUEPATH]])+1,1),255))</f>
        <v>Functionality/Completeness/Capabilities/Reporting/Tenancy Groups</v>
      </c>
    </row>
    <row r="215" spans="1:6">
      <c r="A215" t="s">
        <v>1969</v>
      </c>
      <c r="B215" t="s">
        <v>2246</v>
      </c>
      <c r="C215" s="34" t="s">
        <v>3878</v>
      </c>
      <c r="D215" s="26" t="s">
        <v>3879</v>
      </c>
      <c r="E215" s="45" t="str">
        <f xml:space="preserve"> CONCATENATE( MID(Table15[[#This Row],[PHASE]],2,3), MID(Table15[[#This Row],[DELIVERABLE]],2,4), TRIM(SUBSTITUTE(MID(Table15[[#This Row],[CONCERN.ID]],2,20),"","") )  )</f>
        <v>08.461.5222.30.4100</v>
      </c>
      <c r="F215" t="str">
        <f>TRIM(MID(Table15[[#This Row],[CONCERN.UNIQUEPATH]], IF( ISNUMBER( SEARCH("/",Table15[[#This Row],[CONCERN.UNIQUEPATH]])),SEARCH("/",Table15[[#This Row],[CONCERN.UNIQUEPATH]])+1,1),255))</f>
        <v>Functionality/Completeness/Capabilities/Reporting/Tenancy Groups/Member Roles</v>
      </c>
    </row>
    <row r="216" spans="1:6">
      <c r="A216" t="s">
        <v>1969</v>
      </c>
      <c r="B216" t="s">
        <v>2246</v>
      </c>
      <c r="C216" s="33" t="s">
        <v>3880</v>
      </c>
      <c r="D216" s="27" t="s">
        <v>3881</v>
      </c>
      <c r="E216" t="str">
        <f xml:space="preserve"> CONCATENATE( MID(Table15[[#This Row],[PHASE]],2,3), MID(Table15[[#This Row],[DELIVERABLE]],2,4), TRIM(SUBSTITUTE(MID(Table15[[#This Row],[CONCERN.ID]],2,20),"","") )  )</f>
        <v>08.461.5222.30.5000</v>
      </c>
      <c r="F216" t="str">
        <f>TRIM(MID(Table15[[#This Row],[CONCERN.UNIQUEPATH]], IF( ISNUMBER( SEARCH("/",Table15[[#This Row],[CONCERN.UNIQUEPATH]])),SEARCH("/",Table15[[#This Row],[CONCERN.UNIQUEPATH]])+1,1),255))</f>
        <v>Functionality/Completeness/Capabilities/Reporting/Search</v>
      </c>
    </row>
    <row r="217" spans="1:6">
      <c r="A217" t="s">
        <v>1969</v>
      </c>
      <c r="B217" t="s">
        <v>2246</v>
      </c>
      <c r="C217" s="34" t="s">
        <v>3882</v>
      </c>
      <c r="D217" s="26" t="s">
        <v>3883</v>
      </c>
      <c r="E217" s="45" t="str">
        <f xml:space="preserve"> CONCATENATE( MID(Table15[[#This Row],[PHASE]],2,3), MID(Table15[[#This Row],[DELIVERABLE]],2,4), TRIM(SUBSTITUTE(MID(Table15[[#This Row],[CONCERN.ID]],2,20),"","") )  )</f>
        <v>08.461.5222.30.5100</v>
      </c>
      <c r="F217" t="str">
        <f>TRIM(MID(Table15[[#This Row],[CONCERN.UNIQUEPATH]], IF( ISNUMBER( SEARCH("/",Table15[[#This Row],[CONCERN.UNIQUEPATH]])),SEARCH("/",Table15[[#This Row],[CONCERN.UNIQUEPATH]])+1,1),255))</f>
        <v>Functionality/Completeness/Capabilities/Reporting/Search/Most Searched For</v>
      </c>
    </row>
    <row r="218" spans="1:6">
      <c r="A218" t="s">
        <v>1969</v>
      </c>
      <c r="B218" t="s">
        <v>2246</v>
      </c>
      <c r="C218" s="35" t="s">
        <v>3884</v>
      </c>
      <c r="D218" s="27" t="s">
        <v>3885</v>
      </c>
      <c r="E218" t="str">
        <f xml:space="preserve"> CONCATENATE( MID(Table15[[#This Row],[PHASE]],2,3), MID(Table15[[#This Row],[DELIVERABLE]],2,4), TRIM(SUBSTITUTE(MID(Table15[[#This Row],[CONCERN.ID]],2,20),"","") )  )</f>
        <v>08.461.5222.30.5200</v>
      </c>
      <c r="F218" t="str">
        <f>TRIM(MID(Table15[[#This Row],[CONCERN.UNIQUEPATH]], IF( ISNUMBER( SEARCH("/",Table15[[#This Row],[CONCERN.UNIQUEPATH]])),SEARCH("/",Table15[[#This Row],[CONCERN.UNIQUEPATH]])+1,1),255))</f>
        <v>Functionality/Completeness/Capabilities/Reporting/Search/Abandonment</v>
      </c>
    </row>
    <row r="219" spans="1:6">
      <c r="A219" t="s">
        <v>1969</v>
      </c>
      <c r="B219" t="s">
        <v>2246</v>
      </c>
      <c r="C219" s="34" t="s">
        <v>3886</v>
      </c>
      <c r="D219" s="26" t="s">
        <v>3887</v>
      </c>
      <c r="E219" s="45" t="str">
        <f xml:space="preserve"> CONCATENATE( MID(Table15[[#This Row],[PHASE]],2,3), MID(Table15[[#This Row],[DELIVERABLE]],2,4), TRIM(SUBSTITUTE(MID(Table15[[#This Row],[CONCERN.ID]],2,20),"","") )  )</f>
        <v>08.461.5222.30.5300</v>
      </c>
      <c r="F219" t="str">
        <f>TRIM(MID(Table15[[#This Row],[CONCERN.UNIQUEPATH]], IF( ISNUMBER( SEARCH("/",Table15[[#This Row],[CONCERN.UNIQUEPATH]])),SEARCH("/",Table15[[#This Row],[CONCERN.UNIQUEPATH]])+1,1),255))</f>
        <v>Functionality/Completeness/Capabilities/Reporting/Search/Navigation Importance</v>
      </c>
    </row>
    <row r="220" spans="1:6">
      <c r="A220" t="s">
        <v>1969</v>
      </c>
      <c r="B220" t="s">
        <v>2246</v>
      </c>
      <c r="C220" s="35" t="s">
        <v>3886</v>
      </c>
      <c r="D220" s="27" t="s">
        <v>3888</v>
      </c>
      <c r="E220" t="str">
        <f xml:space="preserve"> CONCATENATE( MID(Table15[[#This Row],[PHASE]],2,3), MID(Table15[[#This Row],[DELIVERABLE]],2,4), TRIM(SUBSTITUTE(MID(Table15[[#This Row],[CONCERN.ID]],2,20),"","") )  )</f>
        <v>08.461.5222.30.5300</v>
      </c>
      <c r="F220" t="str">
        <f>TRIM(MID(Table15[[#This Row],[CONCERN.UNIQUEPATH]], IF( ISNUMBER( SEARCH("/",Table15[[#This Row],[CONCERN.UNIQUEPATH]])),SEARCH("/",Table15[[#This Row],[CONCERN.UNIQUEPATH]])+1,1),255))</f>
        <v>Functionality/Completeness/Capabilities/Reporting/Search/Navigation Paths</v>
      </c>
    </row>
    <row r="221" spans="1:6">
      <c r="A221" t="s">
        <v>1969</v>
      </c>
      <c r="B221" t="s">
        <v>2246</v>
      </c>
      <c r="C221" s="36" t="s">
        <v>3889</v>
      </c>
      <c r="D221" s="26" t="s">
        <v>3890</v>
      </c>
      <c r="E221" s="45" t="str">
        <f xml:space="preserve"> CONCATENATE( MID(Table15[[#This Row],[PHASE]],2,3), MID(Table15[[#This Row],[DELIVERABLE]],2,4), TRIM(SUBSTITUTE(MID(Table15[[#This Row],[CONCERN.ID]],2,20),"","") )  )</f>
        <v>08.461.5222.30.8000</v>
      </c>
      <c r="F221" t="str">
        <f>TRIM(MID(Table15[[#This Row],[CONCERN.UNIQUEPATH]], IF( ISNUMBER( SEARCH("/",Table15[[#This Row],[CONCERN.UNIQUEPATH]])),SEARCH("/",Table15[[#This Row],[CONCERN.UNIQUEPATH]])+1,1),255))</f>
        <v>Functionality/Completeness/Capabilities/Reporting/Operations</v>
      </c>
    </row>
    <row r="222" spans="1:6">
      <c r="A222" t="s">
        <v>1969</v>
      </c>
      <c r="B222" t="s">
        <v>2246</v>
      </c>
      <c r="C222" s="35" t="s">
        <v>3891</v>
      </c>
      <c r="D222" s="27" t="s">
        <v>3892</v>
      </c>
      <c r="E222" t="str">
        <f xml:space="preserve"> CONCATENATE( MID(Table15[[#This Row],[PHASE]],2,3), MID(Table15[[#This Row],[DELIVERABLE]],2,4), TRIM(SUBSTITUTE(MID(Table15[[#This Row],[CONCERN.ID]],2,20),"","") )  )</f>
        <v>08.461.5222.30.8100</v>
      </c>
      <c r="F222" t="str">
        <f>TRIM(MID(Table15[[#This Row],[CONCERN.UNIQUEPATH]], IF( ISNUMBER( SEARCH("/",Table15[[#This Row],[CONCERN.UNIQUEPATH]])),SEARCH("/",Table15[[#This Row],[CONCERN.UNIQUEPATH]])+1,1),255))</f>
        <v>Functionality/Completeness/Capabilities/Reporting/Operations/Abandoment</v>
      </c>
    </row>
    <row r="223" spans="1:6">
      <c r="A223" t="s">
        <v>1969</v>
      </c>
      <c r="B223" t="s">
        <v>2246</v>
      </c>
      <c r="C223" s="34" t="s">
        <v>3893</v>
      </c>
      <c r="D223" s="26" t="s">
        <v>3894</v>
      </c>
      <c r="E223" s="45" t="str">
        <f xml:space="preserve"> CONCATENATE( MID(Table15[[#This Row],[PHASE]],2,3), MID(Table15[[#This Row],[DELIVERABLE]],2,4), TRIM(SUBSTITUTE(MID(Table15[[#This Row],[CONCERN.ID]],2,20),"","") )  )</f>
        <v>08.461.5222.30.8200</v>
      </c>
      <c r="F223" t="str">
        <f>TRIM(MID(Table15[[#This Row],[CONCERN.UNIQUEPATH]], IF( ISNUMBER( SEARCH("/",Table15[[#This Row],[CONCERN.UNIQUEPATH]])),SEARCH("/",Table15[[#This Row],[CONCERN.UNIQUEPATH]])+1,1),255))</f>
        <v>Functionality/Completeness/Capabilities/Reporting/Operations/On A Product</v>
      </c>
    </row>
    <row r="224" spans="1:6">
      <c r="A224" t="s">
        <v>1969</v>
      </c>
      <c r="B224" t="s">
        <v>2246</v>
      </c>
      <c r="C224" s="33" t="s">
        <v>3895</v>
      </c>
      <c r="D224" s="27" t="s">
        <v>3896</v>
      </c>
      <c r="E224" t="str">
        <f xml:space="preserve"> CONCATENATE( MID(Table15[[#This Row],[PHASE]],2,3), MID(Table15[[#This Row],[DELIVERABLE]],2,4), TRIM(SUBSTITUTE(MID(Table15[[#This Row],[CONCERN.ID]],2,20),"","") )  )</f>
        <v>08.461.5222.30.9000</v>
      </c>
      <c r="F224" t="str">
        <f>TRIM(MID(Table15[[#This Row],[CONCERN.UNIQUEPATH]], IF( ISNUMBER( SEARCH("/",Table15[[#This Row],[CONCERN.UNIQUEPATH]])),SEARCH("/",Table15[[#This Row],[CONCERN.UNIQUEPATH]])+1,1),255))</f>
        <v>Functionality/Completeness/Capabilities/Reporting/Products</v>
      </c>
    </row>
    <row r="225" spans="1:6">
      <c r="A225" t="s">
        <v>1969</v>
      </c>
      <c r="B225" t="s">
        <v>2246</v>
      </c>
      <c r="C225" s="34" t="s">
        <v>3897</v>
      </c>
      <c r="D225" s="26" t="s">
        <v>3898</v>
      </c>
      <c r="E225" s="45" t="str">
        <f xml:space="preserve"> CONCATENATE( MID(Table15[[#This Row],[PHASE]],2,3), MID(Table15[[#This Row],[DELIVERABLE]],2,4), TRIM(SUBSTITUTE(MID(Table15[[#This Row],[CONCERN.ID]],2,20),"","") )  )</f>
        <v>08.461.5222.30.9100</v>
      </c>
      <c r="F225" t="str">
        <f>TRIM(MID(Table15[[#This Row],[CONCERN.UNIQUEPATH]], IF( ISNUMBER( SEARCH("/",Table15[[#This Row],[CONCERN.UNIQUEPATH]])),SEARCH("/",Table15[[#This Row],[CONCERN.UNIQUEPATH]])+1,1),255))</f>
        <v>Functionality/Completeness/Capabilities/Reporting/Products/Currency</v>
      </c>
    </row>
    <row r="226" spans="1:6">
      <c r="A226" t="s">
        <v>1969</v>
      </c>
      <c r="B226" t="s">
        <v>2246</v>
      </c>
      <c r="C226" s="35" t="s">
        <v>3899</v>
      </c>
      <c r="D226" s="27" t="s">
        <v>3900</v>
      </c>
      <c r="E226" t="str">
        <f xml:space="preserve"> CONCATENATE( MID(Table15[[#This Row],[PHASE]],2,3), MID(Table15[[#This Row],[DELIVERABLE]],2,4), TRIM(SUBSTITUTE(MID(Table15[[#This Row],[CONCERN.ID]],2,20),"","") )  )</f>
        <v>08.461.5222.30.9200</v>
      </c>
      <c r="F226" t="str">
        <f>TRIM(MID(Table15[[#This Row],[CONCERN.UNIQUEPATH]], IF( ISNUMBER( SEARCH("/",Table15[[#This Row],[CONCERN.UNIQUEPATH]])),SEARCH("/",Table15[[#This Row],[CONCERN.UNIQUEPATH]])+1,1),255))</f>
        <v>Functionality/Completeness/Capabilities/Reporting/Products/Reviewable</v>
      </c>
    </row>
    <row r="227" spans="1:6">
      <c r="A227" t="s">
        <v>1969</v>
      </c>
      <c r="B227" t="s">
        <v>2246</v>
      </c>
      <c r="C227" s="34" t="s">
        <v>3901</v>
      </c>
      <c r="D227" s="26" t="s">
        <v>3902</v>
      </c>
      <c r="E227" s="45" t="str">
        <f xml:space="preserve"> CONCATENATE( MID(Table15[[#This Row],[PHASE]],2,3), MID(Table15[[#This Row],[DELIVERABLE]],2,4), TRIM(SUBSTITUTE(MID(Table15[[#This Row],[CONCERN.ID]],2,20),"","") )  )</f>
        <v>08.461.5222.30.9300</v>
      </c>
      <c r="F227" t="str">
        <f>TRIM(MID(Table15[[#This Row],[CONCERN.UNIQUEPATH]], IF( ISNUMBER( SEARCH("/",Table15[[#This Row],[CONCERN.UNIQUEPATH]])),SEARCH("/",Table15[[#This Row],[CONCERN.UNIQUEPATH]])+1,1),255))</f>
        <v>Functionality/Completeness/Capabilities/Reporting/Products/ByMetadata</v>
      </c>
    </row>
    <row r="228" spans="1:6">
      <c r="A228" t="s">
        <v>1969</v>
      </c>
      <c r="B228" t="s">
        <v>2246</v>
      </c>
      <c r="C228" s="35" t="s">
        <v>3903</v>
      </c>
      <c r="D228" s="27" t="s">
        <v>3904</v>
      </c>
      <c r="E228" t="str">
        <f xml:space="preserve"> CONCATENATE( MID(Table15[[#This Row],[PHASE]],2,3), MID(Table15[[#This Row],[DELIVERABLE]],2,4), TRIM(SUBSTITUTE(MID(Table15[[#This Row],[CONCERN.ID]],2,20),"","") )  )</f>
        <v>08.461.5222.30.9400</v>
      </c>
      <c r="F228" t="str">
        <f>TRIM(MID(Table15[[#This Row],[CONCERN.UNIQUEPATH]], IF( ISNUMBER( SEARCH("/",Table15[[#This Row],[CONCERN.UNIQUEPATH]])),SEARCH("/",Table15[[#This Row],[CONCERN.UNIQUEPATH]])+1,1),255))</f>
        <v>Functionality/Completeness/Capabilities/Reporting/Products/ByAccess</v>
      </c>
    </row>
    <row r="229" spans="1:6">
      <c r="A229" t="s">
        <v>1969</v>
      </c>
      <c r="B229" t="s">
        <v>2246</v>
      </c>
      <c r="C229" s="34" t="s">
        <v>3905</v>
      </c>
      <c r="D229" s="26" t="s">
        <v>3906</v>
      </c>
      <c r="E229" s="45" t="str">
        <f xml:space="preserve"> CONCATENATE( MID(Table15[[#This Row],[PHASE]],2,3), MID(Table15[[#This Row],[DELIVERABLE]],2,4), TRIM(SUBSTITUTE(MID(Table15[[#This Row],[CONCERN.ID]],2,20),"","") )  )</f>
        <v>08.461.5222.30.9500</v>
      </c>
      <c r="F229" t="str">
        <f>TRIM(MID(Table15[[#This Row],[CONCERN.UNIQUEPATH]], IF( ISNUMBER( SEARCH("/",Table15[[#This Row],[CONCERN.UNIQUEPATH]])),SEARCH("/",Table15[[#This Row],[CONCERN.UNIQUEPATH]])+1,1),255))</f>
        <v>Functionality/Completeness/Capabilities/Reporting/Products/Source</v>
      </c>
    </row>
    <row r="230" spans="1:6">
      <c r="A230" t="s">
        <v>1969</v>
      </c>
      <c r="B230" t="s">
        <v>2246</v>
      </c>
      <c r="C230" s="32" t="s">
        <v>3907</v>
      </c>
      <c r="D230" s="27" t="s">
        <v>3908</v>
      </c>
      <c r="E230" t="str">
        <f xml:space="preserve"> CONCATENATE( MID(Table15[[#This Row],[PHASE]],2,3), MID(Table15[[#This Row],[DELIVERABLE]],2,4), TRIM(SUBSTITUTE(MID(Table15[[#This Row],[CONCERN.ID]],2,20),"","") )  )</f>
        <v>08.461.5222.40.0000</v>
      </c>
      <c r="F230" t="str">
        <f>TRIM(MID(Table15[[#This Row],[CONCERN.UNIQUEPATH]], IF( ISNUMBER( SEARCH("/",Table15[[#This Row],[CONCERN.UNIQUEPATH]])),SEARCH("/",Table15[[#This Row],[CONCERN.UNIQUEPATH]])+1,1),255))</f>
        <v>Functionality/Completeness/Capabilities/User Profile</v>
      </c>
    </row>
    <row r="231" spans="1:6">
      <c r="A231" t="s">
        <v>1969</v>
      </c>
      <c r="B231" t="s">
        <v>2246</v>
      </c>
      <c r="C231" s="36" t="s">
        <v>3909</v>
      </c>
      <c r="D231" s="26" t="s">
        <v>3910</v>
      </c>
      <c r="E231" s="45" t="str">
        <f xml:space="preserve"> CONCATENATE( MID(Table15[[#This Row],[PHASE]],2,3), MID(Table15[[#This Row],[DELIVERABLE]],2,4), TRIM(SUBSTITUTE(MID(Table15[[#This Row],[CONCERN.ID]],2,20),"","") )  )</f>
        <v>08.461.5222.40.1000</v>
      </c>
      <c r="F231" t="str">
        <f>TRIM(MID(Table15[[#This Row],[CONCERN.UNIQUEPATH]], IF( ISNUMBER( SEARCH("/",Table15[[#This Row],[CONCERN.UNIQUEPATH]])),SEARCH("/",Table15[[#This Row],[CONCERN.UNIQUEPATH]])+1,1),255))</f>
        <v>Functionality/Completeness/Capabilities/User Profile/Default Name</v>
      </c>
    </row>
    <row r="232" spans="1:6">
      <c r="A232" t="s">
        <v>1969</v>
      </c>
      <c r="B232" t="s">
        <v>2246</v>
      </c>
      <c r="C232" s="33" t="s">
        <v>3911</v>
      </c>
      <c r="D232" s="27" t="s">
        <v>3912</v>
      </c>
      <c r="E232" t="str">
        <f xml:space="preserve"> CONCATENATE( MID(Table15[[#This Row],[PHASE]],2,3), MID(Table15[[#This Row],[DELIVERABLE]],2,4), TRIM(SUBSTITUTE(MID(Table15[[#This Row],[CONCERN.ID]],2,20),"","") )  )</f>
        <v>08.461.5222.40.2000</v>
      </c>
      <c r="F232" t="str">
        <f>TRIM(MID(Table15[[#This Row],[CONCERN.UNIQUEPATH]], IF( ISNUMBER( SEARCH("/",Table15[[#This Row],[CONCERN.UNIQUEPATH]])),SEARCH("/",Table15[[#This Row],[CONCERN.UNIQUEPATH]])+1,1),255))</f>
        <v>Functionality/Completeness/Capabilities/User Profile/Avatar</v>
      </c>
    </row>
    <row r="233" spans="1:6">
      <c r="A233" t="s">
        <v>1969</v>
      </c>
      <c r="B233" t="s">
        <v>2246</v>
      </c>
      <c r="C233" s="36" t="s">
        <v>3913</v>
      </c>
      <c r="D233" s="26" t="s">
        <v>3914</v>
      </c>
      <c r="E233" s="45" t="str">
        <f xml:space="preserve"> CONCATENATE( MID(Table15[[#This Row],[PHASE]],2,3), MID(Table15[[#This Row],[DELIVERABLE]],2,4), TRIM(SUBSTITUTE(MID(Table15[[#This Row],[CONCERN.ID]],2,20),"","") )  )</f>
        <v>08.461.5222.40.3000</v>
      </c>
      <c r="F233" t="str">
        <f>TRIM(MID(Table15[[#This Row],[CONCERN.UNIQUEPATH]], IF( ISNUMBER( SEARCH("/",Table15[[#This Row],[CONCERN.UNIQUEPATH]])),SEARCH("/",Table15[[#This Row],[CONCERN.UNIQUEPATH]])+1,1),255))</f>
        <v>Functionality/Completeness/Capabilities/User Profile/Bio</v>
      </c>
    </row>
    <row r="234" spans="1:6">
      <c r="A234" t="s">
        <v>1969</v>
      </c>
      <c r="B234" t="s">
        <v>2246</v>
      </c>
      <c r="C234" s="32" t="s">
        <v>3915</v>
      </c>
      <c r="D234" s="27" t="s">
        <v>3916</v>
      </c>
      <c r="E234" t="str">
        <f xml:space="preserve"> CONCATENATE( MID(Table15[[#This Row],[PHASE]],2,3), MID(Table15[[#This Row],[DELIVERABLE]],2,4), TRIM(SUBSTITUTE(MID(Table15[[#This Row],[CONCERN.ID]],2,20),"","") )  )</f>
        <v>08.461.5222.99.0000</v>
      </c>
      <c r="F234" t="str">
        <f>TRIM(MID(Table15[[#This Row],[CONCERN.UNIQUEPATH]], IF( ISNUMBER( SEARCH("/",Table15[[#This Row],[CONCERN.UNIQUEPATH]])),SEARCH("/",Table15[[#This Row],[CONCERN.UNIQUEPATH]])+1,1),255))</f>
        <v>Functionality/Completeness/Capabilities/Custom</v>
      </c>
    </row>
    <row r="235" spans="1:6">
      <c r="A235" t="s">
        <v>1969</v>
      </c>
      <c r="B235" t="s">
        <v>2246</v>
      </c>
      <c r="C235" s="36" t="s">
        <v>3917</v>
      </c>
      <c r="D235" s="26" t="s">
        <v>3918</v>
      </c>
      <c r="E235" s="45" t="str">
        <f xml:space="preserve"> CONCATENATE( MID(Table15[[#This Row],[PHASE]],2,3), MID(Table15[[#This Row],[DELIVERABLE]],2,4), TRIM(SUBSTITUTE(MID(Table15[[#This Row],[CONCERN.ID]],2,20),"","") )  )</f>
        <v>08.461.5222.99.1000</v>
      </c>
      <c r="F235" t="str">
        <f>TRIM(MID(Table15[[#This Row],[CONCERN.UNIQUEPATH]], IF( ISNUMBER( SEARCH("/",Table15[[#This Row],[CONCERN.UNIQUEPATH]])),SEARCH("/",Table15[[#This Row],[CONCERN.UNIQUEPATH]])+1,1),255))</f>
        <v>Functionality/Completeness/Capabilities/Custom/Contet Handling</v>
      </c>
    </row>
    <row r="236" spans="1:6">
      <c r="A236" t="s">
        <v>1969</v>
      </c>
      <c r="B236" t="s">
        <v>2246</v>
      </c>
      <c r="C236" s="33" t="s">
        <v>3919</v>
      </c>
      <c r="D236" s="27" t="s">
        <v>3920</v>
      </c>
      <c r="E236" t="str">
        <f xml:space="preserve"> CONCATENATE( MID(Table15[[#This Row],[PHASE]],2,3), MID(Table15[[#This Row],[DELIVERABLE]],2,4), TRIM(SUBSTITUTE(MID(Table15[[#This Row],[CONCERN.ID]],2,20),"","") )  )</f>
        <v>08.461.5222.99.2000</v>
      </c>
      <c r="F236" t="str">
        <f>TRIM(MID(Table15[[#This Row],[CONCERN.UNIQUEPATH]], IF( ISNUMBER( SEARCH("/",Table15[[#This Row],[CONCERN.UNIQUEPATH]])),SEARCH("/",Table15[[#This Row],[CONCERN.UNIQUEPATH]])+1,1),255))</f>
        <v>Functionality/Completeness/Capabilities/Custom/Module Handling</v>
      </c>
    </row>
    <row r="237" spans="1:6">
      <c r="A237" t="s">
        <v>1969</v>
      </c>
      <c r="B237" t="s">
        <v>2246</v>
      </c>
      <c r="C237" s="34" t="s">
        <v>3921</v>
      </c>
      <c r="D237" s="26" t="s">
        <v>3922</v>
      </c>
      <c r="E237" s="45" t="str">
        <f xml:space="preserve"> CONCATENATE( MID(Table15[[#This Row],[PHASE]],2,3), MID(Table15[[#This Row],[DELIVERABLE]],2,4), TRIM(SUBSTITUTE(MID(Table15[[#This Row],[CONCERN.ID]],2,20),"","") )  )</f>
        <v>08.461.5222.99.2100</v>
      </c>
      <c r="F237" t="str">
        <f>TRIM(MID(Table15[[#This Row],[CONCERN.UNIQUEPATH]], IF( ISNUMBER( SEARCH("/",Table15[[#This Row],[CONCERN.UNIQUEPATH]])),SEARCH("/",Table15[[#This Row],[CONCERN.UNIQUEPATH]])+1,1),255))</f>
        <v>Functionality/Completeness/Capabilities/Custom/Contet Handling/Host</v>
      </c>
    </row>
    <row r="238" spans="1:6">
      <c r="A238" t="s">
        <v>1969</v>
      </c>
      <c r="B238" t="s">
        <v>2246</v>
      </c>
      <c r="C238" s="33" t="s">
        <v>3923</v>
      </c>
      <c r="D238" s="27" t="s">
        <v>3924</v>
      </c>
      <c r="E238" t="str">
        <f xml:space="preserve"> CONCATENATE( MID(Table15[[#This Row],[PHASE]],2,3), MID(Table15[[#This Row],[DELIVERABLE]],2,4), TRIM(SUBSTITUTE(MID(Table15[[#This Row],[CONCERN.ID]],2,20),"","") )  )</f>
        <v>08.461.5222.99.3000</v>
      </c>
      <c r="F238" t="str">
        <f>TRIM(MID(Table15[[#This Row],[CONCERN.UNIQUEPATH]], IF( ISNUMBER( SEARCH("/",Table15[[#This Row],[CONCERN.UNIQUEPATH]])),SEARCH("/",Table15[[#This Row],[CONCERN.UNIQUEPATH]])+1,1),255))</f>
        <v>Functionality/Completeness/Capabilities/Custom/Message Mapping Management</v>
      </c>
    </row>
    <row r="239" spans="1:6">
      <c r="A239" t="s">
        <v>1969</v>
      </c>
      <c r="B239" t="s">
        <v>2246</v>
      </c>
      <c r="C239" s="36" t="s">
        <v>3925</v>
      </c>
      <c r="D239" s="26" t="s">
        <v>3926</v>
      </c>
      <c r="E239" s="45" t="str">
        <f xml:space="preserve"> CONCATENATE( MID(Table15[[#This Row],[PHASE]],2,3), MID(Table15[[#This Row],[DELIVERABLE]],2,4), TRIM(SUBSTITUTE(MID(Table15[[#This Row],[CONCERN.ID]],2,20),"","") )  )</f>
        <v>08.461.5222.99.4000</v>
      </c>
      <c r="F239" t="str">
        <f>TRIM(MID(Table15[[#This Row],[CONCERN.UNIQUEPATH]], IF( ISNUMBER( SEARCH("/",Table15[[#This Row],[CONCERN.UNIQUEPATH]])),SEARCH("/",Table15[[#This Row],[CONCERN.UNIQUEPATH]])+1,1),255))</f>
        <v>Functionality/Completeness/Capabilities/Custom/Caching</v>
      </c>
    </row>
    <row r="240" spans="1:6">
      <c r="A240" t="s">
        <v>1969</v>
      </c>
      <c r="B240" t="s">
        <v>2246</v>
      </c>
      <c r="C240" s="35" t="s">
        <v>3927</v>
      </c>
      <c r="D240" s="27" t="s">
        <v>3928</v>
      </c>
      <c r="E240" t="str">
        <f xml:space="preserve"> CONCATENATE( MID(Table15[[#This Row],[PHASE]],2,3), MID(Table15[[#This Row],[DELIVERABLE]],2,4), TRIM(SUBSTITUTE(MID(Table15[[#This Row],[CONCERN.ID]],2,20),"","") )  )</f>
        <v>08.461.5222.99.4100</v>
      </c>
      <c r="F240" t="str">
        <f>TRIM(MID(Table15[[#This Row],[CONCERN.UNIQUEPATH]], IF( ISNUMBER( SEARCH("/",Table15[[#This Row],[CONCERN.UNIQUEPATH]])),SEARCH("/",Table15[[#This Row],[CONCERN.UNIQUEPATH]])+1,1),255))</f>
        <v>Functionality/Completeness/Capabilities/Custom/Caching/Cache closest to use</v>
      </c>
    </row>
    <row r="241" spans="1:6">
      <c r="A241" t="s">
        <v>1969</v>
      </c>
      <c r="B241" t="s">
        <v>2246</v>
      </c>
      <c r="C241" s="34" t="s">
        <v>3927</v>
      </c>
      <c r="D241" s="26" t="s">
        <v>3929</v>
      </c>
      <c r="E241" s="45" t="str">
        <f xml:space="preserve"> CONCATENATE( MID(Table15[[#This Row],[PHASE]],2,3), MID(Table15[[#This Row],[DELIVERABLE]],2,4), TRIM(SUBSTITUTE(MID(Table15[[#This Row],[CONCERN.ID]],2,20),"","") )  )</f>
        <v>08.461.5222.99.4100</v>
      </c>
      <c r="F241" t="str">
        <f>TRIM(MID(Table15[[#This Row],[CONCERN.UNIQUEPATH]], IF( ISNUMBER( SEARCH("/",Table15[[#This Row],[CONCERN.UNIQUEPATH]])),SEARCH("/",Table15[[#This Row],[CONCERN.UNIQUEPATH]])+1,1),255))</f>
        <v>Functionality/Completeness/Capabilities/Custom/Caching/Cache in format for use</v>
      </c>
    </row>
    <row r="242" spans="1:6">
      <c r="A242" t="s">
        <v>1969</v>
      </c>
      <c r="B242" t="s">
        <v>2246</v>
      </c>
      <c r="C242" s="35" t="s">
        <v>3927</v>
      </c>
      <c r="D242" s="27" t="s">
        <v>3930</v>
      </c>
      <c r="E242" t="str">
        <f xml:space="preserve"> CONCATENATE( MID(Table15[[#This Row],[PHASE]],2,3), MID(Table15[[#This Row],[DELIVERABLE]],2,4), TRIM(SUBSTITUTE(MID(Table15[[#This Row],[CONCERN.ID]],2,20),"","") )  )</f>
        <v>08.461.5222.99.4100</v>
      </c>
      <c r="F242" t="str">
        <f>TRIM(MID(Table15[[#This Row],[CONCERN.UNIQUEPATH]], IF( ISNUMBER( SEARCH("/",Table15[[#This Row],[CONCERN.UNIQUEPATH]])),SEARCH("/",Table15[[#This Row],[CONCERN.UNIQUEPATH]])+1,1),255))</f>
        <v>Functionality/Completeness/Capabilities/Custom/Caching/Configurable S,M,L Cache Durations</v>
      </c>
    </row>
    <row r="243" spans="1:6">
      <c r="A243" t="s">
        <v>1969</v>
      </c>
      <c r="B243" t="s">
        <v>2246</v>
      </c>
      <c r="C243" s="36" t="s">
        <v>3931</v>
      </c>
      <c r="D243" s="26" t="s">
        <v>3932</v>
      </c>
      <c r="E243" s="45" t="str">
        <f xml:space="preserve"> CONCATENATE( MID(Table15[[#This Row],[PHASE]],2,3), MID(Table15[[#This Row],[DELIVERABLE]],2,4), TRIM(SUBSTITUTE(MID(Table15[[#This Row],[CONCERN.ID]],2,20),"","") )  )</f>
        <v>08.461.5222.99.5000</v>
      </c>
      <c r="F243" t="str">
        <f>TRIM(MID(Table15[[#This Row],[CONCERN.UNIQUEPATH]], IF( ISNUMBER( SEARCH("/",Table15[[#This Row],[CONCERN.UNIQUEPATH]])),SEARCH("/",Table15[[#This Row],[CONCERN.UNIQUEPATH]])+1,1),255))</f>
        <v>Functionality/Completeness/Capabilities/Custom/Storage Handling</v>
      </c>
    </row>
    <row r="244" spans="1:6">
      <c r="A244" t="s">
        <v>1969</v>
      </c>
      <c r="B244" t="s">
        <v>2246</v>
      </c>
      <c r="C244" s="35" t="s">
        <v>3933</v>
      </c>
      <c r="D244" s="27" t="s">
        <v>3934</v>
      </c>
      <c r="E244" t="str">
        <f xml:space="preserve"> CONCATENATE( MID(Table15[[#This Row],[PHASE]],2,3), MID(Table15[[#This Row],[DELIVERABLE]],2,4), TRIM(SUBSTITUTE(MID(Table15[[#This Row],[CONCERN.ID]],2,20),"","") )  )</f>
        <v>08.461.5222.99.5100</v>
      </c>
      <c r="F244" t="str">
        <f>TRIM(MID(Table15[[#This Row],[CONCERN.UNIQUEPATH]], IF( ISNUMBER( SEARCH("/",Table15[[#This Row],[CONCERN.UNIQUEPATH]])),SEARCH("/",Table15[[#This Row],[CONCERN.UNIQUEPATH]])+1,1),255))</f>
        <v>Functionality/Completeness/Capabilities/Custom/Storage Handling/CredentialStorage</v>
      </c>
    </row>
    <row r="245" spans="1:6">
      <c r="A245" t="s">
        <v>1969</v>
      </c>
      <c r="B245" t="s">
        <v>2246</v>
      </c>
      <c r="C245" s="34" t="s">
        <v>3935</v>
      </c>
      <c r="D245" s="26" t="s">
        <v>3936</v>
      </c>
      <c r="E245" s="45" t="str">
        <f xml:space="preserve"> CONCATENATE( MID(Table15[[#This Row],[PHASE]],2,3), MID(Table15[[#This Row],[DELIVERABLE]],2,4), TRIM(SUBSTITUTE(MID(Table15[[#This Row],[CONCERN.ID]],2,20),"","") )  )</f>
        <v>08.461.5222.99.5200</v>
      </c>
      <c r="F245" t="str">
        <f>TRIM(MID(Table15[[#This Row],[CONCERN.UNIQUEPATH]], IF( ISNUMBER( SEARCH("/",Table15[[#This Row],[CONCERN.UNIQUEPATH]])),SEARCH("/",Table15[[#This Row],[CONCERN.UNIQUEPATH]])+1,1),255))</f>
        <v>Functionality/Completeness/Capabilities/Custom/Storage Handling/Blob</v>
      </c>
    </row>
    <row r="246" spans="1:6">
      <c r="A246" t="s">
        <v>1969</v>
      </c>
      <c r="B246" t="s">
        <v>2246</v>
      </c>
      <c r="C246" s="35" t="s">
        <v>3937</v>
      </c>
      <c r="D246" s="27" t="s">
        <v>3938</v>
      </c>
      <c r="E246" t="str">
        <f xml:space="preserve"> CONCATENATE( MID(Table15[[#This Row],[PHASE]],2,3), MID(Table15[[#This Row],[DELIVERABLE]],2,4), TRIM(SUBSTITUTE(MID(Table15[[#This Row],[CONCERN.ID]],2,20),"","") )  )</f>
        <v>08.461.5222.99.5210</v>
      </c>
      <c r="F246" t="str">
        <f>TRIM(MID(Table15[[#This Row],[CONCERN.UNIQUEPATH]], IF( ISNUMBER( SEARCH("/",Table15[[#This Row],[CONCERN.UNIQUEPATH]])),SEARCH("/",Table15[[#This Row],[CONCERN.UNIQUEPATH]])+1,1),255))</f>
        <v>Functionality/Completeness/Capabilities/Custom/Storage Handling/Blob/For Diagnostics</v>
      </c>
    </row>
    <row r="247" spans="1:6">
      <c r="A247" t="s">
        <v>1969</v>
      </c>
      <c r="B247" t="s">
        <v>2246</v>
      </c>
      <c r="C247" s="34" t="s">
        <v>3939</v>
      </c>
      <c r="D247" s="26" t="s">
        <v>3940</v>
      </c>
      <c r="E247" s="45" t="str">
        <f xml:space="preserve"> CONCATENATE( MID(Table15[[#This Row],[PHASE]],2,3), MID(Table15[[#This Row],[DELIVERABLE]],2,4), TRIM(SUBSTITUTE(MID(Table15[[#This Row],[CONCERN.ID]],2,20),"","") )  )</f>
        <v>08.461.5222.99.5230</v>
      </c>
      <c r="F247" t="str">
        <f>TRIM(MID(Table15[[#This Row],[CONCERN.UNIQUEPATH]], IF( ISNUMBER( SEARCH("/",Table15[[#This Row],[CONCERN.UNIQUEPATH]])),SEARCH("/",Table15[[#This Row],[CONCERN.UNIQUEPATH]])+1,1),255))</f>
        <v>Functionality/Completeness/Capabilities/Custom/Storage Handling/Blob/For Media</v>
      </c>
    </row>
    <row r="248" spans="1:6">
      <c r="A248" t="s">
        <v>1969</v>
      </c>
      <c r="B248" t="s">
        <v>2246</v>
      </c>
      <c r="C248" s="35" t="s">
        <v>3941</v>
      </c>
      <c r="D248" s="27" t="s">
        <v>3942</v>
      </c>
      <c r="E248" t="str">
        <f xml:space="preserve"> CONCATENATE( MID(Table15[[#This Row],[PHASE]],2,3), MID(Table15[[#This Row],[DELIVERABLE]],2,4), TRIM(SUBSTITUTE(MID(Table15[[#This Row],[CONCERN.ID]],2,20),"","") )  )</f>
        <v>08.461.5222.99.5240</v>
      </c>
      <c r="F248" t="str">
        <f>TRIM(MID(Table15[[#This Row],[CONCERN.UNIQUEPATH]], IF( ISNUMBER( SEARCH("/",Table15[[#This Row],[CONCERN.UNIQUEPATH]])),SEARCH("/",Table15[[#This Row],[CONCERN.UNIQUEPATH]])+1,1),255))</f>
        <v>Functionality/Completeness/Capabilities/Custom/Storage Handling/Blob/For Messages</v>
      </c>
    </row>
    <row r="249" spans="1:6">
      <c r="A249" t="s">
        <v>1969</v>
      </c>
      <c r="B249" t="s">
        <v>2246</v>
      </c>
      <c r="C249" s="34" t="s">
        <v>3943</v>
      </c>
      <c r="D249" s="26" t="s">
        <v>3944</v>
      </c>
      <c r="E249" s="45" t="str">
        <f xml:space="preserve"> CONCATENATE( MID(Table15[[#This Row],[PHASE]],2,3), MID(Table15[[#This Row],[DELIVERABLE]],2,4), TRIM(SUBSTITUTE(MID(Table15[[#This Row],[CONCERN.ID]],2,20),"","") )  )</f>
        <v>08.461.5222.99.5250</v>
      </c>
      <c r="F249" t="str">
        <f>TRIM(MID(Table15[[#This Row],[CONCERN.UNIQUEPATH]], IF( ISNUMBER( SEARCH("/",Table15[[#This Row],[CONCERN.UNIQUEPATH]])),SEARCH("/",Table15[[#This Row],[CONCERN.UNIQUEPATH]])+1,1),255))</f>
        <v>Functionality/Completeness/Capabilities/Custom/Storage Handling/Blob/For Modules</v>
      </c>
    </row>
    <row r="250" spans="1:6">
      <c r="A250" t="s">
        <v>1969</v>
      </c>
      <c r="B250" t="s">
        <v>2246</v>
      </c>
      <c r="C250" s="35" t="s">
        <v>3945</v>
      </c>
      <c r="D250" s="27" t="s">
        <v>3946</v>
      </c>
      <c r="E250" t="str">
        <f xml:space="preserve"> CONCATENATE( MID(Table15[[#This Row],[PHASE]],2,3), MID(Table15[[#This Row],[DELIVERABLE]],2,4), TRIM(SUBSTITUTE(MID(Table15[[#This Row],[CONCERN.ID]],2,20),"","") )  )</f>
        <v>08.461.5222.99.5300</v>
      </c>
      <c r="F250" t="str">
        <f>TRIM(MID(Table15[[#This Row],[CONCERN.UNIQUEPATH]], IF( ISNUMBER( SEARCH("/",Table15[[#This Row],[CONCERN.UNIQUEPATH]])),SEARCH("/",Table15[[#This Row],[CONCERN.UNIQUEPATH]])+1,1),255))</f>
        <v>Functionality/Completeness/Capabilities/Custom/Storage Handling/RelationalDB</v>
      </c>
    </row>
    <row r="251" spans="1:6">
      <c r="A251" t="s">
        <v>1969</v>
      </c>
      <c r="B251" t="s">
        <v>2246</v>
      </c>
      <c r="C251" s="34" t="s">
        <v>3947</v>
      </c>
      <c r="D251" s="26" t="s">
        <v>3948</v>
      </c>
      <c r="E251" s="45" t="str">
        <f xml:space="preserve"> CONCATENATE( MID(Table15[[#This Row],[PHASE]],2,3), MID(Table15[[#This Row],[DELIVERABLE]],2,4), TRIM(SUBSTITUTE(MID(Table15[[#This Row],[CONCERN.ID]],2,20),"","") )  )</f>
        <v>08.461.5222.99.5400</v>
      </c>
      <c r="F251" t="str">
        <f>TRIM(MID(Table15[[#This Row],[CONCERN.UNIQUEPATH]], IF( ISNUMBER( SEARCH("/",Table15[[#This Row],[CONCERN.UNIQUEPATH]])),SEARCH("/",Table15[[#This Row],[CONCERN.UNIQUEPATH]])+1,1),255))</f>
        <v>Functionality/Completeness/Capabilities/Custom/Storage Handling/DocumentDB</v>
      </c>
    </row>
    <row r="252" spans="1:6">
      <c r="A252" t="s">
        <v>1969</v>
      </c>
      <c r="B252" t="s">
        <v>2246</v>
      </c>
      <c r="C252" s="35" t="s">
        <v>3949</v>
      </c>
      <c r="D252" s="27" t="s">
        <v>3950</v>
      </c>
      <c r="E252" t="str">
        <f xml:space="preserve"> CONCATENATE( MID(Table15[[#This Row],[PHASE]],2,3), MID(Table15[[#This Row],[DELIVERABLE]],2,4), TRIM(SUBSTITUTE(MID(Table15[[#This Row],[CONCERN.ID]],2,20),"","") )  )</f>
        <v>08.461.5222.99.5410</v>
      </c>
      <c r="F252" t="str">
        <f>TRIM(MID(Table15[[#This Row],[CONCERN.UNIQUEPATH]], IF( ISNUMBER( SEARCH("/",Table15[[#This Row],[CONCERN.UNIQUEPATH]])),SEARCH("/",Table15[[#This Row],[CONCERN.UNIQUEPATH]])+1,1),255))</f>
        <v>Functionality/Completeness/Capabilities/Custom/Storage Handling/DocumentDB/Schemed Docs</v>
      </c>
    </row>
    <row r="253" spans="1:6">
      <c r="A253" t="s">
        <v>1969</v>
      </c>
      <c r="B253" t="s">
        <v>2246</v>
      </c>
      <c r="C253" s="34" t="s">
        <v>3951</v>
      </c>
      <c r="D253" s="26" t="s">
        <v>3952</v>
      </c>
      <c r="E253" s="45" t="str">
        <f xml:space="preserve"> CONCATENATE( MID(Table15[[#This Row],[PHASE]],2,3), MID(Table15[[#This Row],[DELIVERABLE]],2,4), TRIM(SUBSTITUTE(MID(Table15[[#This Row],[CONCERN.ID]],2,20),"","") )  )</f>
        <v>08.461.5222.99.5500</v>
      </c>
      <c r="F253" t="str">
        <f>TRIM(MID(Table15[[#This Row],[CONCERN.UNIQUEPATH]], IF( ISNUMBER( SEARCH("/",Table15[[#This Row],[CONCERN.UNIQUEPATH]])),SEARCH("/",Table15[[#This Row],[CONCERN.UNIQUEPATH]])+1,1),255))</f>
        <v>Functionality/Completeness/Capabilities/Custom/Storage Handling/GraphDB</v>
      </c>
    </row>
    <row r="254" spans="1:6">
      <c r="A254" t="s">
        <v>1969</v>
      </c>
      <c r="B254" t="s">
        <v>2246</v>
      </c>
      <c r="C254" s="35" t="s">
        <v>3953</v>
      </c>
      <c r="D254" s="27" t="s">
        <v>3954</v>
      </c>
      <c r="E254" t="str">
        <f xml:space="preserve"> CONCATENATE( MID(Table15[[#This Row],[PHASE]],2,3), MID(Table15[[#This Row],[DELIVERABLE]],2,4), TRIM(SUBSTITUTE(MID(Table15[[#This Row],[CONCERN.ID]],2,20),"","") )  )</f>
        <v>08.461.5222.99.5510</v>
      </c>
      <c r="F254" t="str">
        <f>TRIM(MID(Table15[[#This Row],[CONCERN.UNIQUEPATH]], IF( ISNUMBER( SEARCH("/",Table15[[#This Row],[CONCERN.UNIQUEPATH]])),SEARCH("/",Table15[[#This Row],[CONCERN.UNIQUEPATH]])+1,1),255))</f>
        <v>Functionality/Completeness/Capabilities/Custom/Storage Handling/GraphDB/Related Links</v>
      </c>
    </row>
    <row r="255" spans="1:6">
      <c r="A255" t="s">
        <v>1969</v>
      </c>
      <c r="B255" t="s">
        <v>2246</v>
      </c>
      <c r="C255" s="34" t="s">
        <v>3955</v>
      </c>
      <c r="D255" s="26" t="s">
        <v>3956</v>
      </c>
      <c r="E255" s="45" t="str">
        <f xml:space="preserve"> CONCATENATE( MID(Table15[[#This Row],[PHASE]],2,3), MID(Table15[[#This Row],[DELIVERABLE]],2,4), TRIM(SUBSTITUTE(MID(Table15[[#This Row],[CONCERN.ID]],2,20),"","") )  )</f>
        <v>08.461.5222.99.5520</v>
      </c>
      <c r="F255" t="str">
        <f>TRIM(MID(Table15[[#This Row],[CONCERN.UNIQUEPATH]], IF( ISNUMBER( SEARCH("/",Table15[[#This Row],[CONCERN.UNIQUEPATH]])),SEARCH("/",Table15[[#This Row],[CONCERN.UNIQUEPATH]])+1,1),255))</f>
        <v>Functionality/Completeness/Capabilities/Custom/Storage Handling/GraphDB/Version Links</v>
      </c>
    </row>
    <row r="256" spans="1:6">
      <c r="A256" t="s">
        <v>1969</v>
      </c>
      <c r="B256" t="s">
        <v>2246</v>
      </c>
      <c r="C256" s="35" t="s">
        <v>3957</v>
      </c>
      <c r="D256" s="27" t="s">
        <v>3958</v>
      </c>
      <c r="E256" t="str">
        <f xml:space="preserve"> CONCATENATE( MID(Table15[[#This Row],[PHASE]],2,3), MID(Table15[[#This Row],[DELIVERABLE]],2,4), TRIM(SUBSTITUTE(MID(Table15[[#This Row],[CONCERN.ID]],2,20),"","") )  )</f>
        <v>08.461.5222.99.5530</v>
      </c>
      <c r="F256" t="str">
        <f>TRIM(MID(Table15[[#This Row],[CONCERN.UNIQUEPATH]], IF( ISNUMBER( SEARCH("/",Table15[[#This Row],[CONCERN.UNIQUEPATH]])),SEARCH("/",Table15[[#This Row],[CONCERN.UNIQUEPATH]])+1,1),255))</f>
        <v>Functionality/Completeness/Capabilities/Custom/Storage Handling/GraphDB/Usage Links</v>
      </c>
    </row>
    <row r="257" spans="1:7">
      <c r="A257" t="s">
        <v>1969</v>
      </c>
      <c r="B257" t="s">
        <v>2246</v>
      </c>
      <c r="C257" s="30" t="s">
        <v>3959</v>
      </c>
      <c r="D257" s="26" t="s">
        <v>989</v>
      </c>
      <c r="E257" s="45" t="str">
        <f xml:space="preserve"> CONCATENATE( MID(Table15[[#This Row],[PHASE]],2,3), MID(Table15[[#This Row],[DELIVERABLE]],2,4), TRIM(SUBSTITUTE(MID(Table15[[#This Row],[CONCERN.ID]],2,20),"","") )  )</f>
        <v>08.461.5230.00.0000</v>
      </c>
      <c r="F257" t="str">
        <f>TRIM(MID(Table15[[#This Row],[CONCERN.UNIQUEPATH]], IF( ISNUMBER( SEARCH("/",Table15[[#This Row],[CONCERN.UNIQUEPATH]])),SEARCH("/",Table15[[#This Row],[CONCERN.UNIQUEPATH]])+1,1),255))</f>
        <v>Functionality/Correctness</v>
      </c>
    </row>
    <row r="258" spans="1:7">
      <c r="A258" t="s">
        <v>1969</v>
      </c>
      <c r="B258" t="s">
        <v>2246</v>
      </c>
      <c r="C258" s="29" t="s">
        <v>3960</v>
      </c>
      <c r="D258" s="27" t="s">
        <v>3961</v>
      </c>
      <c r="E258" t="str">
        <f xml:space="preserve"> CONCATENATE( MID(Table15[[#This Row],[PHASE]],2,3), MID(Table15[[#This Row],[DELIVERABLE]],2,4), TRIM(SUBSTITUTE(MID(Table15[[#This Row],[CONCERN.ID]],2,20),"","") )  )</f>
        <v>08.461.5233.01.0000</v>
      </c>
      <c r="F258" t="str">
        <f>TRIM(MID(Table15[[#This Row],[CONCERN.UNIQUEPATH]], IF( ISNUMBER( SEARCH("/",Table15[[#This Row],[CONCERN.UNIQUEPATH]])),SEARCH("/",Table15[[#This Row],[CONCERN.UNIQUEPATH]])+1,1),255))</f>
        <v>Functionality/Correctness/Instructions</v>
      </c>
    </row>
    <row r="259" spans="1:7">
      <c r="A259" t="s">
        <v>1969</v>
      </c>
      <c r="B259" t="s">
        <v>2246</v>
      </c>
      <c r="C259" s="31" t="s">
        <v>3960</v>
      </c>
      <c r="D259" s="26" t="s">
        <v>3962</v>
      </c>
      <c r="E259" s="45" t="str">
        <f xml:space="preserve"> CONCATENATE( MID(Table15[[#This Row],[PHASE]],2,3), MID(Table15[[#This Row],[DELIVERABLE]],2,4), TRIM(SUBSTITUTE(MID(Table15[[#This Row],[CONCERN.ID]],2,20),"","") )  )</f>
        <v>08.461.5233.01.0000</v>
      </c>
      <c r="F259" t="str">
        <f>TRIM(MID(Table15[[#This Row],[CONCERN.UNIQUEPATH]], IF( ISNUMBER( SEARCH("/",Table15[[#This Row],[CONCERN.UNIQUEPATH]])),SEARCH("/",Table15[[#This Row],[CONCERN.UNIQUEPATH]])+1,1),255))</f>
        <v>Functionality/Correctness/Instructions/Current</v>
      </c>
    </row>
    <row r="260" spans="1:7">
      <c r="A260" t="s">
        <v>1969</v>
      </c>
      <c r="B260" t="s">
        <v>2246</v>
      </c>
      <c r="C260" s="33" t="s">
        <v>3963</v>
      </c>
      <c r="D260" s="27" t="s">
        <v>3964</v>
      </c>
      <c r="E260" t="str">
        <f xml:space="preserve"> CONCATENATE( MID(Table15[[#This Row],[PHASE]],2,3), MID(Table15[[#This Row],[DELIVERABLE]],2,4), TRIM(SUBSTITUTE(MID(Table15[[#This Row],[CONCERN.ID]],2,20),"","") )  )</f>
        <v>08.461.5233.02.1000</v>
      </c>
      <c r="F260" t="str">
        <f>TRIM(MID(Table15[[#This Row],[CONCERN.UNIQUEPATH]], IF( ISNUMBER( SEARCH("/",Table15[[#This Row],[CONCERN.UNIQUEPATH]])),SEARCH("/",Table15[[#This Row],[CONCERN.UNIQUEPATH]])+1,1),255))</f>
        <v>Functionality/Correctness/Instructions/Current/Role Responsibility Required</v>
      </c>
    </row>
    <row r="261" spans="1:7">
      <c r="A261" t="s">
        <v>1969</v>
      </c>
      <c r="B261" t="s">
        <v>2246</v>
      </c>
      <c r="C261" s="34" t="s">
        <v>3965</v>
      </c>
      <c r="D261" s="26" t="s">
        <v>3966</v>
      </c>
      <c r="E261" s="45" t="str">
        <f xml:space="preserve"> CONCATENATE( MID(Table15[[#This Row],[PHASE]],2,3), MID(Table15[[#This Row],[DELIVERABLE]],2,4), TRIM(SUBSTITUTE(MID(Table15[[#This Row],[CONCERN.ID]],2,20),"","") )  )</f>
        <v>08.461.5233.02.1100</v>
      </c>
      <c r="F261" t="str">
        <f>TRIM(MID(Table15[[#This Row],[CONCERN.UNIQUEPATH]], IF( ISNUMBER( SEARCH("/",Table15[[#This Row],[CONCERN.UNIQUEPATH]])),SEARCH("/",Table15[[#This Row],[CONCERN.UNIQUEPATH]])+1,1),255))</f>
        <v>Functionality/Correctness/Instructions/Current/Role Responsibility Required/Regularly Maintain</v>
      </c>
    </row>
    <row r="262" spans="1:7">
      <c r="A262" t="s">
        <v>1969</v>
      </c>
      <c r="B262" t="s">
        <v>2246</v>
      </c>
      <c r="C262" s="29" t="s">
        <v>3967</v>
      </c>
      <c r="D262" s="27" t="s">
        <v>3968</v>
      </c>
      <c r="E262" t="str">
        <f xml:space="preserve"> CONCATENATE( MID(Table15[[#This Row],[PHASE]],2,3), MID(Table15[[#This Row],[DELIVERABLE]],2,4), TRIM(SUBSTITUTE(MID(Table15[[#This Row],[CONCERN.ID]],2,20),"","") )  )</f>
        <v>08.461.5252.00.0000</v>
      </c>
      <c r="F262" t="str">
        <f>TRIM(MID(Table15[[#This Row],[CONCERN.UNIQUEPATH]], IF( ISNUMBER( SEARCH("/",Table15[[#This Row],[CONCERN.UNIQUEPATH]])),SEARCH("/",Table15[[#This Row],[CONCERN.UNIQUEPATH]])+1,1),255))</f>
        <v>Functionality/Appropriateness/Evenly distributed across Stakeholders</v>
      </c>
      <c r="G262" t="s">
        <v>3969</v>
      </c>
    </row>
    <row r="263" spans="1:7">
      <c r="A263" t="s">
        <v>1969</v>
      </c>
      <c r="B263" t="s">
        <v>2246</v>
      </c>
      <c r="C263" s="30" t="s">
        <v>3970</v>
      </c>
      <c r="D263" s="26" t="s">
        <v>3971</v>
      </c>
      <c r="E263" s="45" t="str">
        <f xml:space="preserve"> CONCATENATE( MID(Table15[[#This Row],[PHASE]],2,3), MID(Table15[[#This Row],[DELIVERABLE]],2,4), TRIM(SUBSTITUTE(MID(Table15[[#This Row],[CONCERN.ID]],2,20),"","") )  )</f>
        <v>08.461.5300.00.0000</v>
      </c>
      <c r="F263" t="str">
        <f>TRIM(MID(Table15[[#This Row],[CONCERN.UNIQUEPATH]], IF( ISNUMBER( SEARCH("/",Table15[[#This Row],[CONCERN.UNIQUEPATH]])),SEARCH("/",Table15[[#This Row],[CONCERN.UNIQUEPATH]])+1,1),255))</f>
        <v>Maintainability</v>
      </c>
    </row>
    <row r="264" spans="1:7">
      <c r="A264" t="s">
        <v>1969</v>
      </c>
      <c r="B264" t="s">
        <v>2246</v>
      </c>
      <c r="C264" s="29" t="s">
        <v>3972</v>
      </c>
      <c r="D264" s="27" t="s">
        <v>3973</v>
      </c>
      <c r="E264" t="str">
        <f xml:space="preserve"> CONCATENATE( MID(Table15[[#This Row],[PHASE]],2,3), MID(Table15[[#This Row],[DELIVERABLE]],2,4), TRIM(SUBSTITUTE(MID(Table15[[#This Row],[CONCERN.ID]],2,20),"","") )  )</f>
        <v>08.461.5310.00.0000</v>
      </c>
      <c r="F264" t="str">
        <f>TRIM(MID(Table15[[#This Row],[CONCERN.UNIQUEPATH]], IF( ISNUMBER( SEARCH("/",Table15[[#This Row],[CONCERN.UNIQUEPATH]])),SEARCH("/",Table15[[#This Row],[CONCERN.UNIQUEPATH]])+1,1),255))</f>
        <v>Maintainability/Cost</v>
      </c>
    </row>
    <row r="265" spans="1:7">
      <c r="A265" t="s">
        <v>1969</v>
      </c>
      <c r="B265" t="s">
        <v>2246</v>
      </c>
      <c r="C265" s="30" t="s">
        <v>3974</v>
      </c>
      <c r="D265" s="26" t="s">
        <v>114</v>
      </c>
      <c r="E265" s="45" t="str">
        <f xml:space="preserve"> CONCATENATE( MID(Table15[[#This Row],[PHASE]],2,3), MID(Table15[[#This Row],[DELIVERABLE]],2,4), TRIM(SUBSTITUTE(MID(Table15[[#This Row],[CONCERN.ID]],2,20),"","") )  )</f>
        <v>08.461.5320.00.0000</v>
      </c>
      <c r="F265" t="str">
        <f>TRIM(MID(Table15[[#This Row],[CONCERN.UNIQUEPATH]], IF( ISNUMBER( SEARCH("/",Table15[[#This Row],[CONCERN.UNIQUEPATH]])),SEARCH("/",Table15[[#This Row],[CONCERN.UNIQUEPATH]])+1,1),255))</f>
        <v>Maintainability/Analysability</v>
      </c>
    </row>
    <row r="266" spans="1:7">
      <c r="A266" t="s">
        <v>1969</v>
      </c>
      <c r="B266" t="s">
        <v>2246</v>
      </c>
      <c r="C266" s="29" t="s">
        <v>3975</v>
      </c>
      <c r="D266" s="27" t="s">
        <v>3976</v>
      </c>
      <c r="E266" t="str">
        <f xml:space="preserve"> CONCATENATE( MID(Table15[[#This Row],[PHASE]],2,3), MID(Table15[[#This Row],[DELIVERABLE]],2,4), TRIM(SUBSTITUTE(MID(Table15[[#This Row],[CONCERN.ID]],2,20),"","") )  )</f>
        <v>08.461.5321.00.0000</v>
      </c>
      <c r="F266" t="str">
        <f>TRIM(MID(Table15[[#This Row],[CONCERN.UNIQUEPATH]], IF( ISNUMBER( SEARCH("/",Table15[[#This Row],[CONCERN.UNIQUEPATH]])),SEARCH("/",Table15[[#This Row],[CONCERN.UNIQUEPATH]])+1,1),255))</f>
        <v>Maintainability/Analysability/Diagnostics</v>
      </c>
      <c r="G266" t="s">
        <v>3977</v>
      </c>
    </row>
    <row r="267" spans="1:7">
      <c r="A267" t="s">
        <v>1969</v>
      </c>
      <c r="B267" t="s">
        <v>2246</v>
      </c>
      <c r="C267" s="30" t="s">
        <v>3978</v>
      </c>
      <c r="D267" s="26" t="s">
        <v>3979</v>
      </c>
      <c r="E267" s="45" t="str">
        <f xml:space="preserve"> CONCATENATE( MID(Table15[[#This Row],[PHASE]],2,3), MID(Table15[[#This Row],[DELIVERABLE]],2,4), TRIM(SUBSTITUTE(MID(Table15[[#This Row],[CONCERN.ID]],2,20),"","") )  )</f>
        <v>08.461.5322.00.0000</v>
      </c>
      <c r="F267" t="str">
        <f>TRIM(MID(Table15[[#This Row],[CONCERN.UNIQUEPATH]], IF( ISNUMBER( SEARCH("/",Table15[[#This Row],[CONCERN.UNIQUEPATH]])),SEARCH("/",Table15[[#This Row],[CONCERN.UNIQUEPATH]])+1,1),255))</f>
        <v>Maintainability/Analysability/Errors</v>
      </c>
      <c r="G267" t="s">
        <v>3980</v>
      </c>
    </row>
    <row r="268" spans="1:7">
      <c r="A268" t="s">
        <v>1969</v>
      </c>
      <c r="B268" t="s">
        <v>2246</v>
      </c>
      <c r="C268" s="29" t="s">
        <v>3981</v>
      </c>
      <c r="D268" s="27" t="s">
        <v>3982</v>
      </c>
      <c r="E268" t="str">
        <f xml:space="preserve"> CONCATENATE( MID(Table15[[#This Row],[PHASE]],2,3), MID(Table15[[#This Row],[DELIVERABLE]],2,4), TRIM(SUBSTITUTE(MID(Table15[[#This Row],[CONCERN.ID]],2,20),"","") )  )</f>
        <v>08.461.5323.00.0000</v>
      </c>
      <c r="F268" t="str">
        <f>TRIM(MID(Table15[[#This Row],[CONCERN.UNIQUEPATH]], IF( ISNUMBER( SEARCH("/",Table15[[#This Row],[CONCERN.UNIQUEPATH]])),SEARCH("/",Table15[[#This Row],[CONCERN.UNIQUEPATH]])+1,1),255))</f>
        <v>Maintainability/Analysability/Notifications</v>
      </c>
      <c r="G268" t="s">
        <v>3983</v>
      </c>
    </row>
    <row r="269" spans="1:7">
      <c r="A269" t="s">
        <v>1969</v>
      </c>
      <c r="B269" t="s">
        <v>2246</v>
      </c>
      <c r="C269" s="31" t="s">
        <v>3984</v>
      </c>
      <c r="D269" s="26" t="s">
        <v>3985</v>
      </c>
      <c r="E269" s="45" t="str">
        <f xml:space="preserve"> CONCATENATE( MID(Table15[[#This Row],[PHASE]],2,3), MID(Table15[[#This Row],[DELIVERABLE]],2,4), TRIM(SUBSTITUTE(MID(Table15[[#This Row],[CONCERN.ID]],2,20),"","") )  )</f>
        <v>08.461.5323.01.0000</v>
      </c>
      <c r="F269" t="str">
        <f>TRIM(MID(Table15[[#This Row],[CONCERN.UNIQUEPATH]], IF( ISNUMBER( SEARCH("/",Table15[[#This Row],[CONCERN.UNIQUEPATH]])),SEARCH("/",Table15[[#This Row],[CONCERN.UNIQUEPATH]])+1,1),255))</f>
        <v>Maintainability/Analysability/Notifications/Devices</v>
      </c>
    </row>
    <row r="270" spans="1:7">
      <c r="A270" t="s">
        <v>1969</v>
      </c>
      <c r="B270" t="s">
        <v>2246</v>
      </c>
      <c r="C270" s="32" t="s">
        <v>3986</v>
      </c>
      <c r="D270" s="27" t="s">
        <v>3987</v>
      </c>
      <c r="E270" t="str">
        <f xml:space="preserve"> CONCATENATE( MID(Table15[[#This Row],[PHASE]],2,3), MID(Table15[[#This Row],[DELIVERABLE]],2,4), TRIM(SUBSTITUTE(MID(Table15[[#This Row],[CONCERN.ID]],2,20),"","") )  )</f>
        <v>08.461.5323.02.0000</v>
      </c>
      <c r="F270" t="str">
        <f>TRIM(MID(Table15[[#This Row],[CONCERN.UNIQUEPATH]], IF( ISNUMBER( SEARCH("/",Table15[[#This Row],[CONCERN.UNIQUEPATH]])),SEARCH("/",Table15[[#This Row],[CONCERN.UNIQUEPATH]])+1,1),255))</f>
        <v>Maintainability/Analysability/Notifications/Storage</v>
      </c>
    </row>
    <row r="271" spans="1:7">
      <c r="A271" t="s">
        <v>1969</v>
      </c>
      <c r="B271" t="s">
        <v>2246</v>
      </c>
      <c r="C271" s="31" t="s">
        <v>3988</v>
      </c>
      <c r="D271" s="26" t="s">
        <v>3989</v>
      </c>
      <c r="E271" s="45" t="str">
        <f xml:space="preserve"> CONCATENATE( MID(Table15[[#This Row],[PHASE]],2,3), MID(Table15[[#This Row],[DELIVERABLE]],2,4), TRIM(SUBSTITUTE(MID(Table15[[#This Row],[CONCERN.ID]],2,20),"","") )  )</f>
        <v>08.461.5323.03.0000</v>
      </c>
      <c r="F271" t="str">
        <f>TRIM(MID(Table15[[#This Row],[CONCERN.UNIQUEPATH]], IF( ISNUMBER( SEARCH("/",Table15[[#This Row],[CONCERN.UNIQUEPATH]])),SEARCH("/",Table15[[#This Row],[CONCERN.UNIQUEPATH]])+1,1),255))</f>
        <v>Maintainability/Analysability/Notifications/Epirations</v>
      </c>
    </row>
    <row r="272" spans="1:7">
      <c r="A272" t="s">
        <v>1969</v>
      </c>
      <c r="B272" t="s">
        <v>2246</v>
      </c>
      <c r="C272" s="32" t="s">
        <v>3990</v>
      </c>
      <c r="D272" s="27" t="s">
        <v>3991</v>
      </c>
      <c r="E272" t="str">
        <f xml:space="preserve"> CONCATENATE( MID(Table15[[#This Row],[PHASE]],2,3), MID(Table15[[#This Row],[DELIVERABLE]],2,4), TRIM(SUBSTITUTE(MID(Table15[[#This Row],[CONCERN.ID]],2,20),"","") )  )</f>
        <v>08.461.5323.04.0000</v>
      </c>
      <c r="F272" t="str">
        <f>TRIM(MID(Table15[[#This Row],[CONCERN.UNIQUEPATH]], IF( ISNUMBER( SEARCH("/",Table15[[#This Row],[CONCERN.UNIQUEPATH]])),SEARCH("/",Table15[[#This Row],[CONCERN.UNIQUEPATH]])+1,1),255))</f>
        <v>Maintainability/Analysability/Notifications/Traffic</v>
      </c>
    </row>
    <row r="273" spans="1:7">
      <c r="A273" t="s">
        <v>1969</v>
      </c>
      <c r="B273" t="s">
        <v>2246</v>
      </c>
      <c r="C273" s="31" t="s">
        <v>3992</v>
      </c>
      <c r="D273" s="26" t="s">
        <v>3993</v>
      </c>
      <c r="E273" s="45" t="str">
        <f xml:space="preserve"> CONCATENATE( MID(Table15[[#This Row],[PHASE]],2,3), MID(Table15[[#This Row],[DELIVERABLE]],2,4), TRIM(SUBSTITUTE(MID(Table15[[#This Row],[CONCERN.ID]],2,20),"","") )  )</f>
        <v>08.461.5323.05.0000</v>
      </c>
      <c r="F273" t="str">
        <f>TRIM(MID(Table15[[#This Row],[CONCERN.UNIQUEPATH]], IF( ISNUMBER( SEARCH("/",Table15[[#This Row],[CONCERN.UNIQUEPATH]])),SEARCH("/",Table15[[#This Row],[CONCERN.UNIQUEPATH]])+1,1),255))</f>
        <v>Maintainability/Analysability/Notifications/Services</v>
      </c>
    </row>
    <row r="274" spans="1:7">
      <c r="A274" t="s">
        <v>1969</v>
      </c>
      <c r="B274" t="s">
        <v>2246</v>
      </c>
      <c r="C274" s="32" t="s">
        <v>3994</v>
      </c>
      <c r="D274" s="27" t="s">
        <v>3995</v>
      </c>
      <c r="E274" t="str">
        <f xml:space="preserve"> CONCATENATE( MID(Table15[[#This Row],[PHASE]],2,3), MID(Table15[[#This Row],[DELIVERABLE]],2,4), TRIM(SUBSTITUTE(MID(Table15[[#This Row],[CONCERN.ID]],2,20),"","") )  )</f>
        <v>08.461.5323.06.0000</v>
      </c>
      <c r="F274" t="str">
        <f>TRIM(MID(Table15[[#This Row],[CONCERN.UNIQUEPATH]], IF( ISNUMBER( SEARCH("/",Table15[[#This Row],[CONCERN.UNIQUEPATH]])),SEARCH("/",Table15[[#This Row],[CONCERN.UNIQUEPATH]])+1,1),255))</f>
        <v>Maintainability/Analysability/Notifications/Eceptions</v>
      </c>
    </row>
    <row r="275" spans="1:7">
      <c r="A275" t="s">
        <v>1969</v>
      </c>
      <c r="B275" t="s">
        <v>2246</v>
      </c>
      <c r="C275" s="30" t="s">
        <v>3996</v>
      </c>
      <c r="D275" s="26" t="s">
        <v>989</v>
      </c>
      <c r="E275" s="45" t="str">
        <f xml:space="preserve"> CONCATENATE( MID(Table15[[#This Row],[PHASE]],2,3), MID(Table15[[#This Row],[DELIVERABLE]],2,4), TRIM(SUBSTITUTE(MID(Table15[[#This Row],[CONCERN.ID]],2,20),"","") )  )</f>
        <v>08.461.5330.00.0000</v>
      </c>
      <c r="F275" t="str">
        <f>TRIM(MID(Table15[[#This Row],[CONCERN.UNIQUEPATH]], IF( ISNUMBER( SEARCH("/",Table15[[#This Row],[CONCERN.UNIQUEPATH]])),SEARCH("/",Table15[[#This Row],[CONCERN.UNIQUEPATH]])+1,1),255))</f>
        <v>Functionality/Correctness</v>
      </c>
    </row>
    <row r="276" spans="1:7">
      <c r="A276" t="s">
        <v>1969</v>
      </c>
      <c r="B276" t="s">
        <v>2246</v>
      </c>
      <c r="C276" s="29" t="s">
        <v>3997</v>
      </c>
      <c r="D276" s="27" t="s">
        <v>3998</v>
      </c>
      <c r="E276" t="str">
        <f xml:space="preserve"> CONCATENATE( MID(Table15[[#This Row],[PHASE]],2,3), MID(Table15[[#This Row],[DELIVERABLE]],2,4), TRIM(SUBSTITUTE(MID(Table15[[#This Row],[CONCERN.ID]],2,20),"","") )  )</f>
        <v>08.461.5331.00.0000</v>
      </c>
      <c r="F276" t="str">
        <f>TRIM(MID(Table15[[#This Row],[CONCERN.UNIQUEPATH]], IF( ISNUMBER( SEARCH("/",Table15[[#This Row],[CONCERN.UNIQUEPATH]])),SEARCH("/",Table15[[#This Row],[CONCERN.UNIQUEPATH]])+1,1),255))</f>
        <v>Functionality/Correctness/Validations</v>
      </c>
      <c r="G276" t="s">
        <v>3999</v>
      </c>
    </row>
    <row r="277" spans="1:7">
      <c r="A277" t="s">
        <v>1969</v>
      </c>
      <c r="B277" t="s">
        <v>2246</v>
      </c>
      <c r="C277" s="31" t="s">
        <v>4000</v>
      </c>
      <c r="D277" s="26" t="s">
        <v>4001</v>
      </c>
      <c r="E277" s="45" t="str">
        <f xml:space="preserve"> CONCATENATE( MID(Table15[[#This Row],[PHASE]],2,3), MID(Table15[[#This Row],[DELIVERABLE]],2,4), TRIM(SUBSTITUTE(MID(Table15[[#This Row],[CONCERN.ID]],2,20),"","") )  )</f>
        <v>08.461.5331.01.0000</v>
      </c>
      <c r="F277" t="str">
        <f>TRIM(MID(Table15[[#This Row],[CONCERN.UNIQUEPATH]], IF( ISNUMBER( SEARCH("/",Table15[[#This Row],[CONCERN.UNIQUEPATH]])),SEARCH("/",Table15[[#This Row],[CONCERN.UNIQUEPATH]])+1,1),255))</f>
        <v>Functionality/Correctness/Validations/At Perimeter in Controllers</v>
      </c>
    </row>
    <row r="278" spans="1:7">
      <c r="A278" t="s">
        <v>1969</v>
      </c>
      <c r="B278" t="s">
        <v>2246</v>
      </c>
      <c r="C278" s="32" t="s">
        <v>4000</v>
      </c>
      <c r="D278" s="27" t="s">
        <v>4002</v>
      </c>
      <c r="E278" t="str">
        <f xml:space="preserve"> CONCATENATE( MID(Table15[[#This Row],[PHASE]],2,3), MID(Table15[[#This Row],[DELIVERABLE]],2,4), TRIM(SUBSTITUTE(MID(Table15[[#This Row],[CONCERN.ID]],2,20),"","") )  )</f>
        <v>08.461.5331.01.0000</v>
      </c>
      <c r="F278" t="str">
        <f>TRIM(MID(Table15[[#This Row],[CONCERN.UNIQUEPATH]], IF( ISNUMBER( SEARCH("/",Table15[[#This Row],[CONCERN.UNIQUEPATH]])),SEARCH("/",Table15[[#This Row],[CONCERN.UNIQUEPATH]])+1,1),255))</f>
        <v>Functionality/Correctness/Validations/Rules Management</v>
      </c>
    </row>
    <row r="279" spans="1:7">
      <c r="A279" t="s">
        <v>1969</v>
      </c>
      <c r="B279" t="s">
        <v>2246</v>
      </c>
      <c r="C279" s="36" t="s">
        <v>4003</v>
      </c>
      <c r="D279" s="26" t="s">
        <v>4004</v>
      </c>
      <c r="E279" s="45" t="str">
        <f xml:space="preserve"> CONCATENATE( MID(Table15[[#This Row],[PHASE]],2,3), MID(Table15[[#This Row],[DELIVERABLE]],2,4), TRIM(SUBSTITUTE(MID(Table15[[#This Row],[CONCERN.ID]],2,20),"","") )  )</f>
        <v>08.461.5331.01.1000</v>
      </c>
      <c r="F279" t="str">
        <f>TRIM(MID(Table15[[#This Row],[CONCERN.UNIQUEPATH]], IF( ISNUMBER( SEARCH("/",Table15[[#This Row],[CONCERN.UNIQUEPATH]])),SEARCH("/",Table15[[#This Row],[CONCERN.UNIQUEPATH]])+1,1),255))</f>
        <v>Functionality/Correctness/Validations/Disallow Direct Access to DataStores</v>
      </c>
    </row>
    <row r="280" spans="1:7">
      <c r="A280" t="s">
        <v>1969</v>
      </c>
      <c r="B280" t="s">
        <v>2246</v>
      </c>
      <c r="C280" s="35" t="s">
        <v>4005</v>
      </c>
      <c r="D280" s="27" t="s">
        <v>4006</v>
      </c>
      <c r="E280" t="str">
        <f xml:space="preserve"> CONCATENATE( MID(Table15[[#This Row],[PHASE]],2,3), MID(Table15[[#This Row],[DELIVERABLE]],2,4), TRIM(SUBSTITUTE(MID(Table15[[#This Row],[CONCERN.ID]],2,20),"","") )  )</f>
        <v>08.461.5331.01.1100</v>
      </c>
      <c r="F280" t="str">
        <f>TRIM(MID(Table15[[#This Row],[CONCERN.UNIQUEPATH]], IF( ISNUMBER( SEARCH("/",Table15[[#This Row],[CONCERN.UNIQUEPATH]])),SEARCH("/",Table15[[#This Row],[CONCERN.UNIQUEPATH]])+1,1),255))</f>
        <v>Functionality/Correctness/Validations/Disallow Direct Access to DataStores/Migrate via APIs</v>
      </c>
    </row>
    <row r="281" spans="1:7">
      <c r="A281" t="s">
        <v>1969</v>
      </c>
      <c r="B281" t="s">
        <v>2246</v>
      </c>
      <c r="C281" s="36" t="s">
        <v>4007</v>
      </c>
      <c r="D281" s="26" t="s">
        <v>4008</v>
      </c>
      <c r="E281" s="45" t="str">
        <f xml:space="preserve"> CONCATENATE( MID(Table15[[#This Row],[PHASE]],2,3), MID(Table15[[#This Row],[DELIVERABLE]],2,4), TRIM(SUBSTITUTE(MID(Table15[[#This Row],[CONCERN.ID]],2,20),"","") )  )</f>
        <v>08.461.5331.01.2000</v>
      </c>
      <c r="F281" t="str">
        <f>TRIM(MID(Table15[[#This Row],[CONCERN.UNIQUEPATH]], IF( ISNUMBER( SEARCH("/",Table15[[#This Row],[CONCERN.UNIQUEPATH]])),SEARCH("/",Table15[[#This Row],[CONCERN.UNIQUEPATH]])+1,1),255))</f>
        <v>Functionality/Correctness/Validations/Rules Management/Migration Data</v>
      </c>
    </row>
    <row r="282" spans="1:7">
      <c r="A282" t="s">
        <v>1969</v>
      </c>
      <c r="B282" t="s">
        <v>2246</v>
      </c>
      <c r="C282" s="29" t="s">
        <v>4009</v>
      </c>
      <c r="D282" s="27" t="s">
        <v>4010</v>
      </c>
      <c r="E282" t="str">
        <f xml:space="preserve"> CONCATENATE( MID(Table15[[#This Row],[PHASE]],2,3), MID(Table15[[#This Row],[DELIVERABLE]],2,4), TRIM(SUBSTITUTE(MID(Table15[[#This Row],[CONCERN.ID]],2,20),"","") )  )</f>
        <v>08.461.5332.00.0000</v>
      </c>
      <c r="F282" t="str">
        <f>TRIM(MID(Table15[[#This Row],[CONCERN.UNIQUEPATH]], IF( ISNUMBER( SEARCH("/",Table15[[#This Row],[CONCERN.UNIQUEPATH]])),SEARCH("/",Table15[[#This Row],[CONCERN.UNIQUEPATH]])+1,1),255))</f>
        <v>Functionality/Correctness/Contet</v>
      </c>
    </row>
    <row r="283" spans="1:7">
      <c r="A283" t="s">
        <v>1969</v>
      </c>
      <c r="B283" t="s">
        <v>2246</v>
      </c>
      <c r="C283" s="31" t="s">
        <v>4011</v>
      </c>
      <c r="D283" s="26" t="s">
        <v>4012</v>
      </c>
      <c r="E283" s="45" t="str">
        <f xml:space="preserve"> CONCATENATE( MID(Table15[[#This Row],[PHASE]],2,3), MID(Table15[[#This Row],[DELIVERABLE]],2,4), TRIM(SUBSTITUTE(MID(Table15[[#This Row],[CONCERN.ID]],2,20),"","") )  )</f>
        <v>08.461.5332.01.0000</v>
      </c>
      <c r="F283" t="str">
        <f>TRIM(MID(Table15[[#This Row],[CONCERN.UNIQUEPATH]], IF( ISNUMBER( SEARCH("/",Table15[[#This Row],[CONCERN.UNIQUEPATH]])),SEARCH("/",Table15[[#This Row],[CONCERN.UNIQUEPATH]])+1,1),255))</f>
        <v>Functionality/Correctness/Contet/Users as Individuals and/or Group Members</v>
      </c>
    </row>
    <row r="284" spans="1:7">
      <c r="A284" t="s">
        <v>1969</v>
      </c>
      <c r="B284" t="s">
        <v>2246</v>
      </c>
      <c r="C284" s="32" t="s">
        <v>4013</v>
      </c>
      <c r="D284" s="27" t="s">
        <v>4014</v>
      </c>
      <c r="E284" t="str">
        <f xml:space="preserve"> CONCATENATE( MID(Table15[[#This Row],[PHASE]],2,3), MID(Table15[[#This Row],[DELIVERABLE]],2,4), TRIM(SUBSTITUTE(MID(Table15[[#This Row],[CONCERN.ID]],2,20),"","") )  )</f>
        <v>08.461.5332.02.0000</v>
      </c>
      <c r="F284" t="str">
        <f>TRIM(MID(Table15[[#This Row],[CONCERN.UNIQUEPATH]], IF( ISNUMBER( SEARCH("/",Table15[[#This Row],[CONCERN.UNIQUEPATH]])),SEARCH("/",Table15[[#This Row],[CONCERN.UNIQUEPATH]])+1,1),255))</f>
        <v>Functionality/Correctness/Contet/Users may have multiple Roles in multiple Groups</v>
      </c>
    </row>
    <row r="285" spans="1:7">
      <c r="A285" t="s">
        <v>1969</v>
      </c>
      <c r="B285" t="s">
        <v>2246</v>
      </c>
      <c r="C285" s="36" t="s">
        <v>4015</v>
      </c>
      <c r="D285" s="26" t="s">
        <v>4016</v>
      </c>
      <c r="E285" s="45" t="str">
        <f xml:space="preserve"> CONCATENATE( MID(Table15[[#This Row],[PHASE]],2,3), MID(Table15[[#This Row],[DELIVERABLE]],2,4), TRIM(SUBSTITUTE(MID(Table15[[#This Row],[CONCERN.ID]],2,20),"","") )  )</f>
        <v>08.461.5332.02.1000</v>
      </c>
      <c r="F285" t="str">
        <f>TRIM(MID(Table15[[#This Row],[CONCERN.UNIQUEPATH]], IF( ISNUMBER( SEARCH("/",Table15[[#This Row],[CONCERN.UNIQUEPATH]])),SEARCH("/",Table15[[#This Row],[CONCERN.UNIQUEPATH]])+1,1),255))</f>
        <v>Functionality/Correctness/Contet/Users can belong to multiple Groups/Multiple Schools</v>
      </c>
    </row>
    <row r="286" spans="1:7">
      <c r="A286" t="s">
        <v>1969</v>
      </c>
      <c r="B286" t="s">
        <v>2246</v>
      </c>
      <c r="C286" s="33" t="s">
        <v>4017</v>
      </c>
      <c r="D286" s="27" t="s">
        <v>4018</v>
      </c>
      <c r="E286" t="str">
        <f xml:space="preserve"> CONCATENATE( MID(Table15[[#This Row],[PHASE]],2,3), MID(Table15[[#This Row],[DELIVERABLE]],2,4), TRIM(SUBSTITUTE(MID(Table15[[#This Row],[CONCERN.ID]],2,20),"","") )  )</f>
        <v>08.461.5332.02.2000</v>
      </c>
      <c r="F286" t="str">
        <f>TRIM(MID(Table15[[#This Row],[CONCERN.UNIQUEPATH]], IF( ISNUMBER( SEARCH("/",Table15[[#This Row],[CONCERN.UNIQUEPATH]])),SEARCH("/",Table15[[#This Row],[CONCERN.UNIQUEPATH]])+1,1),255))</f>
        <v>Functionality/Correctness/Contet/Users can belong to multiple Groups/Schools and Community</v>
      </c>
    </row>
    <row r="287" spans="1:7">
      <c r="A287" t="s">
        <v>1969</v>
      </c>
      <c r="B287" t="s">
        <v>2246</v>
      </c>
      <c r="C287" s="31" t="s">
        <v>4019</v>
      </c>
      <c r="D287" s="26" t="s">
        <v>4020</v>
      </c>
      <c r="E287" s="45" t="str">
        <f xml:space="preserve"> CONCATENATE( MID(Table15[[#This Row],[PHASE]],2,3), MID(Table15[[#This Row],[DELIVERABLE]],2,4), TRIM(SUBSTITUTE(MID(Table15[[#This Row],[CONCERN.ID]],2,20),"","") )  )</f>
        <v>08.461.5332.03.0000</v>
      </c>
      <c r="F287" t="str">
        <f>TRIM(MID(Table15[[#This Row],[CONCERN.UNIQUEPATH]], IF( ISNUMBER( SEARCH("/",Table15[[#This Row],[CONCERN.UNIQUEPATH]])),SEARCH("/",Table15[[#This Row],[CONCERN.UNIQUEPATH]])+1,1),255))</f>
        <v>Functionality/Correctness/Contet/Large Groups can be comprised of nested Groups</v>
      </c>
    </row>
    <row r="288" spans="1:7">
      <c r="A288" t="s">
        <v>1969</v>
      </c>
      <c r="B288" t="s">
        <v>2246</v>
      </c>
      <c r="C288" s="33" t="s">
        <v>4021</v>
      </c>
      <c r="D288" s="27" t="s">
        <v>4022</v>
      </c>
      <c r="E288" t="str">
        <f xml:space="preserve"> CONCATENATE( MID(Table15[[#This Row],[PHASE]],2,3), MID(Table15[[#This Row],[DELIVERABLE]],2,4), TRIM(SUBSTITUTE(MID(Table15[[#This Row],[CONCERN.ID]],2,20),"","") )  )</f>
        <v>08.461.5332.03.1000</v>
      </c>
      <c r="F288" t="str">
        <f>TRIM(MID(Table15[[#This Row],[CONCERN.UNIQUEPATH]], IF( ISNUMBER( SEARCH("/",Table15[[#This Row],[CONCERN.UNIQUEPATH]])),SEARCH("/",Table15[[#This Row],[CONCERN.UNIQUEPATH]])+1,1),255))</f>
        <v>Functionality/Correctness/Contet/Large Groups can be comprised of nested child Groups/Orgs,Depts,Cohorts</v>
      </c>
    </row>
    <row r="289" spans="1:6">
      <c r="A289" t="s">
        <v>1969</v>
      </c>
      <c r="B289" t="s">
        <v>2246</v>
      </c>
      <c r="C289" s="31" t="s">
        <v>4023</v>
      </c>
      <c r="D289" s="26" t="s">
        <v>4024</v>
      </c>
      <c r="E289" s="45" t="str">
        <f xml:space="preserve"> CONCATENATE( MID(Table15[[#This Row],[PHASE]],2,3), MID(Table15[[#This Row],[DELIVERABLE]],2,4), TRIM(SUBSTITUTE(MID(Table15[[#This Row],[CONCERN.ID]],2,20),"","") )  )</f>
        <v>08.461.5332.04.0000</v>
      </c>
      <c r="F289" t="str">
        <f>TRIM(MID(Table15[[#This Row],[CONCERN.UNIQUEPATH]], IF( ISNUMBER( SEARCH("/",Table15[[#This Row],[CONCERN.UNIQUEPATH]])),SEARCH("/",Table15[[#This Row],[CONCERN.UNIQUEPATH]])+1,1),255))</f>
        <v>Functionality/Correctness/Contet/A Group can be classified as an Organisation</v>
      </c>
    </row>
    <row r="290" spans="1:6">
      <c r="A290" t="s">
        <v>1969</v>
      </c>
      <c r="B290" t="s">
        <v>2246</v>
      </c>
      <c r="C290" s="33" t="s">
        <v>4025</v>
      </c>
      <c r="D290" s="27" t="s">
        <v>4026</v>
      </c>
      <c r="E290" t="str">
        <f xml:space="preserve"> CONCATENATE( MID(Table15[[#This Row],[PHASE]],2,3), MID(Table15[[#This Row],[DELIVERABLE]],2,4), TRIM(SUBSTITUTE(MID(Table15[[#This Row],[CONCERN.ID]],2,20),"","") )  )</f>
        <v>08.461.5332.04.1000</v>
      </c>
      <c r="F290" t="str">
        <f>TRIM(MID(Table15[[#This Row],[CONCERN.UNIQUEPATH]], IF( ISNUMBER( SEARCH("/",Table15[[#This Row],[CONCERN.UNIQUEPATH]])),SEARCH("/",Table15[[#This Row],[CONCERN.UNIQUEPATH]])+1,1),255))</f>
        <v>Functionality/Correctness/Contet/Groups can be classified by Cohort, Course, Location, etc.</v>
      </c>
    </row>
    <row r="291" spans="1:6">
      <c r="A291" t="s">
        <v>1969</v>
      </c>
      <c r="B291" t="s">
        <v>2246</v>
      </c>
      <c r="C291" s="31" t="s">
        <v>4027</v>
      </c>
      <c r="D291" s="26" t="s">
        <v>4028</v>
      </c>
      <c r="E291" s="45" t="str">
        <f xml:space="preserve"> CONCATENATE( MID(Table15[[#This Row],[PHASE]],2,3), MID(Table15[[#This Row],[DELIVERABLE]],2,4), TRIM(SUBSTITUTE(MID(Table15[[#This Row],[CONCERN.ID]],2,20),"","") )  )</f>
        <v>08.461.5332.05.0000</v>
      </c>
      <c r="F291" t="str">
        <f>TRIM(MID(Table15[[#This Row],[CONCERN.UNIQUEPATH]], IF( ISNUMBER( SEARCH("/",Table15[[#This Row],[CONCERN.UNIQUEPATH]])),SEARCH("/",Table15[[#This Row],[CONCERN.UNIQUEPATH]])+1,1),255))</f>
        <v>Functionality/Correctness/Contet/Organisations May be Grouped in parent Organisations</v>
      </c>
    </row>
    <row r="292" spans="1:6">
      <c r="A292" t="s">
        <v>1969</v>
      </c>
      <c r="B292" t="s">
        <v>2246</v>
      </c>
      <c r="C292" s="32" t="s">
        <v>4027</v>
      </c>
      <c r="D292" s="27" t="s">
        <v>4029</v>
      </c>
      <c r="E292" t="str">
        <f xml:space="preserve"> CONCATENATE( MID(Table15[[#This Row],[PHASE]],2,3), MID(Table15[[#This Row],[DELIVERABLE]],2,4), TRIM(SUBSTITUTE(MID(Table15[[#This Row],[CONCERN.ID]],2,20),"","") )  )</f>
        <v>08.461.5332.05.0000</v>
      </c>
      <c r="F292" t="str">
        <f>TRIM(MID(Table15[[#This Row],[CONCERN.UNIQUEPATH]], IF( ISNUMBER( SEARCH("/",Table15[[#This Row],[CONCERN.UNIQUEPATH]])),SEARCH("/",Table15[[#This Row],[CONCERN.UNIQUEPATH]])+1,1),255))</f>
        <v>Functionality/Correctness/Contet/Some Organisations May be Grouped as Partners</v>
      </c>
    </row>
    <row r="293" spans="1:6">
      <c r="A293" t="s">
        <v>1969</v>
      </c>
      <c r="B293" t="s">
        <v>2246</v>
      </c>
      <c r="C293" s="36" t="s">
        <v>4030</v>
      </c>
      <c r="D293" s="26" t="s">
        <v>4031</v>
      </c>
      <c r="E293" s="45" t="str">
        <f xml:space="preserve"> CONCATENATE( MID(Table15[[#This Row],[PHASE]],2,3), MID(Table15[[#This Row],[DELIVERABLE]],2,4), TRIM(SUBSTITUTE(MID(Table15[[#This Row],[CONCERN.ID]],2,20),"","") )  )</f>
        <v>08.461.5332.05.1000</v>
      </c>
      <c r="F293" t="str">
        <f>TRIM(MID(Table15[[#This Row],[CONCERN.UNIQUEPATH]], IF( ISNUMBER( SEARCH("/",Table15[[#This Row],[CONCERN.UNIQUEPATH]])),SEARCH("/",Table15[[#This Row],[CONCERN.UNIQUEPATH]])+1,1),255))</f>
        <v>Functionality/Correctness/Contet/Organisations May be Grouped as Objective Partners</v>
      </c>
    </row>
    <row r="294" spans="1:6">
      <c r="A294" t="s">
        <v>1969</v>
      </c>
      <c r="B294" t="s">
        <v>2246</v>
      </c>
      <c r="C294" s="33" t="s">
        <v>4030</v>
      </c>
      <c r="D294" s="27" t="s">
        <v>4032</v>
      </c>
      <c r="E294" t="str">
        <f xml:space="preserve"> CONCATENATE( MID(Table15[[#This Row],[PHASE]],2,3), MID(Table15[[#This Row],[DELIVERABLE]],2,4), TRIM(SUBSTITUTE(MID(Table15[[#This Row],[CONCERN.ID]],2,20),"","") )  )</f>
        <v>08.461.5332.05.1000</v>
      </c>
      <c r="F294" t="str">
        <f>TRIM(MID(Table15[[#This Row],[CONCERN.UNIQUEPATH]], IF( ISNUMBER( SEARCH("/",Table15[[#This Row],[CONCERN.UNIQUEPATH]])),SEARCH("/",Table15[[#This Row],[CONCERN.UNIQUEPATH]])+1,1),255))</f>
        <v>Functionality/Correctness/Contet/Organisations May be Grouped as Regional Org Groups</v>
      </c>
    </row>
    <row r="295" spans="1:6">
      <c r="A295" t="s">
        <v>1969</v>
      </c>
      <c r="B295" t="s">
        <v>2246</v>
      </c>
      <c r="C295" s="31" t="s">
        <v>4033</v>
      </c>
      <c r="D295" s="26" t="s">
        <v>4034</v>
      </c>
      <c r="E295" s="45" t="str">
        <f xml:space="preserve"> CONCATENATE( MID(Table15[[#This Row],[PHASE]],2,3), MID(Table15[[#This Row],[DELIVERABLE]],2,4), TRIM(SUBSTITUTE(MID(Table15[[#This Row],[CONCERN.ID]],2,20),"","") )  )</f>
        <v>08.461.5332.08.0000</v>
      </c>
      <c r="F295" t="str">
        <f>TRIM(MID(Table15[[#This Row],[CONCERN.UNIQUEPATH]], IF( ISNUMBER( SEARCH("/",Table15[[#This Row],[CONCERN.UNIQUEPATH]])),SEARCH("/",Table15[[#This Row],[CONCERN.UNIQUEPATH]])+1,1),255))</f>
        <v>Functionality/Correctness/Contet/Info is for appropriate sharing with others</v>
      </c>
    </row>
    <row r="296" spans="1:6">
      <c r="A296" t="s">
        <v>1969</v>
      </c>
      <c r="B296" t="s">
        <v>2246</v>
      </c>
      <c r="C296" s="33" t="s">
        <v>4035</v>
      </c>
      <c r="D296" s="27" t="s">
        <v>4036</v>
      </c>
      <c r="E296" t="str">
        <f xml:space="preserve"> CONCATENATE( MID(Table15[[#This Row],[PHASE]],2,3), MID(Table15[[#This Row],[DELIVERABLE]],2,4), TRIM(SUBSTITUTE(MID(Table15[[#This Row],[CONCERN.ID]],2,20),"","") )  )</f>
        <v>08.461.5332.08.1000</v>
      </c>
      <c r="F296" t="str">
        <f>TRIM(MID(Table15[[#This Row],[CONCERN.UNIQUEPATH]], IF( ISNUMBER( SEARCH("/",Table15[[#This Row],[CONCERN.UNIQUEPATH]])),SEARCH("/",Table15[[#This Row],[CONCERN.UNIQUEPATH]])+1,1),255))</f>
        <v>Functionality/Correctness/Contet/Info is for appropriate sharing with others/Hence API-First</v>
      </c>
    </row>
    <row r="297" spans="1:6">
      <c r="A297" t="s">
        <v>1969</v>
      </c>
      <c r="B297" t="s">
        <v>2246</v>
      </c>
      <c r="C297" s="31" t="s">
        <v>4037</v>
      </c>
      <c r="D297" s="26" t="s">
        <v>4038</v>
      </c>
      <c r="E297" s="45" t="str">
        <f xml:space="preserve"> CONCATENATE( MID(Table15[[#This Row],[PHASE]],2,3), MID(Table15[[#This Row],[DELIVERABLE]],2,4), TRIM(SUBSTITUTE(MID(Table15[[#This Row],[CONCERN.ID]],2,20),"","") )  )</f>
        <v>08.461.5332.09.0000</v>
      </c>
      <c r="F297" t="str">
        <f>TRIM(MID(Table15[[#This Row],[CONCERN.UNIQUEPATH]], IF( ISNUMBER( SEARCH("/",Table15[[#This Row],[CONCERN.UNIQUEPATH]])),SEARCH("/",Table15[[#This Row],[CONCERN.UNIQUEPATH]])+1,1),255))</f>
        <v>Functionality/Correctness/Contet/Will remain Operational for a long Time</v>
      </c>
    </row>
    <row r="298" spans="1:6">
      <c r="A298" t="s">
        <v>1969</v>
      </c>
      <c r="B298" t="s">
        <v>2246</v>
      </c>
      <c r="C298" s="33" t="s">
        <v>4039</v>
      </c>
      <c r="D298" s="27" t="s">
        <v>4040</v>
      </c>
      <c r="E298" t="str">
        <f xml:space="preserve"> CONCATENATE( MID(Table15[[#This Row],[PHASE]],2,3), MID(Table15[[#This Row],[DELIVERABLE]],2,4), TRIM(SUBSTITUTE(MID(Table15[[#This Row],[CONCERN.ID]],2,20),"","") )  )</f>
        <v>08.461.5332.09.1000</v>
      </c>
      <c r="F298" t="str">
        <f>TRIM(MID(Table15[[#This Row],[CONCERN.UNIQUEPATH]], IF( ISNUMBER( SEARCH("/",Table15[[#This Row],[CONCERN.UNIQUEPATH]])),SEARCH("/",Table15[[#This Row],[CONCERN.UNIQUEPATH]])+1,1),255))</f>
        <v>Functionality/Correctness/Contet/Will remain Operational for a Long Time/Much longer than any Dev phase</v>
      </c>
    </row>
    <row r="299" spans="1:6">
      <c r="A299" t="s">
        <v>1969</v>
      </c>
      <c r="B299" t="s">
        <v>2246</v>
      </c>
      <c r="C299" s="36" t="s">
        <v>4039</v>
      </c>
      <c r="D299" s="26" t="s">
        <v>4041</v>
      </c>
      <c r="E299" s="45" t="str">
        <f xml:space="preserve"> CONCATENATE( MID(Table15[[#This Row],[PHASE]],2,3), MID(Table15[[#This Row],[DELIVERABLE]],2,4), TRIM(SUBSTITUTE(MID(Table15[[#This Row],[CONCERN.ID]],2,20),"","") )  )</f>
        <v>08.461.5332.09.1000</v>
      </c>
      <c r="F299" t="str">
        <f>TRIM(MID(Table15[[#This Row],[CONCERN.UNIQUEPATH]], IF( ISNUMBER( SEARCH("/",Table15[[#This Row],[CONCERN.UNIQUEPATH]])),SEARCH("/",Table15[[#This Row],[CONCERN.UNIQUEPATH]])+1,1),255))</f>
        <v>Functionality/Correctness/Contet/Will remain Operational for a Long Time/Think Decade</v>
      </c>
    </row>
    <row r="300" spans="1:6">
      <c r="A300" t="s">
        <v>1969</v>
      </c>
      <c r="B300" t="s">
        <v>2246</v>
      </c>
      <c r="C300" s="32" t="s">
        <v>4042</v>
      </c>
      <c r="D300" s="27" t="s">
        <v>4043</v>
      </c>
      <c r="E300" t="str">
        <f xml:space="preserve"> CONCATENATE( MID(Table15[[#This Row],[PHASE]],2,3), MID(Table15[[#This Row],[DELIVERABLE]],2,4), TRIM(SUBSTITUTE(MID(Table15[[#This Row],[CONCERN.ID]],2,20),"","") )  )</f>
        <v>08.461.5332.10.0000</v>
      </c>
      <c r="F300" t="str">
        <f>TRIM(MID(Table15[[#This Row],[CONCERN.UNIQUEPATH]], IF( ISNUMBER( SEARCH("/",Table15[[#This Row],[CONCERN.UNIQUEPATH]])),SEARCH("/",Table15[[#This Row],[CONCERN.UNIQUEPATH]])+1,1),255))</f>
        <v>Functionality/Correctness/Contet/Incremental Changing Circumstances</v>
      </c>
    </row>
    <row r="301" spans="1:6">
      <c r="A301" t="s">
        <v>1969</v>
      </c>
      <c r="B301" t="s">
        <v>2246</v>
      </c>
      <c r="C301" s="36" t="s">
        <v>4044</v>
      </c>
      <c r="D301" s="26" t="s">
        <v>4045</v>
      </c>
      <c r="E301" s="45" t="str">
        <f xml:space="preserve"> CONCATENATE( MID(Table15[[#This Row],[PHASE]],2,3), MID(Table15[[#This Row],[DELIVERABLE]],2,4), TRIM(SUBSTITUTE(MID(Table15[[#This Row],[CONCERN.ID]],2,20),"","") )  )</f>
        <v>08.461.5332.10.1000</v>
      </c>
      <c r="F301" t="str">
        <f>TRIM(MID(Table15[[#This Row],[CONCERN.UNIQUEPATH]], IF( ISNUMBER( SEARCH("/",Table15[[#This Row],[CONCERN.UNIQUEPATH]])),SEARCH("/",Table15[[#This Row],[CONCERN.UNIQUEPATH]])+1,1),255))</f>
        <v>Functionality/Correctness/Contet/Incremental Changing Circumstances/Or Die</v>
      </c>
    </row>
    <row r="302" spans="1:6">
      <c r="A302" t="s">
        <v>1969</v>
      </c>
      <c r="B302" t="s">
        <v>2246</v>
      </c>
      <c r="C302" s="33" t="s">
        <v>4046</v>
      </c>
      <c r="D302" s="27" t="s">
        <v>4047</v>
      </c>
      <c r="E302" t="str">
        <f xml:space="preserve"> CONCATENATE( MID(Table15[[#This Row],[PHASE]],2,3), MID(Table15[[#This Row],[DELIVERABLE]],2,4), TRIM(SUBSTITUTE(MID(Table15[[#This Row],[CONCERN.ID]],2,20),"","") )  )</f>
        <v>08.461.5332.10.2000</v>
      </c>
      <c r="F302" t="str">
        <f>TRIM(MID(Table15[[#This Row],[CONCERN.UNIQUEPATH]], IF( ISNUMBER( SEARCH("/",Table15[[#This Row],[CONCERN.UNIQUEPATH]])),SEARCH("/",Table15[[#This Row],[CONCERN.UNIQUEPATH]])+1,1),255))</f>
        <v>Functionality/Correctness/Contet/Incremental Changing Circumstances/Change Users</v>
      </c>
    </row>
    <row r="303" spans="1:6">
      <c r="A303" t="s">
        <v>1969</v>
      </c>
      <c r="B303" t="s">
        <v>2246</v>
      </c>
      <c r="C303" s="36" t="s">
        <v>4048</v>
      </c>
      <c r="D303" s="26" t="s">
        <v>4049</v>
      </c>
      <c r="E303" s="45" t="str">
        <f xml:space="preserve"> CONCATENATE( MID(Table15[[#This Row],[PHASE]],2,3), MID(Table15[[#This Row],[DELIVERABLE]],2,4), TRIM(SUBSTITUTE(MID(Table15[[#This Row],[CONCERN.ID]],2,20),"","") )  )</f>
        <v>08.461.5332.10.3000</v>
      </c>
      <c r="F303" t="str">
        <f>TRIM(MID(Table15[[#This Row],[CONCERN.UNIQUEPATH]], IF( ISNUMBER( SEARCH("/",Table15[[#This Row],[CONCERN.UNIQUEPATH]])),SEARCH("/",Table15[[#This Row],[CONCERN.UNIQUEPATH]])+1,1),255))</f>
        <v>Functionality/Correctness/Contet/Incremental Changing Circumstances/Change Processes</v>
      </c>
    </row>
    <row r="304" spans="1:6">
      <c r="A304" t="s">
        <v>1969</v>
      </c>
      <c r="B304" t="s">
        <v>2246</v>
      </c>
      <c r="C304" s="33" t="s">
        <v>4050</v>
      </c>
      <c r="D304" s="27" t="s">
        <v>4051</v>
      </c>
      <c r="E304" t="str">
        <f xml:space="preserve"> CONCATENATE( MID(Table15[[#This Row],[PHASE]],2,3), MID(Table15[[#This Row],[DELIVERABLE]],2,4), TRIM(SUBSTITUTE(MID(Table15[[#This Row],[CONCERN.ID]],2,20),"","") )  )</f>
        <v>08.461.5332.10.4000</v>
      </c>
      <c r="F304" t="str">
        <f>TRIM(MID(Table15[[#This Row],[CONCERN.UNIQUEPATH]], IF( ISNUMBER( SEARCH("/",Table15[[#This Row],[CONCERN.UNIQUEPATH]])),SEARCH("/",Table15[[#This Row],[CONCERN.UNIQUEPATH]])+1,1),255))</f>
        <v>Functionality/Correctness/Contet/Incremental Changing Circumstances/Change Permissions</v>
      </c>
    </row>
    <row r="305" spans="1:6">
      <c r="A305" t="s">
        <v>1969</v>
      </c>
      <c r="B305" t="s">
        <v>2246</v>
      </c>
      <c r="C305" s="36" t="s">
        <v>4050</v>
      </c>
      <c r="D305" s="26" t="s">
        <v>4052</v>
      </c>
      <c r="E305" s="45" t="str">
        <f xml:space="preserve"> CONCATENATE( MID(Table15[[#This Row],[PHASE]],2,3), MID(Table15[[#This Row],[DELIVERABLE]],2,4), TRIM(SUBSTITUTE(MID(Table15[[#This Row],[CONCERN.ID]],2,20),"","") )  )</f>
        <v>08.461.5332.10.4000</v>
      </c>
      <c r="F305" t="str">
        <f>TRIM(MID(Table15[[#This Row],[CONCERN.UNIQUEPATH]], IF( ISNUMBER( SEARCH("/",Table15[[#This Row],[CONCERN.UNIQUEPATH]])),SEARCH("/",Table15[[#This Row],[CONCERN.UNIQUEPATH]])+1,1),255))</f>
        <v>Functionality/Correctness/Contet/Incremental Changing Circumstances/Change Product</v>
      </c>
    </row>
    <row r="306" spans="1:6">
      <c r="A306" t="s">
        <v>1969</v>
      </c>
      <c r="B306" t="s">
        <v>2246</v>
      </c>
      <c r="C306" s="33" t="s">
        <v>4053</v>
      </c>
      <c r="D306" s="27" t="s">
        <v>4054</v>
      </c>
      <c r="E306" t="str">
        <f xml:space="preserve"> CONCATENATE( MID(Table15[[#This Row],[PHASE]],2,3), MID(Table15[[#This Row],[DELIVERABLE]],2,4), TRIM(SUBSTITUTE(MID(Table15[[#This Row],[CONCERN.ID]],2,20),"","") )  )</f>
        <v>08.461.5332.10.5000</v>
      </c>
      <c r="F306" t="str">
        <f>TRIM(MID(Table15[[#This Row],[CONCERN.UNIQUEPATH]], IF( ISNUMBER( SEARCH("/",Table15[[#This Row],[CONCERN.UNIQUEPATH]])),SEARCH("/",Table15[[#This Row],[CONCERN.UNIQUEPATH]])+1,1),255))</f>
        <v>Functionality/Correctness/Contet/Incremental Changing Circumstances/Change Presentation</v>
      </c>
    </row>
    <row r="307" spans="1:6">
      <c r="A307" t="s">
        <v>1969</v>
      </c>
      <c r="B307" t="s">
        <v>2246</v>
      </c>
      <c r="C307" s="36" t="s">
        <v>4055</v>
      </c>
      <c r="D307" s="26" t="s">
        <v>4056</v>
      </c>
      <c r="E307" s="45" t="str">
        <f xml:space="preserve"> CONCATENATE( MID(Table15[[#This Row],[PHASE]],2,3), MID(Table15[[#This Row],[DELIVERABLE]],2,4), TRIM(SUBSTITUTE(MID(Table15[[#This Row],[CONCERN.ID]],2,20),"","") )  )</f>
        <v>08.461.5332.10.6000</v>
      </c>
      <c r="F307" t="str">
        <f>TRIM(MID(Table15[[#This Row],[CONCERN.UNIQUEPATH]], IF( ISNUMBER( SEARCH("/",Table15[[#This Row],[CONCERN.UNIQUEPATH]])),SEARCH("/",Table15[[#This Row],[CONCERN.UNIQUEPATH]])+1,1),255))</f>
        <v>Functionality/Correctness/Contet/Incremental Changing Circumstances/Changing Threats</v>
      </c>
    </row>
    <row r="308" spans="1:6">
      <c r="A308" t="s">
        <v>1969</v>
      </c>
      <c r="B308" t="s">
        <v>2246</v>
      </c>
      <c r="C308" s="33" t="s">
        <v>4057</v>
      </c>
      <c r="D308" s="27" t="s">
        <v>4058</v>
      </c>
      <c r="E308" t="str">
        <f xml:space="preserve"> CONCATENATE( MID(Table15[[#This Row],[PHASE]],2,3), MID(Table15[[#This Row],[DELIVERABLE]],2,4), TRIM(SUBSTITUTE(MID(Table15[[#This Row],[CONCERN.ID]],2,20),"","") )  )</f>
        <v>08.461.5332.10.7000</v>
      </c>
      <c r="F308" t="str">
        <f>TRIM(MID(Table15[[#This Row],[CONCERN.UNIQUEPATH]], IF( ISNUMBER( SEARCH("/",Table15[[#This Row],[CONCERN.UNIQUEPATH]])),SEARCH("/",Table15[[#This Row],[CONCERN.UNIQUEPATH]])+1,1),255))</f>
        <v>Functionality/Correctness/Contet/Incremental Changing Circumstances/Changing Regulations</v>
      </c>
    </row>
    <row r="309" spans="1:6">
      <c r="A309" t="s">
        <v>1969</v>
      </c>
      <c r="B309" t="s">
        <v>2246</v>
      </c>
      <c r="C309" s="31" t="s">
        <v>4059</v>
      </c>
      <c r="D309" s="26" t="s">
        <v>4060</v>
      </c>
      <c r="E309" s="45" t="str">
        <f xml:space="preserve"> CONCATENATE( MID(Table15[[#This Row],[PHASE]],2,3), MID(Table15[[#This Row],[DELIVERABLE]],2,4), TRIM(SUBSTITUTE(MID(Table15[[#This Row],[CONCERN.ID]],2,20),"","") )  )</f>
        <v>08.461.5332.11.0000</v>
      </c>
      <c r="F309" t="str">
        <f>TRIM(MID(Table15[[#This Row],[CONCERN.UNIQUEPATH]], IF( ISNUMBER( SEARCH("/",Table15[[#This Row],[CONCERN.UNIQUEPATH]])),SEARCH("/",Table15[[#This Row],[CONCERN.UNIQUEPATH]])+1,1),255))</f>
        <v>Functionality/Correctness/Contet/Government Services require 100% auditability</v>
      </c>
    </row>
    <row r="310" spans="1:6">
      <c r="A310" t="s">
        <v>1969</v>
      </c>
      <c r="B310" t="s">
        <v>2246</v>
      </c>
      <c r="C310" s="33" t="s">
        <v>4061</v>
      </c>
      <c r="D310" s="27" t="s">
        <v>4062</v>
      </c>
      <c r="E310" t="str">
        <f xml:space="preserve"> CONCATENATE( MID(Table15[[#This Row],[PHASE]],2,3), MID(Table15[[#This Row],[DELIVERABLE]],2,4), TRIM(SUBSTITUTE(MID(Table15[[#This Row],[CONCERN.ID]],2,20),"","") )  )</f>
        <v>08.461.5332.11.1000</v>
      </c>
      <c r="F310" t="str">
        <f>TRIM(MID(Table15[[#This Row],[CONCERN.UNIQUEPATH]], IF( ISNUMBER( SEARCH("/",Table15[[#This Row],[CONCERN.UNIQUEPATH]])),SEARCH("/",Table15[[#This Row],[CONCERN.UNIQUEPATH]])+1,1),255))</f>
        <v>Functionality/Correctness/Contet/Government Services require 100% auditability/Including Views</v>
      </c>
    </row>
    <row r="311" spans="1:6">
      <c r="A311" t="s">
        <v>1969</v>
      </c>
      <c r="B311" t="s">
        <v>2246</v>
      </c>
      <c r="C311" s="31" t="s">
        <v>4063</v>
      </c>
      <c r="D311" s="26" t="s">
        <v>4064</v>
      </c>
      <c r="E311" s="45" t="str">
        <f xml:space="preserve"> CONCATENATE( MID(Table15[[#This Row],[PHASE]],2,3), MID(Table15[[#This Row],[DELIVERABLE]],2,4), TRIM(SUBSTITUTE(MID(Table15[[#This Row],[CONCERN.ID]],2,20),"","") )  )</f>
        <v>08.461.5332.12.0000</v>
      </c>
      <c r="F311" t="str">
        <f>TRIM(MID(Table15[[#This Row],[CONCERN.UNIQUEPATH]], IF( ISNUMBER( SEARCH("/",Table15[[#This Row],[CONCERN.UNIQUEPATH]])),SEARCH("/",Table15[[#This Row],[CONCERN.UNIQUEPATH]])+1,1),255))</f>
        <v>Functionality/Correctness/Contet/Government Services require appropriate transparency</v>
      </c>
    </row>
    <row r="312" spans="1:6">
      <c r="A312" t="s">
        <v>1969</v>
      </c>
      <c r="B312" t="s">
        <v>2246</v>
      </c>
      <c r="C312" s="33" t="s">
        <v>4065</v>
      </c>
      <c r="D312" s="27" t="s">
        <v>4066</v>
      </c>
      <c r="E312" t="str">
        <f xml:space="preserve"> CONCATENATE( MID(Table15[[#This Row],[PHASE]],2,3), MID(Table15[[#This Row],[DELIVERABLE]],2,4), TRIM(SUBSTITUTE(MID(Table15[[#This Row],[CONCERN.ID]],2,20),"","") )  )</f>
        <v>08.461.5332.12.1000</v>
      </c>
      <c r="F312" t="str">
        <f>TRIM(MID(Table15[[#This Row],[CONCERN.UNIQUEPATH]], IF( ISNUMBER( SEARCH("/",Table15[[#This Row],[CONCERN.UNIQUEPATH]])),SEARCH("/",Table15[[#This Row],[CONCERN.UNIQUEPATH]])+1,1),255))</f>
        <v>Functionality/Correctness/Contet/Government Services require appropriate transparency/Open Data</v>
      </c>
    </row>
    <row r="313" spans="1:6">
      <c r="A313" t="s">
        <v>1969</v>
      </c>
      <c r="B313" t="s">
        <v>2246</v>
      </c>
      <c r="C313" s="31" t="s">
        <v>4067</v>
      </c>
      <c r="D313" s="26" t="s">
        <v>4068</v>
      </c>
      <c r="E313" s="45" t="str">
        <f xml:space="preserve"> CONCATENATE( MID(Table15[[#This Row],[PHASE]],2,3), MID(Table15[[#This Row],[DELIVERABLE]],2,4), TRIM(SUBSTITUTE(MID(Table15[[#This Row],[CONCERN.ID]],2,20),"","") )  )</f>
        <v>08.461.5332.13.0000</v>
      </c>
      <c r="F313" t="str">
        <f>TRIM(MID(Table15[[#This Row],[CONCERN.UNIQUEPATH]], IF( ISNUMBER( SEARCH("/",Table15[[#This Row],[CONCERN.UNIQUEPATH]])),SEARCH("/",Table15[[#This Row],[CONCERN.UNIQUEPATH]])+1,1),255))</f>
        <v>Functionality/Correctness/Contet/Government Services for All Citizens Regardless</v>
      </c>
    </row>
    <row r="314" spans="1:6">
      <c r="A314" t="s">
        <v>1969</v>
      </c>
      <c r="B314" t="s">
        <v>2246</v>
      </c>
      <c r="C314" s="32" t="s">
        <v>4067</v>
      </c>
      <c r="D314" s="27" t="s">
        <v>4069</v>
      </c>
      <c r="E314" t="str">
        <f xml:space="preserve"> CONCATENATE( MID(Table15[[#This Row],[PHASE]],2,3), MID(Table15[[#This Row],[DELIVERABLE]],2,4), TRIM(SUBSTITUTE(MID(Table15[[#This Row],[CONCERN.ID]],2,20),"","") )  )</f>
        <v>08.461.5332.13.0000</v>
      </c>
      <c r="F314" t="str">
        <f>TRIM(MID(Table15[[#This Row],[CONCERN.UNIQUEPATH]], IF( ISNUMBER( SEARCH("/",Table15[[#This Row],[CONCERN.UNIQUEPATH]])),SEARCH("/",Table15[[#This Row],[CONCERN.UNIQUEPATH]])+1,1),255))</f>
        <v>Functionality/Correctness/Contet/Government Services for All National Cultures</v>
      </c>
    </row>
    <row r="315" spans="1:6">
      <c r="A315" t="s">
        <v>1969</v>
      </c>
      <c r="B315" t="s">
        <v>2246</v>
      </c>
      <c r="C315" s="36" t="s">
        <v>4070</v>
      </c>
      <c r="D315" s="26" t="s">
        <v>4071</v>
      </c>
      <c r="E315" s="45" t="str">
        <f xml:space="preserve"> CONCATENATE( MID(Table15[[#This Row],[PHASE]],2,3), MID(Table15[[#This Row],[DELIVERABLE]],2,4), TRIM(SUBSTITUTE(MID(Table15[[#This Row],[CONCERN.ID]],2,20),"","") )  )</f>
        <v>08.461.5332.13.1000</v>
      </c>
      <c r="F315" t="str">
        <f>TRIM(MID(Table15[[#This Row],[CONCERN.UNIQUEPATH]], IF( ISNUMBER( SEARCH("/",Table15[[#This Row],[CONCERN.UNIQUEPATH]])),SEARCH("/",Table15[[#This Row],[CONCERN.UNIQUEPATH]])+1,1),255))</f>
        <v>Functionality/Correctness/Contet/Government Services for All Citizens Regardless/Ability</v>
      </c>
    </row>
    <row r="316" spans="1:6">
      <c r="A316" t="s">
        <v>1969</v>
      </c>
      <c r="B316" t="s">
        <v>2246</v>
      </c>
      <c r="C316" s="33" t="s">
        <v>4070</v>
      </c>
      <c r="D316" s="27" t="s">
        <v>4072</v>
      </c>
      <c r="E316" t="str">
        <f xml:space="preserve"> CONCATENATE( MID(Table15[[#This Row],[PHASE]],2,3), MID(Table15[[#This Row],[DELIVERABLE]],2,4), TRIM(SUBSTITUTE(MID(Table15[[#This Row],[CONCERN.ID]],2,20),"","") )  )</f>
        <v>08.461.5332.13.1000</v>
      </c>
      <c r="F316" t="str">
        <f>TRIM(MID(Table15[[#This Row],[CONCERN.UNIQUEPATH]], IF( ISNUMBER( SEARCH("/",Table15[[#This Row],[CONCERN.UNIQUEPATH]])),SEARCH("/",Table15[[#This Row],[CONCERN.UNIQUEPATH]])+1,1),255))</f>
        <v>Functionality/Correctness/Contet/Government Services for All National Cultures/Wrong Note</v>
      </c>
    </row>
    <row r="317" spans="1:6">
      <c r="A317" t="s">
        <v>1969</v>
      </c>
      <c r="B317" t="s">
        <v>2246</v>
      </c>
      <c r="C317" s="36" t="s">
        <v>4073</v>
      </c>
      <c r="D317" s="26" t="s">
        <v>4074</v>
      </c>
      <c r="E317" s="45" t="str">
        <f xml:space="preserve"> CONCATENATE( MID(Table15[[#This Row],[PHASE]],2,3), MID(Table15[[#This Row],[DELIVERABLE]],2,4), TRIM(SUBSTITUTE(MID(Table15[[#This Row],[CONCERN.ID]],2,20),"","") )  )</f>
        <v>08.461.5332.13.2000</v>
      </c>
      <c r="F317" t="str">
        <f>TRIM(MID(Table15[[#This Row],[CONCERN.UNIQUEPATH]], IF( ISNUMBER( SEARCH("/",Table15[[#This Row],[CONCERN.UNIQUEPATH]])),SEARCH("/",Table15[[#This Row],[CONCERN.UNIQUEPATH]])+1,1),255))</f>
        <v>Functionality/Correctness/Contet/Government Services for All Citizens Regardless/Resources</v>
      </c>
    </row>
    <row r="318" spans="1:6">
      <c r="A318" t="s">
        <v>1969</v>
      </c>
      <c r="B318" t="s">
        <v>2246</v>
      </c>
      <c r="C318" s="33" t="s">
        <v>4073</v>
      </c>
      <c r="D318" s="27" t="s">
        <v>4075</v>
      </c>
      <c r="E318" t="str">
        <f xml:space="preserve"> CONCATENATE( MID(Table15[[#This Row],[PHASE]],2,3), MID(Table15[[#This Row],[DELIVERABLE]],2,4), TRIM(SUBSTITUTE(MID(Table15[[#This Row],[CONCERN.ID]],2,20),"","") )  )</f>
        <v>08.461.5332.13.2000</v>
      </c>
      <c r="F318" t="str">
        <f>TRIM(MID(Table15[[#This Row],[CONCERN.UNIQUEPATH]], IF( ISNUMBER( SEARCH("/",Table15[[#This Row],[CONCERN.UNIQUEPATH]])),SEARCH("/",Table15[[#This Row],[CONCERN.UNIQUEPATH]])+1,1),255))</f>
        <v>Functionality/Correctness/Contet/Government Services for All National Cultures/Wrong Interpretation</v>
      </c>
    </row>
    <row r="319" spans="1:6">
      <c r="A319" t="s">
        <v>1969</v>
      </c>
      <c r="B319" t="s">
        <v>2246</v>
      </c>
      <c r="C319" s="36" t="s">
        <v>4076</v>
      </c>
      <c r="D319" s="26" t="s">
        <v>4077</v>
      </c>
      <c r="E319" s="45" t="str">
        <f xml:space="preserve"> CONCATENATE( MID(Table15[[#This Row],[PHASE]],2,3), MID(Table15[[#This Row],[DELIVERABLE]],2,4), TRIM(SUBSTITUTE(MID(Table15[[#This Row],[CONCERN.ID]],2,20),"","") )  )</f>
        <v>08.461.5332.13.3000</v>
      </c>
      <c r="F319" t="str">
        <f>TRIM(MID(Table15[[#This Row],[CONCERN.UNIQUEPATH]], IF( ISNUMBER( SEARCH("/",Table15[[#This Row],[CONCERN.UNIQUEPATH]])),SEARCH("/",Table15[[#This Row],[CONCERN.UNIQUEPATH]])+1,1),255))</f>
        <v>Functionality/Correctness/Contet/Government Services for All Citizens Regardless/Language</v>
      </c>
    </row>
    <row r="320" spans="1:6">
      <c r="A320" t="s">
        <v>1969</v>
      </c>
      <c r="B320" t="s">
        <v>2246</v>
      </c>
      <c r="C320" s="33" t="s">
        <v>4078</v>
      </c>
      <c r="D320" s="27" t="s">
        <v>4079</v>
      </c>
      <c r="E320" t="str">
        <f xml:space="preserve"> CONCATENATE( MID(Table15[[#This Row],[PHASE]],2,3), MID(Table15[[#This Row],[DELIVERABLE]],2,4), TRIM(SUBSTITUTE(MID(Table15[[#This Row],[CONCERN.ID]],2,20),"","") )  )</f>
        <v>08.461.5332.13.4000</v>
      </c>
      <c r="F320" t="str">
        <f>TRIM(MID(Table15[[#This Row],[CONCERN.UNIQUEPATH]], IF( ISNUMBER( SEARCH("/",Table15[[#This Row],[CONCERN.UNIQUEPATH]])),SEARCH("/",Table15[[#This Row],[CONCERN.UNIQUEPATH]])+1,1),255))</f>
        <v>Functionality/Correctness/Contet/Government Services for All Citizens Regardless/Culture Design</v>
      </c>
    </row>
    <row r="321" spans="1:6">
      <c r="A321" t="s">
        <v>1969</v>
      </c>
      <c r="B321" t="s">
        <v>2246</v>
      </c>
      <c r="C321" s="31" t="s">
        <v>4080</v>
      </c>
      <c r="D321" s="26" t="s">
        <v>4081</v>
      </c>
      <c r="E321" s="45" t="str">
        <f xml:space="preserve"> CONCATENATE( MID(Table15[[#This Row],[PHASE]],2,3), MID(Table15[[#This Row],[DELIVERABLE]],2,4), TRIM(SUBSTITUTE(MID(Table15[[#This Row],[CONCERN.ID]],2,20),"","") )  )</f>
        <v>08.461.5332.14.0000</v>
      </c>
      <c r="F321" t="str">
        <f>TRIM(MID(Table15[[#This Row],[CONCERN.UNIQUEPATH]], IF( ISNUMBER( SEARCH("/",Table15[[#This Row],[CONCERN.UNIQUEPATH]])),SEARCH("/",Table15[[#This Row],[CONCERN.UNIQUEPATH]])+1,1),255))</f>
        <v>Functionality/Correctness/Contet/Government Service within eisting Obligations</v>
      </c>
    </row>
    <row r="322" spans="1:6">
      <c r="A322" t="s">
        <v>1969</v>
      </c>
      <c r="B322" t="s">
        <v>2246</v>
      </c>
      <c r="C322" s="33" t="s">
        <v>4082</v>
      </c>
      <c r="D322" s="27" t="s">
        <v>4083</v>
      </c>
      <c r="E322" t="str">
        <f xml:space="preserve"> CONCATENATE( MID(Table15[[#This Row],[PHASE]],2,3), MID(Table15[[#This Row],[DELIVERABLE]],2,4), TRIM(SUBSTITUTE(MID(Table15[[#This Row],[CONCERN.ID]],2,20),"","") )  )</f>
        <v>08.461.5332.14.1000</v>
      </c>
      <c r="F322" t="str">
        <f>TRIM(MID(Table15[[#This Row],[CONCERN.UNIQUEPATH]], IF( ISNUMBER( SEARCH("/",Table15[[#This Row],[CONCERN.UNIQUEPATH]])),SEARCH("/",Table15[[#This Row],[CONCERN.UNIQUEPATH]])+1,1),255))</f>
        <v>Functionality/Correctness/Contet/Government Service within eisting Obligations/Accessibility</v>
      </c>
    </row>
    <row r="323" spans="1:6">
      <c r="A323" t="s">
        <v>1969</v>
      </c>
      <c r="B323" t="s">
        <v>2246</v>
      </c>
      <c r="C323" s="36" t="s">
        <v>4084</v>
      </c>
      <c r="D323" s="26" t="s">
        <v>4085</v>
      </c>
      <c r="E323" s="45" t="str">
        <f xml:space="preserve"> CONCATENATE( MID(Table15[[#This Row],[PHASE]],2,3), MID(Table15[[#This Row],[DELIVERABLE]],2,4), TRIM(SUBSTITUTE(MID(Table15[[#This Row],[CONCERN.ID]],2,20),"","") )  )</f>
        <v>08.461.5332.14.2000</v>
      </c>
      <c r="F323" t="str">
        <f>TRIM(MID(Table15[[#This Row],[CONCERN.UNIQUEPATH]], IF( ISNUMBER( SEARCH("/",Table15[[#This Row],[CONCERN.UNIQUEPATH]])),SEARCH("/",Table15[[#This Row],[CONCERN.UNIQUEPATH]])+1,1),255))</f>
        <v>Functionality/Correctness/Contet/Government Service within eisting Obligations/Equity</v>
      </c>
    </row>
    <row r="324" spans="1:6">
      <c r="A324" t="s">
        <v>1969</v>
      </c>
      <c r="B324" t="s">
        <v>2246</v>
      </c>
      <c r="C324" s="33" t="s">
        <v>4086</v>
      </c>
      <c r="D324" s="27" t="s">
        <v>4087</v>
      </c>
      <c r="E324" t="str">
        <f xml:space="preserve"> CONCATENATE( MID(Table15[[#This Row],[PHASE]],2,3), MID(Table15[[#This Row],[DELIVERABLE]],2,4), TRIM(SUBSTITUTE(MID(Table15[[#This Row],[CONCERN.ID]],2,20),"","") )  )</f>
        <v>08.461.5332.14.3000</v>
      </c>
      <c r="F324" t="str">
        <f>TRIM(MID(Table15[[#This Row],[CONCERN.UNIQUEPATH]], IF( ISNUMBER( SEARCH("/",Table15[[#This Row],[CONCERN.UNIQUEPATH]])),SEARCH("/",Table15[[#This Row],[CONCERN.UNIQUEPATH]])+1,1),255))</f>
        <v>Functionality/Correctness/Contet/Government Service within eisting Obligations/Privacy</v>
      </c>
    </row>
    <row r="325" spans="1:6">
      <c r="A325" t="s">
        <v>1969</v>
      </c>
      <c r="B325" t="s">
        <v>2246</v>
      </c>
      <c r="C325" s="36" t="s">
        <v>4088</v>
      </c>
      <c r="D325" s="26" t="s">
        <v>4089</v>
      </c>
      <c r="E325" s="45" t="str">
        <f xml:space="preserve"> CONCATENATE( MID(Table15[[#This Row],[PHASE]],2,3), MID(Table15[[#This Row],[DELIVERABLE]],2,4), TRIM(SUBSTITUTE(MID(Table15[[#This Row],[CONCERN.ID]],2,20),"","") )  )</f>
        <v>08.461.5332.14.4000</v>
      </c>
      <c r="F325" t="str">
        <f>TRIM(MID(Table15[[#This Row],[CONCERN.UNIQUEPATH]], IF( ISNUMBER( SEARCH("/",Table15[[#This Row],[CONCERN.UNIQUEPATH]])),SEARCH("/",Table15[[#This Row],[CONCERN.UNIQUEPATH]])+1,1),255))</f>
        <v>Functionality/Correctness/Contet/Government Service within eisting Obligations/Treaties</v>
      </c>
    </row>
    <row r="326" spans="1:6">
      <c r="A326" t="s">
        <v>1969</v>
      </c>
      <c r="B326" t="s">
        <v>2246</v>
      </c>
      <c r="C326" s="33" t="s">
        <v>4090</v>
      </c>
      <c r="D326" s="27" t="s">
        <v>4091</v>
      </c>
      <c r="E326" t="str">
        <f xml:space="preserve"> CONCATENATE( MID(Table15[[#This Row],[PHASE]],2,3), MID(Table15[[#This Row],[DELIVERABLE]],2,4), TRIM(SUBSTITUTE(MID(Table15[[#This Row],[CONCERN.ID]],2,20),"","") )  )</f>
        <v>08.461.5332.14.5000</v>
      </c>
      <c r="F326" t="str">
        <f>TRIM(MID(Table15[[#This Row],[CONCERN.UNIQUEPATH]], IF( ISNUMBER( SEARCH("/",Table15[[#This Row],[CONCERN.UNIQUEPATH]])),SEARCH("/",Table15[[#This Row],[CONCERN.UNIQUEPATH]])+1,1),255))</f>
        <v>Functionality/Correctness/Contet/Government Service within eisting Obligations/Archiving</v>
      </c>
    </row>
    <row r="327" spans="1:6">
      <c r="A327" t="s">
        <v>1969</v>
      </c>
      <c r="B327" t="s">
        <v>2246</v>
      </c>
      <c r="C327" s="36" t="s">
        <v>4092</v>
      </c>
      <c r="D327" s="26" t="s">
        <v>4089</v>
      </c>
      <c r="E327" s="45" t="str">
        <f xml:space="preserve"> CONCATENATE( MID(Table15[[#This Row],[PHASE]],2,3), MID(Table15[[#This Row],[DELIVERABLE]],2,4), TRIM(SUBSTITUTE(MID(Table15[[#This Row],[CONCERN.ID]],2,20),"","") )  )</f>
        <v>08.461.5332.14.6000</v>
      </c>
      <c r="F327" t="str">
        <f>TRIM(MID(Table15[[#This Row],[CONCERN.UNIQUEPATH]], IF( ISNUMBER( SEARCH("/",Table15[[#This Row],[CONCERN.UNIQUEPATH]])),SEARCH("/",Table15[[#This Row],[CONCERN.UNIQUEPATH]])+1,1),255))</f>
        <v>Functionality/Correctness/Contet/Government Service within eisting Obligations/Treaties</v>
      </c>
    </row>
    <row r="328" spans="1:6">
      <c r="A328" t="s">
        <v>1969</v>
      </c>
      <c r="B328" t="s">
        <v>2246</v>
      </c>
      <c r="C328" s="33" t="s">
        <v>4093</v>
      </c>
      <c r="D328" s="27" t="s">
        <v>4094</v>
      </c>
      <c r="E328" t="str">
        <f xml:space="preserve"> CONCATENATE( MID(Table15[[#This Row],[PHASE]],2,3), MID(Table15[[#This Row],[DELIVERABLE]],2,4), TRIM(SUBSTITUTE(MID(Table15[[#This Row],[CONCERN.ID]],2,20),"","") )  )</f>
        <v>08.461.5332.14.7000</v>
      </c>
      <c r="F328" t="str">
        <f>TRIM(MID(Table15[[#This Row],[CONCERN.UNIQUEPATH]], IF( ISNUMBER( SEARCH("/",Table15[[#This Row],[CONCERN.UNIQUEPATH]])),SEARCH("/",Table15[[#This Row],[CONCERN.UNIQUEPATH]])+1,1),255))</f>
        <v>Functionality/Correctness/Contet/Government Service within eisting Obligations/Transparency</v>
      </c>
    </row>
    <row r="329" spans="1:6">
      <c r="A329" t="s">
        <v>1969</v>
      </c>
      <c r="B329" t="s">
        <v>2246</v>
      </c>
      <c r="C329" s="36" t="s">
        <v>4095</v>
      </c>
      <c r="D329" s="26" t="s">
        <v>4096</v>
      </c>
      <c r="E329" s="45" t="str">
        <f xml:space="preserve"> CONCATENATE( MID(Table15[[#This Row],[PHASE]],2,3), MID(Table15[[#This Row],[DELIVERABLE]],2,4), TRIM(SUBSTITUTE(MID(Table15[[#This Row],[CONCERN.ID]],2,20),"","") )  )</f>
        <v>08.461.5332.14.8000</v>
      </c>
      <c r="F329" t="str">
        <f>TRIM(MID(Table15[[#This Row],[CONCERN.UNIQUEPATH]], IF( ISNUMBER( SEARCH("/",Table15[[#This Row],[CONCERN.UNIQUEPATH]])),SEARCH("/",Table15[[#This Row],[CONCERN.UNIQUEPATH]])+1,1),255))</f>
        <v>Functionality/Correctness/Contet/Government Service within eisting Obligations/Accountability</v>
      </c>
    </row>
    <row r="330" spans="1:6">
      <c r="A330" t="s">
        <v>1969</v>
      </c>
      <c r="B330" t="s">
        <v>2246</v>
      </c>
      <c r="C330" s="33" t="s">
        <v>4097</v>
      </c>
      <c r="D330" s="27" t="s">
        <v>4098</v>
      </c>
      <c r="E330" t="str">
        <f xml:space="preserve"> CONCATENATE( MID(Table15[[#This Row],[PHASE]],2,3), MID(Table15[[#This Row],[DELIVERABLE]],2,4), TRIM(SUBSTITUTE(MID(Table15[[#This Row],[CONCERN.ID]],2,20),"","") )  )</f>
        <v>08.461.5332.14.9000</v>
      </c>
      <c r="F330" t="str">
        <f>TRIM(MID(Table15[[#This Row],[CONCERN.UNIQUEPATH]], IF( ISNUMBER( SEARCH("/",Table15[[#This Row],[CONCERN.UNIQUEPATH]])),SEARCH("/",Table15[[#This Row],[CONCERN.UNIQUEPATH]])+1,1),255))</f>
        <v>Functionality/Correctness/Contet/Government Service within eisting Obligations/Sector</v>
      </c>
    </row>
    <row r="331" spans="1:6">
      <c r="A331" t="s">
        <v>1969</v>
      </c>
      <c r="B331" t="s">
        <v>2246</v>
      </c>
      <c r="C331" s="31" t="s">
        <v>4099</v>
      </c>
      <c r="D331" s="26" t="s">
        <v>4100</v>
      </c>
      <c r="E331" s="45" t="str">
        <f xml:space="preserve"> CONCATENATE( MID(Table15[[#This Row],[PHASE]],2,3), MID(Table15[[#This Row],[DELIVERABLE]],2,4), TRIM(SUBSTITUTE(MID(Table15[[#This Row],[CONCERN.ID]],2,20),"","") )  )</f>
        <v>08.461.5332.15.0000</v>
      </c>
      <c r="F331" t="str">
        <f>TRIM(MID(Table15[[#This Row],[CONCERN.UNIQUEPATH]], IF( ISNUMBER( SEARCH("/",Table15[[#This Row],[CONCERN.UNIQUEPATH]])),SEARCH("/",Table15[[#This Row],[CONCERN.UNIQUEPATH]])+1,1),255))</f>
        <v>Functionality/Correctness/Contet/All Services operate within Lawful contets</v>
      </c>
    </row>
    <row r="332" spans="1:6">
      <c r="A332" t="s">
        <v>1969</v>
      </c>
      <c r="B332" t="s">
        <v>2246</v>
      </c>
      <c r="C332" s="33" t="s">
        <v>4101</v>
      </c>
      <c r="D332" s="27" t="s">
        <v>4102</v>
      </c>
      <c r="E332" t="str">
        <f xml:space="preserve"> CONCATENATE( MID(Table15[[#This Row],[PHASE]],2,3), MID(Table15[[#This Row],[DELIVERABLE]],2,4), TRIM(SUBSTITUTE(MID(Table15[[#This Row],[CONCERN.ID]],2,20),"","") )  )</f>
        <v>08.461.5332.15.1000</v>
      </c>
      <c r="F332" t="str">
        <f>TRIM(MID(Table15[[#This Row],[CONCERN.UNIQUEPATH]], IF( ISNUMBER( SEARCH("/",Table15[[#This Row],[CONCERN.UNIQUEPATH]])),SEARCH("/",Table15[[#This Row],[CONCERN.UNIQUEPATH]])+1,1),255))</f>
        <v>Functionality/Correctness/Contet/All Services operate within Lawful contets/Privacy</v>
      </c>
    </row>
    <row r="333" spans="1:6">
      <c r="A333" t="s">
        <v>1969</v>
      </c>
      <c r="B333" t="s">
        <v>2246</v>
      </c>
      <c r="C333" s="36" t="s">
        <v>4103</v>
      </c>
      <c r="D333" s="26" t="s">
        <v>4104</v>
      </c>
      <c r="E333" s="45" t="str">
        <f xml:space="preserve"> CONCATENATE( MID(Table15[[#This Row],[PHASE]],2,3), MID(Table15[[#This Row],[DELIVERABLE]],2,4), TRIM(SUBSTITUTE(MID(Table15[[#This Row],[CONCERN.ID]],2,20),"","") )  )</f>
        <v>08.461.5332.15.2000</v>
      </c>
      <c r="F333" t="str">
        <f>TRIM(MID(Table15[[#This Row],[CONCERN.UNIQUEPATH]], IF( ISNUMBER( SEARCH("/",Table15[[#This Row],[CONCERN.UNIQUEPATH]])),SEARCH("/",Table15[[#This Row],[CONCERN.UNIQUEPATH]])+1,1),255))</f>
        <v>Functionality/Correctness/Contet/All Services operate within Lawful contets/Transparency</v>
      </c>
    </row>
    <row r="334" spans="1:6">
      <c r="A334" t="s">
        <v>1969</v>
      </c>
      <c r="B334" t="s">
        <v>2246</v>
      </c>
      <c r="C334" s="33" t="s">
        <v>4105</v>
      </c>
      <c r="D334" s="27" t="s">
        <v>4106</v>
      </c>
      <c r="E334" t="str">
        <f xml:space="preserve"> CONCATENATE( MID(Table15[[#This Row],[PHASE]],2,3), MID(Table15[[#This Row],[DELIVERABLE]],2,4), TRIM(SUBSTITUTE(MID(Table15[[#This Row],[CONCERN.ID]],2,20),"","") )  )</f>
        <v>08.461.5332.15.3000</v>
      </c>
      <c r="F334" t="str">
        <f>TRIM(MID(Table15[[#This Row],[CONCERN.UNIQUEPATH]], IF( ISNUMBER( SEARCH("/",Table15[[#This Row],[CONCERN.UNIQUEPATH]])),SEARCH("/",Table15[[#This Row],[CONCERN.UNIQUEPATH]])+1,1),255))</f>
        <v>Functionality/Correctness/Contet/All Services operate within Lawful contets/Accountability</v>
      </c>
    </row>
    <row r="335" spans="1:6">
      <c r="A335" t="s">
        <v>1969</v>
      </c>
      <c r="B335" t="s">
        <v>2246</v>
      </c>
      <c r="C335" s="36" t="s">
        <v>4107</v>
      </c>
      <c r="D335" s="26" t="s">
        <v>4108</v>
      </c>
      <c r="E335" s="45" t="str">
        <f xml:space="preserve"> CONCATENATE( MID(Table15[[#This Row],[PHASE]],2,3), MID(Table15[[#This Row],[DELIVERABLE]],2,4), TRIM(SUBSTITUTE(MID(Table15[[#This Row],[CONCERN.ID]],2,20),"","") )  )</f>
        <v>08.461.5332.15.4000</v>
      </c>
      <c r="F335" t="str">
        <f>TRIM(MID(Table15[[#This Row],[CONCERN.UNIQUEPATH]], IF( ISNUMBER( SEARCH("/",Table15[[#This Row],[CONCERN.UNIQUEPATH]])),SEARCH("/",Table15[[#This Row],[CONCERN.UNIQUEPATH]])+1,1),255))</f>
        <v>Functionality/Correctness/Contet/All Services operate within Lawful contets/Sector</v>
      </c>
    </row>
    <row r="336" spans="1:6">
      <c r="A336" t="s">
        <v>1969</v>
      </c>
      <c r="B336" t="s">
        <v>2246</v>
      </c>
      <c r="C336" s="29" t="s">
        <v>4109</v>
      </c>
      <c r="D336" s="27" t="s">
        <v>4110</v>
      </c>
      <c r="E336" t="str">
        <f xml:space="preserve"> CONCATENATE( MID(Table15[[#This Row],[PHASE]],2,3), MID(Table15[[#This Row],[DELIVERABLE]],2,4), TRIM(SUBSTITUTE(MID(Table15[[#This Row],[CONCERN.ID]],2,20),"","") )  )</f>
        <v>08.461.5335.00.0000</v>
      </c>
      <c r="F336" t="str">
        <f>TRIM(MID(Table15[[#This Row],[CONCERN.UNIQUEPATH]], IF( ISNUMBER( SEARCH("/",Table15[[#This Row],[CONCERN.UNIQUEPATH]])),SEARCH("/",Table15[[#This Row],[CONCERN.UNIQUEPATH]])+1,1),255))</f>
        <v>Functionality/Correctness/Type</v>
      </c>
    </row>
    <row r="337" spans="1:6">
      <c r="A337" t="s">
        <v>1969</v>
      </c>
      <c r="B337" t="s">
        <v>2246</v>
      </c>
      <c r="C337" s="31" t="s">
        <v>4111</v>
      </c>
      <c r="D337" s="26" t="s">
        <v>4112</v>
      </c>
      <c r="E337" s="45" t="str">
        <f xml:space="preserve"> CONCATENATE( MID(Table15[[#This Row],[PHASE]],2,3), MID(Table15[[#This Row],[DELIVERABLE]],2,4), TRIM(SUBSTITUTE(MID(Table15[[#This Row],[CONCERN.ID]],2,20),"","") )  )</f>
        <v>08.461.5335.01.0000</v>
      </c>
      <c r="F337" t="str">
        <f>TRIM(MID(Table15[[#This Row],[CONCERN.UNIQUEPATH]], IF( ISNUMBER( SEARCH("/",Table15[[#This Row],[CONCERN.UNIQUEPATH]])),SEARCH("/",Table15[[#This Row],[CONCERN.UNIQUEPATH]])+1,1),255))</f>
        <v>Functionality/Correctness/Type/Appropriate</v>
      </c>
    </row>
    <row r="338" spans="1:6">
      <c r="A338" t="s">
        <v>1969</v>
      </c>
      <c r="B338" t="s">
        <v>2246</v>
      </c>
      <c r="C338" s="33" t="s">
        <v>4113</v>
      </c>
      <c r="D338" s="27" t="s">
        <v>4114</v>
      </c>
      <c r="E338" t="str">
        <f xml:space="preserve"> CONCATENATE( MID(Table15[[#This Row],[PHASE]],2,3), MID(Table15[[#This Row],[DELIVERABLE]],2,4), TRIM(SUBSTITUTE(MID(Table15[[#This Row],[CONCERN.ID]],2,20),"","") )  )</f>
        <v>08.461.5335.01.1000</v>
      </c>
      <c r="F338" t="str">
        <f>TRIM(MID(Table15[[#This Row],[CONCERN.UNIQUEPATH]], IF( ISNUMBER( SEARCH("/",Table15[[#This Row],[CONCERN.UNIQUEPATH]])),SEARCH("/",Table15[[#This Row],[CONCERN.UNIQUEPATH]])+1,1),255))</f>
        <v>Functionality/Correctness/Type/Appropriate/Currency</v>
      </c>
    </row>
    <row r="339" spans="1:6">
      <c r="A339" t="s">
        <v>1969</v>
      </c>
      <c r="B339" t="s">
        <v>2246</v>
      </c>
      <c r="C339" s="36" t="s">
        <v>4113</v>
      </c>
      <c r="D339" s="26" t="s">
        <v>4115</v>
      </c>
      <c r="E339" s="45" t="str">
        <f xml:space="preserve"> CONCATENATE( MID(Table15[[#This Row],[PHASE]],2,3), MID(Table15[[#This Row],[DELIVERABLE]],2,4), TRIM(SUBSTITUTE(MID(Table15[[#This Row],[CONCERN.ID]],2,20),"","") )  )</f>
        <v>08.461.5335.01.1000</v>
      </c>
      <c r="F339" t="str">
        <f>TRIM(MID(Table15[[#This Row],[CONCERN.UNIQUEPATH]], IF( ISNUMBER( SEARCH("/",Table15[[#This Row],[CONCERN.UNIQUEPATH]])),SEARCH("/",Table15[[#This Row],[CONCERN.UNIQUEPATH]])+1,1),255))</f>
        <v>Functionality/Correctness/Type/Universal/UUID</v>
      </c>
    </row>
    <row r="340" spans="1:6">
      <c r="A340" t="s">
        <v>1969</v>
      </c>
      <c r="B340" t="s">
        <v>2246</v>
      </c>
      <c r="C340" s="33" t="s">
        <v>4116</v>
      </c>
      <c r="D340" s="27" t="s">
        <v>4117</v>
      </c>
      <c r="E340" t="str">
        <f xml:space="preserve"> CONCATENATE( MID(Table15[[#This Row],[PHASE]],2,3), MID(Table15[[#This Row],[DELIVERABLE]],2,4), TRIM(SUBSTITUTE(MID(Table15[[#This Row],[CONCERN.ID]],2,20),"","") )  )</f>
        <v>08.461.5335.01.2000</v>
      </c>
      <c r="F340" t="str">
        <f>TRIM(MID(Table15[[#This Row],[CONCERN.UNIQUEPATH]], IF( ISNUMBER( SEARCH("/",Table15[[#This Row],[CONCERN.UNIQUEPATH]])),SEARCH("/",Table15[[#This Row],[CONCERN.UNIQUEPATH]])+1,1),255))</f>
        <v>Functionality/Correctness/Type/Appropriate/Signed</v>
      </c>
    </row>
    <row r="341" spans="1:6">
      <c r="A341" t="s">
        <v>1969</v>
      </c>
      <c r="B341" t="s">
        <v>2246</v>
      </c>
      <c r="C341" s="36" t="s">
        <v>4116</v>
      </c>
      <c r="D341" s="26" t="s">
        <v>4118</v>
      </c>
      <c r="E341" s="45" t="str">
        <f xml:space="preserve"> CONCATENATE( MID(Table15[[#This Row],[PHASE]],2,3), MID(Table15[[#This Row],[DELIVERABLE]],2,4), TRIM(SUBSTITUTE(MID(Table15[[#This Row],[CONCERN.ID]],2,20),"","") )  )</f>
        <v>08.461.5335.01.2000</v>
      </c>
      <c r="F341" t="str">
        <f>TRIM(MID(Table15[[#This Row],[CONCERN.UNIQUEPATH]], IF( ISNUMBER( SEARCH("/",Table15[[#This Row],[CONCERN.UNIQUEPATH]])),SEARCH("/",Table15[[#This Row],[CONCERN.UNIQUEPATH]])+1,1),255))</f>
        <v>Functionality/Correctness/Type/Universal/Unicode</v>
      </c>
    </row>
    <row r="342" spans="1:6">
      <c r="A342" t="s">
        <v>1969</v>
      </c>
      <c r="B342" t="s">
        <v>2246</v>
      </c>
      <c r="C342" s="33" t="s">
        <v>4119</v>
      </c>
      <c r="D342" s="27" t="s">
        <v>4120</v>
      </c>
      <c r="E342" t="str">
        <f xml:space="preserve"> CONCATENATE( MID(Table15[[#This Row],[PHASE]],2,3), MID(Table15[[#This Row],[DELIVERABLE]],2,4), TRIM(SUBSTITUTE(MID(Table15[[#This Row],[CONCERN.ID]],2,20),"","") )  )</f>
        <v>08.461.5335.01.3000</v>
      </c>
      <c r="F342" t="str">
        <f>TRIM(MID(Table15[[#This Row],[CONCERN.UNIQUEPATH]], IF( ISNUMBER( SEARCH("/",Table15[[#This Row],[CONCERN.UNIQUEPATH]])),SEARCH("/",Table15[[#This Row],[CONCERN.UNIQUEPATH]])+1,1),255))</f>
        <v>Functionality/Correctness/Type/Universal/MaLength</v>
      </c>
    </row>
    <row r="343" spans="1:6">
      <c r="A343" t="s">
        <v>1969</v>
      </c>
      <c r="B343" t="s">
        <v>2246</v>
      </c>
      <c r="C343" s="31" t="s">
        <v>4121</v>
      </c>
      <c r="D343" s="26" t="s">
        <v>4122</v>
      </c>
      <c r="E343" s="45" t="str">
        <f xml:space="preserve"> CONCATENATE( MID(Table15[[#This Row],[PHASE]],2,3), MID(Table15[[#This Row],[DELIVERABLE]],2,4), TRIM(SUBSTITUTE(MID(Table15[[#This Row],[CONCERN.ID]],2,20),"","") )  )</f>
        <v>08.461.5335.02.0000</v>
      </c>
      <c r="F343" t="str">
        <f>TRIM(MID(Table15[[#This Row],[CONCERN.UNIQUEPATH]], IF( ISNUMBER( SEARCH("/",Table15[[#This Row],[CONCERN.UNIQUEPATH]])),SEARCH("/",Table15[[#This Row],[CONCERN.UNIQUEPATH]])+1,1),255))</f>
        <v>Functionality/Correctness/Type/Universal</v>
      </c>
    </row>
    <row r="344" spans="1:6">
      <c r="A344" t="s">
        <v>1969</v>
      </c>
      <c r="B344" t="s">
        <v>2246</v>
      </c>
      <c r="C344" s="29" t="s">
        <v>4123</v>
      </c>
      <c r="D344" s="27" t="s">
        <v>3961</v>
      </c>
      <c r="E344" t="str">
        <f xml:space="preserve"> CONCATENATE( MID(Table15[[#This Row],[PHASE]],2,3), MID(Table15[[#This Row],[DELIVERABLE]],2,4), TRIM(SUBSTITUTE(MID(Table15[[#This Row],[CONCERN.ID]],2,20),"","") )  )</f>
        <v>08.461.5336.00.0000</v>
      </c>
      <c r="F344" t="str">
        <f>TRIM(MID(Table15[[#This Row],[CONCERN.UNIQUEPATH]], IF( ISNUMBER( SEARCH("/",Table15[[#This Row],[CONCERN.UNIQUEPATH]])),SEARCH("/",Table15[[#This Row],[CONCERN.UNIQUEPATH]])+1,1),255))</f>
        <v>Functionality/Correctness/Instructions</v>
      </c>
    </row>
    <row r="345" spans="1:6">
      <c r="A345" t="s">
        <v>1969</v>
      </c>
      <c r="B345" t="s">
        <v>2246</v>
      </c>
      <c r="C345" s="31" t="s">
        <v>4124</v>
      </c>
      <c r="D345" s="26" t="s">
        <v>4125</v>
      </c>
      <c r="E345" s="45" t="str">
        <f xml:space="preserve"> CONCATENATE( MID(Table15[[#This Row],[PHASE]],2,3), MID(Table15[[#This Row],[DELIVERABLE]],2,4), TRIM(SUBSTITUTE(MID(Table15[[#This Row],[CONCERN.ID]],2,20),"","") )  )</f>
        <v>08.461.5336.01.0000</v>
      </c>
      <c r="F345" t="str">
        <f>TRIM(MID(Table15[[#This Row],[CONCERN.UNIQUEPATH]], IF( ISNUMBER( SEARCH("/",Table15[[#This Row],[CONCERN.UNIQUEPATH]])),SEARCH("/",Table15[[#This Row],[CONCERN.UNIQUEPATH]])+1,1),255))</f>
        <v>Functionality/Correctness/Instructions/Interpretated Resources</v>
      </c>
    </row>
    <row r="346" spans="1:6">
      <c r="A346" t="s">
        <v>1969</v>
      </c>
      <c r="B346" t="s">
        <v>2246</v>
      </c>
      <c r="C346" s="33" t="s">
        <v>4126</v>
      </c>
      <c r="D346" s="27" t="s">
        <v>4127</v>
      </c>
      <c r="E346" t="str">
        <f xml:space="preserve"> CONCATENATE( MID(Table15[[#This Row],[PHASE]],2,3), MID(Table15[[#This Row],[DELIVERABLE]],2,4), TRIM(SUBSTITUTE(MID(Table15[[#This Row],[CONCERN.ID]],2,20),"","") )  )</f>
        <v>08.461.5336.01.1000</v>
      </c>
      <c r="F346" t="str">
        <f>TRIM(MID(Table15[[#This Row],[CONCERN.UNIQUEPATH]], IF( ISNUMBER( SEARCH("/",Table15[[#This Row],[CONCERN.UNIQUEPATH]])),SEARCH("/",Table15[[#This Row],[CONCERN.UNIQUEPATH]])+1,1),255))</f>
        <v>Functionality/Correctness/Instructions/Interpretated Resources/Wrong Impression</v>
      </c>
    </row>
    <row r="347" spans="1:6">
      <c r="A347" t="s">
        <v>1969</v>
      </c>
      <c r="B347" t="s">
        <v>2246</v>
      </c>
      <c r="C347" s="36" t="s">
        <v>4128</v>
      </c>
      <c r="D347" s="26" t="s">
        <v>4129</v>
      </c>
      <c r="E347" s="45" t="str">
        <f xml:space="preserve"> CONCATENATE( MID(Table15[[#This Row],[PHASE]],2,3), MID(Table15[[#This Row],[DELIVERABLE]],2,4), TRIM(SUBSTITUTE(MID(Table15[[#This Row],[CONCERN.ID]],2,20),"","") )  )</f>
        <v>08.461.5336.01.2000</v>
      </c>
      <c r="F347" t="str">
        <f>TRIM(MID(Table15[[#This Row],[CONCERN.UNIQUEPATH]], IF( ISNUMBER( SEARCH("/",Table15[[#This Row],[CONCERN.UNIQUEPATH]])),SEARCH("/",Table15[[#This Row],[CONCERN.UNIQUEPATH]])+1,1),255))</f>
        <v>Functionality/Correctness/Instructions/Interpretated Resources/Differing Meaning</v>
      </c>
    </row>
    <row r="348" spans="1:6">
      <c r="A348" t="s">
        <v>1969</v>
      </c>
      <c r="B348" t="s">
        <v>2246</v>
      </c>
      <c r="C348" s="32" t="s">
        <v>4130</v>
      </c>
      <c r="D348" s="27" t="s">
        <v>3962</v>
      </c>
      <c r="E348" t="str">
        <f xml:space="preserve"> CONCATENATE( MID(Table15[[#This Row],[PHASE]],2,3), MID(Table15[[#This Row],[DELIVERABLE]],2,4), TRIM(SUBSTITUTE(MID(Table15[[#This Row],[CONCERN.ID]],2,20),"","") )  )</f>
        <v>08.461.5336.02.0000</v>
      </c>
      <c r="F348" t="str">
        <f>TRIM(MID(Table15[[#This Row],[CONCERN.UNIQUEPATH]], IF( ISNUMBER( SEARCH("/",Table15[[#This Row],[CONCERN.UNIQUEPATH]])),SEARCH("/",Table15[[#This Row],[CONCERN.UNIQUEPATH]])+1,1),255))</f>
        <v>Functionality/Correctness/Instructions/Current</v>
      </c>
    </row>
    <row r="349" spans="1:6">
      <c r="A349" t="s">
        <v>1969</v>
      </c>
      <c r="B349" t="s">
        <v>2246</v>
      </c>
      <c r="C349" s="36" t="s">
        <v>4131</v>
      </c>
      <c r="D349" s="26" t="s">
        <v>3964</v>
      </c>
      <c r="E349" s="45" t="str">
        <f xml:space="preserve"> CONCATENATE( MID(Table15[[#This Row],[PHASE]],2,3), MID(Table15[[#This Row],[DELIVERABLE]],2,4), TRIM(SUBSTITUTE(MID(Table15[[#This Row],[CONCERN.ID]],2,20),"","") )  )</f>
        <v>08.461.5336.02.1000</v>
      </c>
      <c r="F349" t="str">
        <f>TRIM(MID(Table15[[#This Row],[CONCERN.UNIQUEPATH]], IF( ISNUMBER( SEARCH("/",Table15[[#This Row],[CONCERN.UNIQUEPATH]])),SEARCH("/",Table15[[#This Row],[CONCERN.UNIQUEPATH]])+1,1),255))</f>
        <v>Functionality/Correctness/Instructions/Current/Role Responsibility Required</v>
      </c>
    </row>
    <row r="350" spans="1:6">
      <c r="A350" t="s">
        <v>1969</v>
      </c>
      <c r="B350" t="s">
        <v>2246</v>
      </c>
      <c r="C350" s="35" t="s">
        <v>4132</v>
      </c>
      <c r="D350" s="27" t="s">
        <v>4133</v>
      </c>
      <c r="E350" t="str">
        <f xml:space="preserve"> CONCATENATE( MID(Table15[[#This Row],[PHASE]],2,3), MID(Table15[[#This Row],[DELIVERABLE]],2,4), TRIM(SUBSTITUTE(MID(Table15[[#This Row],[CONCERN.ID]],2,20),"","") )  )</f>
        <v>08.461.5336.02.1100</v>
      </c>
      <c r="F350" t="str">
        <f>TRIM(MID(Table15[[#This Row],[CONCERN.UNIQUEPATH]], IF( ISNUMBER( SEARCH("/",Table15[[#This Row],[CONCERN.UNIQUEPATH]])),SEARCH("/",Table15[[#This Row],[CONCERN.UNIQUEPATH]])+1,1),255))</f>
        <v>Functionality/Correctness/Instructions/Current/Role Responsibility Required/Review Feedback</v>
      </c>
    </row>
    <row r="351" spans="1:6">
      <c r="A351" t="s">
        <v>1969</v>
      </c>
      <c r="B351" t="s">
        <v>2246</v>
      </c>
      <c r="C351" s="34" t="s">
        <v>4134</v>
      </c>
      <c r="D351" s="26" t="s">
        <v>4135</v>
      </c>
      <c r="E351" s="45" t="str">
        <f xml:space="preserve"> CONCATENATE( MID(Table15[[#This Row],[PHASE]],2,3), MID(Table15[[#This Row],[DELIVERABLE]],2,4), TRIM(SUBSTITUTE(MID(Table15[[#This Row],[CONCERN.ID]],2,20),"","") )  )</f>
        <v>08.461.5336.02.1300</v>
      </c>
      <c r="F351" t="str">
        <f>TRIM(MID(Table15[[#This Row],[CONCERN.UNIQUEPATH]], IF( ISNUMBER( SEARCH("/",Table15[[#This Row],[CONCERN.UNIQUEPATH]])),SEARCH("/",Table15[[#This Row],[CONCERN.UNIQUEPATH]])+1,1),255))</f>
        <v>Functionality/Correctness/Instructions/Current/Role Responsibility Required/Regularly Simplify</v>
      </c>
    </row>
    <row r="352" spans="1:6">
      <c r="A352" t="s">
        <v>1969</v>
      </c>
      <c r="B352" t="s">
        <v>2246</v>
      </c>
      <c r="C352" s="29" t="s">
        <v>4136</v>
      </c>
      <c r="D352" s="27" t="s">
        <v>4137</v>
      </c>
      <c r="E352" t="str">
        <f xml:space="preserve"> CONCATENATE( MID(Table15[[#This Row],[PHASE]],2,3), MID(Table15[[#This Row],[DELIVERABLE]],2,4), TRIM(SUBSTITUTE(MID(Table15[[#This Row],[CONCERN.ID]],2,20),"","") )  )</f>
        <v>08.461.5340.00.0000</v>
      </c>
      <c r="F352" t="str">
        <f>TRIM(MID(Table15[[#This Row],[CONCERN.UNIQUEPATH]], IF( ISNUMBER( SEARCH("/",Table15[[#This Row],[CONCERN.UNIQUEPATH]])),SEARCH("/",Table15[[#This Row],[CONCERN.UNIQUEPATH]])+1,1),255))</f>
        <v>Maintainability/Modifiability</v>
      </c>
    </row>
    <row r="353" spans="1:7">
      <c r="A353" t="s">
        <v>1969</v>
      </c>
      <c r="B353" t="s">
        <v>2246</v>
      </c>
      <c r="C353" s="30" t="s">
        <v>4138</v>
      </c>
      <c r="D353" s="26" t="s">
        <v>4139</v>
      </c>
      <c r="E353" s="45" t="str">
        <f xml:space="preserve"> CONCATENATE( MID(Table15[[#This Row],[PHASE]],2,3), MID(Table15[[#This Row],[DELIVERABLE]],2,4), TRIM(SUBSTITUTE(MID(Table15[[#This Row],[CONCERN.ID]],2,20),"","") )  )</f>
        <v>08.461.5341.00.0000</v>
      </c>
      <c r="F353" t="str">
        <f>TRIM(MID(Table15[[#This Row],[CONCERN.UNIQUEPATH]], IF( ISNUMBER( SEARCH("/",Table15[[#This Row],[CONCERN.UNIQUEPATH]])),SEARCH("/",Table15[[#This Row],[CONCERN.UNIQUEPATH]])+1,1),255))</f>
        <v>Maintainability/Modifiability/Design</v>
      </c>
      <c r="G353" t="s">
        <v>4140</v>
      </c>
    </row>
    <row r="354" spans="1:7">
      <c r="A354" t="s">
        <v>1969</v>
      </c>
      <c r="B354" t="s">
        <v>2246</v>
      </c>
      <c r="C354" s="32" t="s">
        <v>4141</v>
      </c>
      <c r="D354" s="27" t="s">
        <v>4142</v>
      </c>
      <c r="E354" t="str">
        <f xml:space="preserve"> CONCATENATE( MID(Table15[[#This Row],[PHASE]],2,3), MID(Table15[[#This Row],[DELIVERABLE]],2,4), TRIM(SUBSTITUTE(MID(Table15[[#This Row],[CONCERN.ID]],2,20),"","") )  )</f>
        <v>08.461.5341.01.0000</v>
      </c>
      <c r="F354" t="str">
        <f>TRIM(MID(Table15[[#This Row],[CONCERN.UNIQUEPATH]], IF( ISNUMBER( SEARCH("/",Table15[[#This Row],[CONCERN.UNIQUEPATH]])),SEARCH("/",Table15[[#This Row],[CONCERN.UNIQUEPATH]])+1,1),255))</f>
        <v>Maintainability/Modifiability/Design/Suite Member</v>
      </c>
    </row>
    <row r="355" spans="1:7">
      <c r="A355" t="s">
        <v>1969</v>
      </c>
      <c r="B355" t="s">
        <v>2246</v>
      </c>
      <c r="C355" s="31" t="s">
        <v>4143</v>
      </c>
      <c r="D355" s="26" t="s">
        <v>4144</v>
      </c>
      <c r="E355" s="45" t="str">
        <f xml:space="preserve"> CONCATENATE( MID(Table15[[#This Row],[PHASE]],2,3), MID(Table15[[#This Row],[DELIVERABLE]],2,4), TRIM(SUBSTITUTE(MID(Table15[[#This Row],[CONCERN.ID]],2,20),"","") )  )</f>
        <v>08.461.5341.02.0000</v>
      </c>
      <c r="F355" t="str">
        <f>TRIM(MID(Table15[[#This Row],[CONCERN.UNIQUEPATH]], IF( ISNUMBER( SEARCH("/",Table15[[#This Row],[CONCERN.UNIQUEPATH]])),SEARCH("/",Table15[[#This Row],[CONCERN.UNIQUEPATH]])+1,1),255))</f>
        <v>Maintainability/Modifiability/Design/Branding</v>
      </c>
    </row>
    <row r="356" spans="1:7">
      <c r="A356" t="s">
        <v>1969</v>
      </c>
      <c r="B356" t="s">
        <v>2246</v>
      </c>
      <c r="C356" s="32" t="s">
        <v>4145</v>
      </c>
      <c r="D356" s="27" t="s">
        <v>4146</v>
      </c>
      <c r="E356" t="str">
        <f xml:space="preserve"> CONCATENATE( MID(Table15[[#This Row],[PHASE]],2,3), MID(Table15[[#This Row],[DELIVERABLE]],2,4), TRIM(SUBSTITUTE(MID(Table15[[#This Row],[CONCERN.ID]],2,20),"","") )  )</f>
        <v>08.461.5341.03.0000</v>
      </c>
      <c r="F356" t="str">
        <f>TRIM(MID(Table15[[#This Row],[CONCERN.UNIQUEPATH]], IF( ISNUMBER( SEARCH("/",Table15[[#This Row],[CONCERN.UNIQUEPATH]])),SEARCH("/",Table15[[#This Row],[CONCERN.UNIQUEPATH]])+1,1),255))</f>
        <v>Maintainability/Modifiability/Design/Styling</v>
      </c>
    </row>
    <row r="357" spans="1:7">
      <c r="A357" t="s">
        <v>1969</v>
      </c>
      <c r="B357" t="s">
        <v>2246</v>
      </c>
      <c r="C357" s="31" t="s">
        <v>4147</v>
      </c>
      <c r="D357" s="26" t="s">
        <v>4148</v>
      </c>
      <c r="E357" s="45" t="str">
        <f xml:space="preserve"> CONCATENATE( MID(Table15[[#This Row],[PHASE]],2,3), MID(Table15[[#This Row],[DELIVERABLE]],2,4), TRIM(SUBSTITUTE(MID(Table15[[#This Row],[CONCERN.ID]],2,20),"","") )  )</f>
        <v>08.461.5341.04.0000</v>
      </c>
      <c r="F357" t="str">
        <f>TRIM(MID(Table15[[#This Row],[CONCERN.UNIQUEPATH]], IF( ISNUMBER( SEARCH("/",Table15[[#This Row],[CONCERN.UNIQUEPATH]])),SEARCH("/",Table15[[#This Row],[CONCERN.UNIQUEPATH]])+1,1),255))</f>
        <v>Maintainability/Modifiability/Design/Organisation Integration</v>
      </c>
    </row>
    <row r="358" spans="1:7">
      <c r="A358" t="s">
        <v>1969</v>
      </c>
      <c r="B358" t="s">
        <v>2246</v>
      </c>
      <c r="C358" s="35" t="s">
        <v>4149</v>
      </c>
      <c r="D358" s="27" t="s">
        <v>4150</v>
      </c>
      <c r="E358" t="str">
        <f xml:space="preserve"> CONCATENATE( MID(Table15[[#This Row],[PHASE]],2,3), MID(Table15[[#This Row],[DELIVERABLE]],2,4), TRIM(SUBSTITUTE(MID(Table15[[#This Row],[CONCERN.ID]],2,20),"","") )  )</f>
        <v>08.461.5341.04.1000</v>
      </c>
      <c r="F358" t="str">
        <f>TRIM(MID(Table15[[#This Row],[CONCERN.UNIQUEPATH]], IF( ISNUMBER( SEARCH("/",Table15[[#This Row],[CONCERN.UNIQUEPATH]])),SEARCH("/",Table15[[#This Row],[CONCERN.UNIQUEPATH]])+1,1),255))</f>
        <v>Maintainability/Modifiability/Design/Organisation Integration/IdP</v>
      </c>
    </row>
    <row r="359" spans="1:7">
      <c r="A359" t="s">
        <v>1969</v>
      </c>
      <c r="B359" t="s">
        <v>2246</v>
      </c>
      <c r="C359" s="34" t="s">
        <v>4151</v>
      </c>
      <c r="D359" s="26" t="s">
        <v>4152</v>
      </c>
      <c r="E359" s="45" t="str">
        <f xml:space="preserve"> CONCATENATE( MID(Table15[[#This Row],[PHASE]],2,3), MID(Table15[[#This Row],[DELIVERABLE]],2,4), TRIM(SUBSTITUTE(MID(Table15[[#This Row],[CONCERN.ID]],2,20),"","") )  )</f>
        <v>08.461.5341.04.2000</v>
      </c>
      <c r="F359" t="str">
        <f>TRIM(MID(Table15[[#This Row],[CONCERN.UNIQUEPATH]], IF( ISNUMBER( SEARCH("/",Table15[[#This Row],[CONCERN.UNIQUEPATH]])),SEARCH("/",Table15[[#This Row],[CONCERN.UNIQUEPATH]])+1,1),255))</f>
        <v>Maintainability/Modifiability/Design/Organisation Integration/Directory</v>
      </c>
    </row>
    <row r="360" spans="1:7">
      <c r="A360" t="s">
        <v>1969</v>
      </c>
      <c r="B360" t="s">
        <v>2246</v>
      </c>
      <c r="C360" s="35" t="s">
        <v>4153</v>
      </c>
      <c r="D360" s="27" t="s">
        <v>4154</v>
      </c>
      <c r="E360" t="str">
        <f xml:space="preserve"> CONCATENATE( MID(Table15[[#This Row],[PHASE]],2,3), MID(Table15[[#This Row],[DELIVERABLE]],2,4), TRIM(SUBSTITUTE(MID(Table15[[#This Row],[CONCERN.ID]],2,20),"","") )  )</f>
        <v>08.461.5341.04.3000</v>
      </c>
      <c r="F360" t="str">
        <f>TRIM(MID(Table15[[#This Row],[CONCERN.UNIQUEPATH]], IF( ISNUMBER( SEARCH("/",Table15[[#This Row],[CONCERN.UNIQUEPATH]])),SEARCH("/",Table15[[#This Row],[CONCERN.UNIQUEPATH]])+1,1),255))</f>
        <v>Maintainability/Modifiability/Design/Organisation Integration/SMTP</v>
      </c>
    </row>
    <row r="361" spans="1:7">
      <c r="A361" t="s">
        <v>1969</v>
      </c>
      <c r="B361" t="s">
        <v>2246</v>
      </c>
      <c r="C361" s="31" t="s">
        <v>4155</v>
      </c>
      <c r="D361" s="26" t="s">
        <v>4156</v>
      </c>
      <c r="E361" s="45" t="str">
        <f xml:space="preserve"> CONCATENATE( MID(Table15[[#This Row],[PHASE]],2,3), MID(Table15[[#This Row],[DELIVERABLE]],2,4), TRIM(SUBSTITUTE(MID(Table15[[#This Row],[CONCERN.ID]],2,20),"","") )  )</f>
        <v>08.461.5341.05.0000</v>
      </c>
      <c r="F361" t="str">
        <f>TRIM(MID(Table15[[#This Row],[CONCERN.UNIQUEPATH]], IF( ISNUMBER( SEARCH("/",Table15[[#This Row],[CONCERN.UNIQUEPATH]])),SEARCH("/",Table15[[#This Row],[CONCERN.UNIQUEPATH]])+1,1),255))</f>
        <v>Maintainability/Modifiability/Design/Configurability</v>
      </c>
    </row>
    <row r="362" spans="1:7">
      <c r="A362" t="s">
        <v>1969</v>
      </c>
      <c r="B362" t="s">
        <v>2246</v>
      </c>
      <c r="C362" s="32" t="s">
        <v>4157</v>
      </c>
      <c r="D362" s="27" t="s">
        <v>4158</v>
      </c>
      <c r="E362" t="str">
        <f xml:space="preserve"> CONCATENATE( MID(Table15[[#This Row],[PHASE]],2,3), MID(Table15[[#This Row],[DELIVERABLE]],2,4), TRIM(SUBSTITUTE(MID(Table15[[#This Row],[CONCERN.ID]],2,20),"","") )  )</f>
        <v>08.461.5341.06.0000</v>
      </c>
      <c r="F362" t="str">
        <f>TRIM(MID(Table15[[#This Row],[CONCERN.UNIQUEPATH]], IF( ISNUMBER( SEARCH("/",Table15[[#This Row],[CONCERN.UNIQUEPATH]])),SEARCH("/",Table15[[#This Row],[CONCERN.UNIQUEPATH]])+1,1),255))</f>
        <v>Maintainability/Modifiability/Design/NoCode</v>
      </c>
    </row>
    <row r="363" spans="1:7">
      <c r="A363" t="s">
        <v>1969</v>
      </c>
      <c r="B363" t="s">
        <v>2246</v>
      </c>
      <c r="C363" s="31" t="s">
        <v>4159</v>
      </c>
      <c r="D363" s="26" t="s">
        <v>4160</v>
      </c>
      <c r="E363" s="45" t="str">
        <f xml:space="preserve"> CONCATENATE( MID(Table15[[#This Row],[PHASE]],2,3), MID(Table15[[#This Row],[DELIVERABLE]],2,4), TRIM(SUBSTITUTE(MID(Table15[[#This Row],[CONCERN.ID]],2,20),"","") )  )</f>
        <v>08.461.5341.99.0000</v>
      </c>
      <c r="F363" t="str">
        <f>TRIM(MID(Table15[[#This Row],[CONCERN.UNIQUEPATH]], IF( ISNUMBER( SEARCH("/",Table15[[#This Row],[CONCERN.UNIQUEPATH]])),SEARCH("/",Table15[[#This Row],[CONCERN.UNIQUEPATH]])+1,1),255))</f>
        <v>Maintainability/Modifiability/Design/Custom</v>
      </c>
    </row>
    <row r="364" spans="1:7">
      <c r="A364" t="s">
        <v>1969</v>
      </c>
      <c r="B364" t="s">
        <v>2246</v>
      </c>
      <c r="C364" s="33" t="s">
        <v>4161</v>
      </c>
      <c r="D364" s="27" t="s">
        <v>4162</v>
      </c>
      <c r="E364" t="str">
        <f xml:space="preserve"> CONCATENATE( MID(Table15[[#This Row],[PHASE]],2,3), MID(Table15[[#This Row],[DELIVERABLE]],2,4), TRIM(SUBSTITUTE(MID(Table15[[#This Row],[CONCERN.ID]],2,20),"","") )  )</f>
        <v>08.461.5341.99.1000</v>
      </c>
      <c r="F364" t="str">
        <f>TRIM(MID(Table15[[#This Row],[CONCERN.UNIQUEPATH]], IF( ISNUMBER( SEARCH("/",Table15[[#This Row],[CONCERN.UNIQUEPATH]])),SEARCH("/",Table15[[#This Row],[CONCERN.UNIQUEPATH]])+1,1),255))</f>
        <v>Maintainability/Modifiability/Design/Custom/Patterns</v>
      </c>
    </row>
    <row r="365" spans="1:7">
      <c r="A365" t="s">
        <v>1969</v>
      </c>
      <c r="B365" t="s">
        <v>2246</v>
      </c>
      <c r="C365" s="34" t="s">
        <v>4163</v>
      </c>
      <c r="D365" s="26" t="s">
        <v>4164</v>
      </c>
      <c r="E365" s="45" t="str">
        <f xml:space="preserve"> CONCATENATE( MID(Table15[[#This Row],[PHASE]],2,3), MID(Table15[[#This Row],[DELIVERABLE]],2,4), TRIM(SUBSTITUTE(MID(Table15[[#This Row],[CONCERN.ID]],2,20),"","") )  )</f>
        <v>08.461.5341.99.1200</v>
      </c>
      <c r="F365" t="str">
        <f>TRIM(MID(Table15[[#This Row],[CONCERN.UNIQUEPATH]], IF( ISNUMBER( SEARCH("/",Table15[[#This Row],[CONCERN.UNIQUEPATH]])),SEARCH("/",Table15[[#This Row],[CONCERN.UNIQUEPATH]])+1,1),255))</f>
        <v>Maintainability/Modifiability/Design/Custom/Patterns/DDD</v>
      </c>
    </row>
    <row r="366" spans="1:7">
      <c r="A366" t="s">
        <v>1969</v>
      </c>
      <c r="B366" t="s">
        <v>2246</v>
      </c>
      <c r="C366" s="35" t="s">
        <v>4165</v>
      </c>
      <c r="D366" s="27" t="s">
        <v>4166</v>
      </c>
      <c r="E366" t="str">
        <f xml:space="preserve"> CONCATENATE( MID(Table15[[#This Row],[PHASE]],2,3), MID(Table15[[#This Row],[DELIVERABLE]],2,4), TRIM(SUBSTITUTE(MID(Table15[[#This Row],[CONCERN.ID]],2,20),"","") )  )</f>
        <v>08.461.5341.99.1300</v>
      </c>
      <c r="F366" t="str">
        <f>TRIM(MID(Table15[[#This Row],[CONCERN.UNIQUEPATH]], IF( ISNUMBER( SEARCH("/",Table15[[#This Row],[CONCERN.UNIQUEPATH]])),SEARCH("/",Table15[[#This Row],[CONCERN.UNIQUEPATH]])+1,1),255))</f>
        <v>Maintainability/Modifiability/Design/Custom/Patterns/Stateless</v>
      </c>
    </row>
    <row r="367" spans="1:7">
      <c r="A367" t="s">
        <v>1969</v>
      </c>
      <c r="B367" t="s">
        <v>2246</v>
      </c>
      <c r="C367" s="34" t="s">
        <v>4167</v>
      </c>
      <c r="D367" s="26" t="s">
        <v>4168</v>
      </c>
      <c r="E367" s="45" t="str">
        <f xml:space="preserve"> CONCATENATE( MID(Table15[[#This Row],[PHASE]],2,3), MID(Table15[[#This Row],[DELIVERABLE]],2,4), TRIM(SUBSTITUTE(MID(Table15[[#This Row],[CONCERN.ID]],2,20),"","") )  )</f>
        <v>08.461.5341.99.1400</v>
      </c>
      <c r="F367" t="str">
        <f>TRIM(MID(Table15[[#This Row],[CONCERN.UNIQUEPATH]], IF( ISNUMBER( SEARCH("/",Table15[[#This Row],[CONCERN.UNIQUEPATH]])),SEARCH("/",Table15[[#This Row],[CONCERN.UNIQUEPATH]])+1,1),255))</f>
        <v>Maintainability/Modifiability/Design/Custom/Patterns/Centralised Logic (Out of Controllers)</v>
      </c>
    </row>
    <row r="368" spans="1:7">
      <c r="A368" t="s">
        <v>1969</v>
      </c>
      <c r="B368" t="s">
        <v>2246</v>
      </c>
      <c r="C368" s="35" t="s">
        <v>4169</v>
      </c>
      <c r="D368" s="27" t="s">
        <v>4170</v>
      </c>
      <c r="E368" t="str">
        <f xml:space="preserve"> CONCATENATE( MID(Table15[[#This Row],[PHASE]],2,3), MID(Table15[[#This Row],[DELIVERABLE]],2,4), TRIM(SUBSTITUTE(MID(Table15[[#This Row],[CONCERN.ID]],2,20),"","") )  )</f>
        <v>08.461.5341.99.1500</v>
      </c>
      <c r="F368" t="str">
        <f>TRIM(MID(Table15[[#This Row],[CONCERN.UNIQUEPATH]], IF( ISNUMBER( SEARCH("/",Table15[[#This Row],[CONCERN.UNIQUEPATH]])),SEARCH("/",Table15[[#This Row],[CONCERN.UNIQUEPATH]])+1,1),255))</f>
        <v>Maintainability/Modifiability/Design/Custom/Patterns/Centralised Logic (Out of Storage)</v>
      </c>
    </row>
    <row r="369" spans="1:6">
      <c r="A369" t="s">
        <v>1969</v>
      </c>
      <c r="B369" t="s">
        <v>2246</v>
      </c>
      <c r="C369" s="34" t="s">
        <v>4171</v>
      </c>
      <c r="D369" s="26" t="s">
        <v>4172</v>
      </c>
      <c r="E369" s="45" t="str">
        <f xml:space="preserve"> CONCATENATE( MID(Table15[[#This Row],[PHASE]],2,3), MID(Table15[[#This Row],[DELIVERABLE]],2,4), TRIM(SUBSTITUTE(MID(Table15[[#This Row],[CONCERN.ID]],2,20),"","") )  )</f>
        <v>08.461.5341.99.1600</v>
      </c>
      <c r="F369" t="str">
        <f>TRIM(MID(Table15[[#This Row],[CONCERN.UNIQUEPATH]], IF( ISNUMBER( SEARCH("/",Table15[[#This Row],[CONCERN.UNIQUEPATH]])),SEARCH("/",Table15[[#This Row],[CONCERN.UNIQUEPATH]])+1,1),255))</f>
        <v>Maintainability/Modifiability/Design/Custom/Patterns/API-First Client-Server Separation</v>
      </c>
    </row>
    <row r="370" spans="1:6">
      <c r="A370" t="s">
        <v>1969</v>
      </c>
      <c r="B370" t="s">
        <v>2246</v>
      </c>
      <c r="C370" s="35" t="s">
        <v>4173</v>
      </c>
      <c r="D370" s="27" t="s">
        <v>4174</v>
      </c>
      <c r="E370" t="str">
        <f xml:space="preserve"> CONCATENATE( MID(Table15[[#This Row],[PHASE]],2,3), MID(Table15[[#This Row],[DELIVERABLE]],2,4), TRIM(SUBSTITUTE(MID(Table15[[#This Row],[CONCERN.ID]],2,20),"","") )  )</f>
        <v>08.461.5341.99.1700</v>
      </c>
      <c r="F370" t="str">
        <f>TRIM(MID(Table15[[#This Row],[CONCERN.UNIQUEPATH]], IF( ISNUMBER( SEARCH("/",Table15[[#This Row],[CONCERN.UNIQUEPATH]])),SEARCH("/",Table15[[#This Row],[CONCERN.UNIQUEPATH]])+1,1),255))</f>
        <v>Maintainability/Modifiability/Design/Custom/Patterns/Design for Operation versus Development</v>
      </c>
    </row>
    <row r="371" spans="1:6">
      <c r="A371" t="s">
        <v>1969</v>
      </c>
      <c r="B371" t="s">
        <v>2246</v>
      </c>
      <c r="C371" s="30" t="s">
        <v>4175</v>
      </c>
      <c r="D371" s="26" t="s">
        <v>4176</v>
      </c>
      <c r="E371" s="45" t="str">
        <f xml:space="preserve"> CONCATENATE( MID(Table15[[#This Row],[PHASE]],2,3), MID(Table15[[#This Row],[DELIVERABLE]],2,4), TRIM(SUBSTITUTE(MID(Table15[[#This Row],[CONCERN.ID]],2,20),"","") )  )</f>
        <v>08.461.5342.00.0000</v>
      </c>
      <c r="F371" t="str">
        <f>TRIM(MID(Table15[[#This Row],[CONCERN.UNIQUEPATH]], IF( ISNUMBER( SEARCH("/",Table15[[#This Row],[CONCERN.UNIQUEPATH]])),SEARCH("/",Table15[[#This Row],[CONCERN.UNIQUEPATH]])+1,1),255))</f>
        <v>Maintainability/Modifiability/Development</v>
      </c>
    </row>
    <row r="372" spans="1:6">
      <c r="A372" t="s">
        <v>1969</v>
      </c>
      <c r="B372" t="s">
        <v>2246</v>
      </c>
      <c r="C372" s="32" t="s">
        <v>4177</v>
      </c>
      <c r="D372" s="27" t="s">
        <v>4178</v>
      </c>
      <c r="E372" t="str">
        <f xml:space="preserve"> CONCATENATE( MID(Table15[[#This Row],[PHASE]],2,3), MID(Table15[[#This Row],[DELIVERABLE]],2,4), TRIM(SUBSTITUTE(MID(Table15[[#This Row],[CONCERN.ID]],2,20),"","") )  )</f>
        <v>08.461.5342.01.0000</v>
      </c>
      <c r="F372" t="str">
        <f>TRIM(MID(Table15[[#This Row],[CONCERN.UNIQUEPATH]], IF( ISNUMBER( SEARCH("/",Table15[[#This Row],[CONCERN.UNIQUEPATH]])),SEARCH("/",Table15[[#This Row],[CONCERN.UNIQUEPATH]])+1,1),255))</f>
        <v>Maintainability/Modifiability/Development/AsAService</v>
      </c>
    </row>
    <row r="373" spans="1:6">
      <c r="A373" t="s">
        <v>1969</v>
      </c>
      <c r="B373" t="s">
        <v>2246</v>
      </c>
      <c r="C373" s="31" t="s">
        <v>4179</v>
      </c>
      <c r="D373" s="26" t="s">
        <v>4180</v>
      </c>
      <c r="E373" s="45" t="str">
        <f xml:space="preserve"> CONCATENATE( MID(Table15[[#This Row],[PHASE]],2,3), MID(Table15[[#This Row],[DELIVERABLE]],2,4), TRIM(SUBSTITUTE(MID(Table15[[#This Row],[CONCERN.ID]],2,20),"","") )  )</f>
        <v>08.461.5342.99.0000</v>
      </c>
      <c r="F373" t="str">
        <f>TRIM(MID(Table15[[#This Row],[CONCERN.UNIQUEPATH]], IF( ISNUMBER( SEARCH("/",Table15[[#This Row],[CONCERN.UNIQUEPATH]])),SEARCH("/",Table15[[#This Row],[CONCERN.UNIQUEPATH]])+1,1),255))</f>
        <v>Maintainability/Modifiability/Development/Custom</v>
      </c>
    </row>
    <row r="374" spans="1:6">
      <c r="A374" t="s">
        <v>1969</v>
      </c>
      <c r="B374" t="s">
        <v>2246</v>
      </c>
      <c r="C374" s="33" t="s">
        <v>4181</v>
      </c>
      <c r="D374" s="27" t="s">
        <v>4182</v>
      </c>
      <c r="E374" t="str">
        <f xml:space="preserve"> CONCATENATE( MID(Table15[[#This Row],[PHASE]],2,3), MID(Table15[[#This Row],[DELIVERABLE]],2,4), TRIM(SUBSTITUTE(MID(Table15[[#This Row],[CONCERN.ID]],2,20),"","") )  )</f>
        <v>08.461.5342.99.1000</v>
      </c>
      <c r="F374" t="str">
        <f>TRIM(MID(Table15[[#This Row],[CONCERN.UNIQUEPATH]], IF( ISNUMBER( SEARCH("/",Table15[[#This Row],[CONCERN.UNIQUEPATH]])),SEARCH("/",Table15[[#This Row],[CONCERN.UNIQUEPATH]])+1,1),255))</f>
        <v>Maintainability/Modifiability/Development/Custom/General</v>
      </c>
    </row>
    <row r="375" spans="1:6">
      <c r="A375" t="s">
        <v>1969</v>
      </c>
      <c r="B375" t="s">
        <v>2246</v>
      </c>
      <c r="C375" s="34" t="s">
        <v>4183</v>
      </c>
      <c r="D375" s="26" t="s">
        <v>4184</v>
      </c>
      <c r="E375" s="45" t="str">
        <f xml:space="preserve"> CONCATENATE( MID(Table15[[#This Row],[PHASE]],2,3), MID(Table15[[#This Row],[DELIVERABLE]],2,4), TRIM(SUBSTITUTE(MID(Table15[[#This Row],[CONCERN.ID]],2,20),"","") )  )</f>
        <v>08.461.5342.99.1100</v>
      </c>
      <c r="F375" t="str">
        <f>TRIM(MID(Table15[[#This Row],[CONCERN.UNIQUEPATH]], IF( ISNUMBER( SEARCH("/",Table15[[#This Row],[CONCERN.UNIQUEPATH]])),SEARCH("/",Table15[[#This Row],[CONCERN.UNIQUEPATH]])+1,1),255))</f>
        <v>Maintainability/Modifiability/Development/Custom/General/Patterns</v>
      </c>
    </row>
    <row r="376" spans="1:6">
      <c r="A376" t="s">
        <v>1969</v>
      </c>
      <c r="B376" t="s">
        <v>2246</v>
      </c>
      <c r="C376" s="35" t="s">
        <v>4185</v>
      </c>
      <c r="D376" s="27" t="s">
        <v>4186</v>
      </c>
      <c r="E376" t="str">
        <f xml:space="preserve"> CONCATENATE( MID(Table15[[#This Row],[PHASE]],2,3), MID(Table15[[#This Row],[DELIVERABLE]],2,4), TRIM(SUBSTITUTE(MID(Table15[[#This Row],[CONCERN.ID]],2,20),"","") )  )</f>
        <v>08.461.5342.99.1110</v>
      </c>
      <c r="F376" t="str">
        <f>TRIM(MID(Table15[[#This Row],[CONCERN.UNIQUEPATH]], IF( ISNUMBER( SEARCH("/",Table15[[#This Row],[CONCERN.UNIQUEPATH]])),SEARCH("/",Table15[[#This Row],[CONCERN.UNIQUEPATH]])+1,1),255))</f>
        <v>Maintainability/Modifiability/Development/Custom/General/Patterns/Comparisons</v>
      </c>
    </row>
    <row r="377" spans="1:6">
      <c r="A377" t="s">
        <v>1969</v>
      </c>
      <c r="B377" t="s">
        <v>2246</v>
      </c>
      <c r="C377" s="34" t="s">
        <v>4187</v>
      </c>
      <c r="D377" s="26" t="s">
        <v>4188</v>
      </c>
      <c r="E377" s="45" t="str">
        <f xml:space="preserve"> CONCATENATE( MID(Table15[[#This Row],[PHASE]],2,3), MID(Table15[[#This Row],[DELIVERABLE]],2,4), TRIM(SUBSTITUTE(MID(Table15[[#This Row],[CONCERN.ID]],2,20),"","") )  )</f>
        <v>08.461.5342.99.1111</v>
      </c>
      <c r="F377" t="str">
        <f>TRIM(MID(Table15[[#This Row],[CONCERN.UNIQUEPATH]], IF( ISNUMBER( SEARCH("/",Table15[[#This Row],[CONCERN.UNIQUEPATH]])),SEARCH("/",Table15[[#This Row],[CONCERN.UNIQUEPATH]])+1,1),255))</f>
        <v>Maintainability/Modifiability/Development/Custom/General/Patterns/Comparisons/MVS v MVP</v>
      </c>
    </row>
    <row r="378" spans="1:6">
      <c r="A378" t="s">
        <v>1969</v>
      </c>
      <c r="B378" t="s">
        <v>2246</v>
      </c>
      <c r="C378" s="35" t="s">
        <v>4189</v>
      </c>
      <c r="D378" s="27" t="s">
        <v>4190</v>
      </c>
      <c r="E378" t="str">
        <f xml:space="preserve"> CONCATENATE( MID(Table15[[#This Row],[PHASE]],2,3), MID(Table15[[#This Row],[DELIVERABLE]],2,4), TRIM(SUBSTITUTE(MID(Table15[[#This Row],[CONCERN.ID]],2,20),"","") )  )</f>
        <v>08.461.5342.99.1112</v>
      </c>
      <c r="F378" t="str">
        <f>TRIM(MID(Table15[[#This Row],[CONCERN.UNIQUEPATH]], IF( ISNUMBER( SEARCH("/",Table15[[#This Row],[CONCERN.UNIQUEPATH]])),SEARCH("/",Table15[[#This Row],[CONCERN.UNIQUEPATH]])+1,1),255))</f>
        <v>Maintainability/Modifiability/Development/Custom/General/Patterns/Comparisions/YEGNI v YAGNI</v>
      </c>
    </row>
    <row r="379" spans="1:6">
      <c r="A379" t="s">
        <v>1969</v>
      </c>
      <c r="B379" t="s">
        <v>2246</v>
      </c>
      <c r="C379" s="34" t="s">
        <v>4191</v>
      </c>
      <c r="D379" s="26" t="s">
        <v>4192</v>
      </c>
      <c r="E379" s="45" t="str">
        <f xml:space="preserve"> CONCATENATE( MID(Table15[[#This Row],[PHASE]],2,3), MID(Table15[[#This Row],[DELIVERABLE]],2,4), TRIM(SUBSTITUTE(MID(Table15[[#This Row],[CONCERN.ID]],2,20),"","") )  )</f>
        <v>08.461.5342.99.1113</v>
      </c>
      <c r="F379" t="str">
        <f>TRIM(MID(Table15[[#This Row],[CONCERN.UNIQUEPATH]], IF( ISNUMBER( SEARCH("/",Table15[[#This Row],[CONCERN.UNIQUEPATH]])),SEARCH("/",Table15[[#This Row],[CONCERN.UNIQUEPATH]])+1,1),255))</f>
        <v>Maintainability/Modifiability/Development/Custom/General/Patterns/Comparisions/CRUS v CRUD</v>
      </c>
    </row>
    <row r="380" spans="1:6">
      <c r="A380" t="s">
        <v>1969</v>
      </c>
      <c r="B380" t="s">
        <v>2246</v>
      </c>
      <c r="C380" s="35" t="s">
        <v>4193</v>
      </c>
      <c r="D380" s="27" t="s">
        <v>4194</v>
      </c>
      <c r="E380" t="str">
        <f xml:space="preserve"> CONCATENATE( MID(Table15[[#This Row],[PHASE]],2,3), MID(Table15[[#This Row],[DELIVERABLE]],2,4), TRIM(SUBSTITUTE(MID(Table15[[#This Row],[CONCERN.ID]],2,20),"","") )  )</f>
        <v>08.461.5342.99.1114</v>
      </c>
      <c r="F380" t="str">
        <f>TRIM(MID(Table15[[#This Row],[CONCERN.UNIQUEPATH]], IF( ISNUMBER( SEARCH("/",Table15[[#This Row],[CONCERN.UNIQUEPATH]])),SEARCH("/",Table15[[#This Row],[CONCERN.UNIQUEPATH]])+1,1),255))</f>
        <v>Maintainability/Modifiability/Development/Custom/General/Patterns/Comparisions/ORM v SQL</v>
      </c>
    </row>
    <row r="381" spans="1:6">
      <c r="A381" t="s">
        <v>1969</v>
      </c>
      <c r="B381" t="s">
        <v>2246</v>
      </c>
      <c r="C381" s="34" t="s">
        <v>4195</v>
      </c>
      <c r="D381" s="26" t="s">
        <v>4196</v>
      </c>
      <c r="E381" s="45" t="str">
        <f xml:space="preserve"> CONCATENATE( MID(Table15[[#This Row],[PHASE]],2,3), MID(Table15[[#This Row],[DELIVERABLE]],2,4), TRIM(SUBSTITUTE(MID(Table15[[#This Row],[CONCERN.ID]],2,20),"","") )  )</f>
        <v>08.461.5342.99.1115</v>
      </c>
      <c r="F381" t="str">
        <f>TRIM(MID(Table15[[#This Row],[CONCERN.UNIQUEPATH]], IF( ISNUMBER( SEARCH("/",Table15[[#This Row],[CONCERN.UNIQUEPATH]])),SEARCH("/",Table15[[#This Row],[CONCERN.UNIQUEPATH]])+1,1),255))</f>
        <v>Maintainability/Modifiability/Development/Custom/General/Patterns/Comparisions/Messages v Parameters</v>
      </c>
    </row>
    <row r="382" spans="1:6">
      <c r="A382" t="s">
        <v>1969</v>
      </c>
      <c r="B382" t="s">
        <v>2246</v>
      </c>
      <c r="C382" s="35" t="s">
        <v>4197</v>
      </c>
      <c r="D382" s="27" t="s">
        <v>4198</v>
      </c>
      <c r="E382" t="str">
        <f xml:space="preserve"> CONCATENATE( MID(Table15[[#This Row],[PHASE]],2,3), MID(Table15[[#This Row],[DELIVERABLE]],2,4), TRIM(SUBSTITUTE(MID(Table15[[#This Row],[CONCERN.ID]],2,20),"","") )  )</f>
        <v>08.461.5342.99.1116</v>
      </c>
      <c r="F382" t="str">
        <f>TRIM(MID(Table15[[#This Row],[CONCERN.UNIQUEPATH]], IF( ISNUMBER( SEARCH("/",Table15[[#This Row],[CONCERN.UNIQUEPATH]])),SEARCH("/",Table15[[#This Row],[CONCERN.UNIQUEPATH]])+1,1),255))</f>
        <v>Maintainability/Modifiability/Development/Custom/General/Patterns/Comparisions/UUID v INT Keys</v>
      </c>
    </row>
    <row r="383" spans="1:6">
      <c r="A383" t="s">
        <v>1969</v>
      </c>
      <c r="B383" t="s">
        <v>2246</v>
      </c>
      <c r="C383" s="34" t="s">
        <v>4199</v>
      </c>
      <c r="D383" s="26" t="s">
        <v>4200</v>
      </c>
      <c r="E383" s="45" t="str">
        <f xml:space="preserve"> CONCATENATE( MID(Table15[[#This Row],[PHASE]],2,3), MID(Table15[[#This Row],[DELIVERABLE]],2,4), TRIM(SUBSTITUTE(MID(Table15[[#This Row],[CONCERN.ID]],2,20),"","") )  )</f>
        <v>08.461.5342.99.1117</v>
      </c>
      <c r="F383" t="str">
        <f>TRIM(MID(Table15[[#This Row],[CONCERN.UNIQUEPATH]], IF( ISNUMBER( SEARCH("/",Table15[[#This Row],[CONCERN.UNIQUEPATH]])),SEARCH("/",Table15[[#This Row],[CONCERN.UNIQUEPATH]])+1,1),255))</f>
        <v>Maintainability/Modifiability/Development/Custom/General/Patterns/Comparisions/System v Natural Cluster Keys</v>
      </c>
    </row>
    <row r="384" spans="1:6">
      <c r="A384" t="s">
        <v>1969</v>
      </c>
      <c r="B384" t="s">
        <v>2246</v>
      </c>
      <c r="C384" s="35" t="s">
        <v>4201</v>
      </c>
      <c r="D384" s="27" t="s">
        <v>4202</v>
      </c>
      <c r="E384" t="str">
        <f xml:space="preserve"> CONCATENATE( MID(Table15[[#This Row],[PHASE]],2,3), MID(Table15[[#This Row],[DELIVERABLE]],2,4), TRIM(SUBSTITUTE(MID(Table15[[#This Row],[CONCERN.ID]],2,20),"","") )  )</f>
        <v>08.461.5342.99.1120</v>
      </c>
      <c r="F384" t="str">
        <f>TRIM(MID(Table15[[#This Row],[CONCERN.UNIQUEPATH]], IF( ISNUMBER( SEARCH("/",Table15[[#This Row],[CONCERN.UNIQUEPATH]])),SEARCH("/",Table15[[#This Row],[CONCERN.UNIQUEPATH]])+1,1),255))</f>
        <v>Maintainability/Modifiability/Development/Custom/General/Patterns/QA</v>
      </c>
    </row>
    <row r="385" spans="1:6">
      <c r="A385" t="s">
        <v>1969</v>
      </c>
      <c r="B385" t="s">
        <v>2246</v>
      </c>
      <c r="C385" s="34" t="s">
        <v>4203</v>
      </c>
      <c r="D385" s="26" t="s">
        <v>4204</v>
      </c>
      <c r="E385" s="45" t="str">
        <f xml:space="preserve"> CONCATENATE( MID(Table15[[#This Row],[PHASE]],2,3), MID(Table15[[#This Row],[DELIVERABLE]],2,4), TRIM(SUBSTITUTE(MID(Table15[[#This Row],[CONCERN.ID]],2,20),"","") )  )</f>
        <v>08.461.5342.99.1121</v>
      </c>
      <c r="F385" t="str">
        <f>TRIM(MID(Table15[[#This Row],[CONCERN.UNIQUEPATH]], IF( ISNUMBER( SEARCH("/",Table15[[#This Row],[CONCERN.UNIQUEPATH]])),SEARCH("/",Table15[[#This Row],[CONCERN.UNIQUEPATH]])+1,1),255))</f>
        <v>Maintainability/Modifiability/Development/Custom/General/Patterns/QA/TDD</v>
      </c>
    </row>
    <row r="386" spans="1:6">
      <c r="A386" t="s">
        <v>1969</v>
      </c>
      <c r="B386" t="s">
        <v>2246</v>
      </c>
      <c r="C386" s="35" t="s">
        <v>4205</v>
      </c>
      <c r="D386" s="27" t="s">
        <v>4206</v>
      </c>
      <c r="E386" t="str">
        <f xml:space="preserve"> CONCATENATE( MID(Table15[[#This Row],[PHASE]],2,3), MID(Table15[[#This Row],[DELIVERABLE]],2,4), TRIM(SUBSTITUTE(MID(Table15[[#This Row],[CONCERN.ID]],2,20),"","") )  )</f>
        <v>08.461.5342.99.1122</v>
      </c>
      <c r="F386" t="str">
        <f>TRIM(MID(Table15[[#This Row],[CONCERN.UNIQUEPATH]], IF( ISNUMBER( SEARCH("/",Table15[[#This Row],[CONCERN.UNIQUEPATH]])),SEARCH("/",Table15[[#This Row],[CONCERN.UNIQUEPATH]])+1,1),255))</f>
        <v>Maintainability/Modifiability/Development/Custom/General/Patterns/QA/AAA</v>
      </c>
    </row>
    <row r="387" spans="1:6">
      <c r="A387" t="s">
        <v>1969</v>
      </c>
      <c r="B387" t="s">
        <v>2246</v>
      </c>
      <c r="C387" s="34" t="s">
        <v>4207</v>
      </c>
      <c r="D387" s="26" t="s">
        <v>4208</v>
      </c>
      <c r="E387" s="45" t="str">
        <f xml:space="preserve"> CONCATENATE( MID(Table15[[#This Row],[PHASE]],2,3), MID(Table15[[#This Row],[DELIVERABLE]],2,4), TRIM(SUBSTITUTE(MID(Table15[[#This Row],[CONCERN.ID]],2,20),"","") )  )</f>
        <v>08.461.5342.99.1123</v>
      </c>
      <c r="F387" t="str">
        <f>TRIM(MID(Table15[[#This Row],[CONCERN.UNIQUEPATH]], IF( ISNUMBER( SEARCH("/",Table15[[#This Row],[CONCERN.UNIQUEPATH]])),SEARCH("/",Table15[[#This Row],[CONCERN.UNIQUEPATH]])+1,1),255))</f>
        <v>Maintainability/Modifiability/Development/Custom/General/Patterns/QA/GWT</v>
      </c>
    </row>
    <row r="388" spans="1:6">
      <c r="A388" t="s">
        <v>1969</v>
      </c>
      <c r="B388" t="s">
        <v>2246</v>
      </c>
      <c r="C388" s="35" t="s">
        <v>4209</v>
      </c>
      <c r="D388" s="27" t="s">
        <v>4210</v>
      </c>
      <c r="E388" t="str">
        <f xml:space="preserve"> CONCATENATE( MID(Table15[[#This Row],[PHASE]],2,3), MID(Table15[[#This Row],[DELIVERABLE]],2,4), TRIM(SUBSTITUTE(MID(Table15[[#This Row],[CONCERN.ID]],2,20),"","") )  )</f>
        <v>08.461.5342.99.1130</v>
      </c>
      <c r="F388" t="str">
        <f>TRIM(MID(Table15[[#This Row],[CONCERN.UNIQUEPATH]], IF( ISNUMBER( SEARCH("/",Table15[[#This Row],[CONCERN.UNIQUEPATH]])),SEARCH("/",Table15[[#This Row],[CONCERN.UNIQUEPATH]])+1,1),255))</f>
        <v>Maintainability/Modifiability/Development/Custom/General/Patterns/OO</v>
      </c>
    </row>
    <row r="389" spans="1:6">
      <c r="A389" t="s">
        <v>1969</v>
      </c>
      <c r="B389" t="s">
        <v>2246</v>
      </c>
      <c r="C389" s="34" t="s">
        <v>4211</v>
      </c>
      <c r="D389" s="26" t="s">
        <v>4212</v>
      </c>
      <c r="E389" s="45" t="str">
        <f xml:space="preserve"> CONCATENATE( MID(Table15[[#This Row],[PHASE]],2,3), MID(Table15[[#This Row],[DELIVERABLE]],2,4), TRIM(SUBSTITUTE(MID(Table15[[#This Row],[CONCERN.ID]],2,20),"","") )  )</f>
        <v>08.461.5342.99.1131</v>
      </c>
      <c r="F389" t="str">
        <f>TRIM(MID(Table15[[#This Row],[CONCERN.UNIQUEPATH]], IF( ISNUMBER( SEARCH("/",Table15[[#This Row],[CONCERN.UNIQUEPATH]])),SEARCH("/",Table15[[#This Row],[CONCERN.UNIQUEPATH]])+1,1),255))</f>
        <v>Maintainability/Modifiability/Development/Custom/General/Patterns/OO/SOLID</v>
      </c>
    </row>
    <row r="390" spans="1:6">
      <c r="A390" t="s">
        <v>1969</v>
      </c>
      <c r="B390" t="s">
        <v>2246</v>
      </c>
      <c r="C390" s="35" t="s">
        <v>4213</v>
      </c>
      <c r="D390" s="27" t="s">
        <v>4214</v>
      </c>
      <c r="E390" t="str">
        <f xml:space="preserve"> CONCATENATE( MID(Table15[[#This Row],[PHASE]],2,3), MID(Table15[[#This Row],[DELIVERABLE]],2,4), TRIM(SUBSTITUTE(MID(Table15[[#This Row],[CONCERN.ID]],2,20),"","") )  )</f>
        <v>08.461.5342.99.1132</v>
      </c>
      <c r="F390" t="str">
        <f>TRIM(MID(Table15[[#This Row],[CONCERN.UNIQUEPATH]], IF( ISNUMBER( SEARCH("/",Table15[[#This Row],[CONCERN.UNIQUEPATH]])),SEARCH("/",Table15[[#This Row],[CONCERN.UNIQUEPATH]])+1,1),255))</f>
        <v>Maintainability/Modifiability/Development/Custom/General/Patterns/OO/GRASP</v>
      </c>
    </row>
    <row r="391" spans="1:6">
      <c r="A391" t="s">
        <v>1969</v>
      </c>
      <c r="B391" t="s">
        <v>2246</v>
      </c>
      <c r="C391" s="36" t="s">
        <v>4215</v>
      </c>
      <c r="D391" s="26" t="s">
        <v>4216</v>
      </c>
      <c r="E391" s="45" t="str">
        <f xml:space="preserve"> CONCATENATE( MID(Table15[[#This Row],[PHASE]],2,3), MID(Table15[[#This Row],[DELIVERABLE]],2,4), TRIM(SUBSTITUTE(MID(Table15[[#This Row],[CONCERN.ID]],2,20),"","") )  )</f>
        <v>08.461.5342.99.2000</v>
      </c>
      <c r="F391" t="str">
        <f>TRIM(MID(Table15[[#This Row],[CONCERN.UNIQUEPATH]], IF( ISNUMBER( SEARCH("/",Table15[[#This Row],[CONCERN.UNIQUEPATH]])),SEARCH("/",Table15[[#This Row],[CONCERN.UNIQUEPATH]])+1,1),255))</f>
        <v>Maintainability/Modifiability/Development/Custom/Delivery</v>
      </c>
    </row>
    <row r="392" spans="1:6">
      <c r="A392" t="s">
        <v>1969</v>
      </c>
      <c r="B392" t="s">
        <v>2246</v>
      </c>
      <c r="C392" s="35" t="s">
        <v>4217</v>
      </c>
      <c r="D392" s="27" t="s">
        <v>4218</v>
      </c>
      <c r="E392" t="str">
        <f xml:space="preserve"> CONCATENATE( MID(Table15[[#This Row],[PHASE]],2,3), MID(Table15[[#This Row],[DELIVERABLE]],2,4), TRIM(SUBSTITUTE(MID(Table15[[#This Row],[CONCERN.ID]],2,20),"","") )  )</f>
        <v>08.461.5342.99.2100</v>
      </c>
      <c r="F392" t="str">
        <f>TRIM(MID(Table15[[#This Row],[CONCERN.UNIQUEPATH]], IF( ISNUMBER( SEARCH("/",Table15[[#This Row],[CONCERN.UNIQUEPATH]])),SEARCH("/",Table15[[#This Row],[CONCERN.UNIQUEPATH]])+1,1),255))</f>
        <v>Maintainability/Modifiability/Development/Custom/Delivery/By Automation</v>
      </c>
    </row>
    <row r="393" spans="1:6">
      <c r="A393" t="s">
        <v>1969</v>
      </c>
      <c r="B393" t="s">
        <v>2246</v>
      </c>
      <c r="C393" s="34" t="s">
        <v>4219</v>
      </c>
      <c r="D393" s="26" t="s">
        <v>4220</v>
      </c>
      <c r="E393" s="45" t="str">
        <f xml:space="preserve"> CONCATENATE( MID(Table15[[#This Row],[PHASE]],2,3), MID(Table15[[#This Row],[DELIVERABLE]],2,4), TRIM(SUBSTITUTE(MID(Table15[[#This Row],[CONCERN.ID]],2,20),"","") )  )</f>
        <v>08.461.5342.99.2200</v>
      </c>
      <c r="F393" t="str">
        <f>TRIM(MID(Table15[[#This Row],[CONCERN.UNIQUEPATH]], IF( ISNUMBER( SEARCH("/",Table15[[#This Row],[CONCERN.UNIQUEPATH]])),SEARCH("/",Table15[[#This Row],[CONCERN.UNIQUEPATH]])+1,1),255))</f>
        <v>Maintainability/Modifiability/Development/Custom/Delivery/IaC</v>
      </c>
    </row>
    <row r="394" spans="1:6">
      <c r="A394" t="s">
        <v>1969</v>
      </c>
      <c r="B394" t="s">
        <v>2246</v>
      </c>
      <c r="C394" s="35" t="s">
        <v>4221</v>
      </c>
      <c r="D394" s="27" t="s">
        <v>4222</v>
      </c>
      <c r="E394" t="str">
        <f xml:space="preserve"> CONCATENATE( MID(Table15[[#This Row],[PHASE]],2,3), MID(Table15[[#This Row],[DELIVERABLE]],2,4), TRIM(SUBSTITUTE(MID(Table15[[#This Row],[CONCERN.ID]],2,20),"","") )  )</f>
        <v>08.461.5342.99.2300</v>
      </c>
      <c r="F394" t="str">
        <f>TRIM(MID(Table15[[#This Row],[CONCERN.UNIQUEPATH]], IF( ISNUMBER( SEARCH("/",Table15[[#This Row],[CONCERN.UNIQUEPATH]])),SEARCH("/",Table15[[#This Row],[CONCERN.UNIQUEPATH]])+1,1),255))</f>
        <v>Maintainability/Modifiability/Development/Custom/Delivery/DBaC</v>
      </c>
    </row>
    <row r="395" spans="1:6">
      <c r="A395" t="s">
        <v>1969</v>
      </c>
      <c r="B395" t="s">
        <v>2246</v>
      </c>
      <c r="C395" s="34" t="s">
        <v>4223</v>
      </c>
      <c r="D395" s="26" t="s">
        <v>4224</v>
      </c>
      <c r="E395" s="45" t="str">
        <f xml:space="preserve"> CONCATENATE( MID(Table15[[#This Row],[PHASE]],2,3), MID(Table15[[#This Row],[DELIVERABLE]],2,4), TRIM(SUBSTITUTE(MID(Table15[[#This Row],[CONCERN.ID]],2,20),"","") )  )</f>
        <v>08.461.5342.99.2400</v>
      </c>
      <c r="F395" t="str">
        <f>TRIM(MID(Table15[[#This Row],[CONCERN.UNIQUEPATH]], IF( ISNUMBER( SEARCH("/",Table15[[#This Row],[CONCERN.UNIQUEPATH]])),SEARCH("/",Table15[[#This Row],[CONCERN.UNIQUEPATH]])+1,1),255))</f>
        <v>Maintainability/Modifiability/Development/Custom/Delivery/LaC</v>
      </c>
    </row>
    <row r="396" spans="1:6">
      <c r="A396" t="s">
        <v>1969</v>
      </c>
      <c r="B396" t="s">
        <v>2246</v>
      </c>
      <c r="C396" s="33" t="s">
        <v>4225</v>
      </c>
      <c r="D396" s="27" t="s">
        <v>4226</v>
      </c>
      <c r="E396" t="str">
        <f xml:space="preserve"> CONCATENATE( MID(Table15[[#This Row],[PHASE]],2,3), MID(Table15[[#This Row],[DELIVERABLE]],2,4), TRIM(SUBSTITUTE(MID(Table15[[#This Row],[CONCERN.ID]],2,20),"","") )  )</f>
        <v>08.461.5342.99.3000</v>
      </c>
      <c r="F396" t="str">
        <f>TRIM(MID(Table15[[#This Row],[CONCERN.UNIQUEPATH]], IF( ISNUMBER( SEARCH("/",Table15[[#This Row],[CONCERN.UNIQUEPATH]])),SEARCH("/",Table15[[#This Row],[CONCERN.UNIQUEPATH]])+1,1),255))</f>
        <v>Maintainability/Modifiability/Development/Custom/Server</v>
      </c>
    </row>
    <row r="397" spans="1:6">
      <c r="A397" t="s">
        <v>1969</v>
      </c>
      <c r="B397" t="s">
        <v>2246</v>
      </c>
      <c r="C397" s="34" t="s">
        <v>4227</v>
      </c>
      <c r="D397" s="26" t="s">
        <v>4228</v>
      </c>
      <c r="E397" s="45" t="str">
        <f xml:space="preserve"> CONCATENATE( MID(Table15[[#This Row],[PHASE]],2,3), MID(Table15[[#This Row],[DELIVERABLE]],2,4), TRIM(SUBSTITUTE(MID(Table15[[#This Row],[CONCERN.ID]],2,20),"","") )  )</f>
        <v>08.461.5342.99.3100</v>
      </c>
      <c r="F397" t="str">
        <f>TRIM(MID(Table15[[#This Row],[CONCERN.UNIQUEPATH]], IF( ISNUMBER( SEARCH("/",Table15[[#This Row],[CONCERN.UNIQUEPATH]])),SEARCH("/",Table15[[#This Row],[CONCERN.UNIQUEPATH]])+1,1),255))</f>
        <v>Maintainability/Modifiability/Development/Custom/Server/Host</v>
      </c>
    </row>
    <row r="398" spans="1:6">
      <c r="A398" t="s">
        <v>1969</v>
      </c>
      <c r="B398" t="s">
        <v>2246</v>
      </c>
      <c r="C398" s="35" t="s">
        <v>4229</v>
      </c>
      <c r="D398" s="27" t="s">
        <v>4230</v>
      </c>
      <c r="E398" t="str">
        <f xml:space="preserve"> CONCATENATE( MID(Table15[[#This Row],[PHASE]],2,3), MID(Table15[[#This Row],[DELIVERABLE]],2,4), TRIM(SUBSTITUTE(MID(Table15[[#This Row],[CONCERN.ID]],2,20),"","") )  )</f>
        <v>08.461.5342.99.3110</v>
      </c>
      <c r="F398" t="str">
        <f>TRIM(MID(Table15[[#This Row],[CONCERN.UNIQUEPATH]], IF( ISNUMBER( SEARCH("/",Table15[[#This Row],[CONCERN.UNIQUEPATH]])),SEARCH("/",Table15[[#This Row],[CONCERN.UNIQUEPATH]])+1,1),255))</f>
        <v>Maintainability/Modifiability/Development/Custom/Server/Host/Thin</v>
      </c>
    </row>
    <row r="399" spans="1:6">
      <c r="A399" t="s">
        <v>1969</v>
      </c>
      <c r="B399" t="s">
        <v>2246</v>
      </c>
      <c r="C399" s="34" t="s">
        <v>4231</v>
      </c>
      <c r="D399" s="26" t="s">
        <v>4232</v>
      </c>
      <c r="E399" s="45" t="str">
        <f xml:space="preserve"> CONCATENATE( MID(Table15[[#This Row],[PHASE]],2,3), MID(Table15[[#This Row],[DELIVERABLE]],2,4), TRIM(SUBSTITUTE(MID(Table15[[#This Row],[CONCERN.ID]],2,20),"","") )  )</f>
        <v>08.461.5342.99.3200</v>
      </c>
      <c r="F399" t="str">
        <f>TRIM(MID(Table15[[#This Row],[CONCERN.UNIQUEPATH]], IF( ISNUMBER( SEARCH("/",Table15[[#This Row],[CONCERN.UNIQUEPATH]])),SEARCH("/",Table15[[#This Row],[CONCERN.UNIQUEPATH]])+1,1),255))</f>
        <v>Maintainability/Modifiability/Development/Custom/Server/Controllers</v>
      </c>
    </row>
    <row r="400" spans="1:6">
      <c r="A400" t="s">
        <v>1969</v>
      </c>
      <c r="B400" t="s">
        <v>2246</v>
      </c>
      <c r="C400" s="35" t="s">
        <v>4233</v>
      </c>
      <c r="D400" s="27" t="s">
        <v>4234</v>
      </c>
      <c r="E400" t="str">
        <f xml:space="preserve"> CONCATENATE( MID(Table15[[#This Row],[PHASE]],2,3), MID(Table15[[#This Row],[DELIVERABLE]],2,4), TRIM(SUBSTITUTE(MID(Table15[[#This Row],[CONCERN.ID]],2,20),"","") )  )</f>
        <v>08.461.5342.99.3210</v>
      </c>
      <c r="F400" t="str">
        <f>TRIM(MID(Table15[[#This Row],[CONCERN.UNIQUEPATH]], IF( ISNUMBER( SEARCH("/",Table15[[#This Row],[CONCERN.UNIQUEPATH]])),SEARCH("/",Table15[[#This Row],[CONCERN.UNIQUEPATH]])+1,1),255))</f>
        <v>Maintainability/Modifiability/Development/Custom/Server/Controllers/API Only</v>
      </c>
    </row>
    <row r="401" spans="1:6">
      <c r="A401" t="s">
        <v>1969</v>
      </c>
      <c r="B401" t="s">
        <v>2246</v>
      </c>
      <c r="C401" s="34" t="s">
        <v>4235</v>
      </c>
      <c r="D401" s="26" t="s">
        <v>4236</v>
      </c>
      <c r="E401" s="45" t="str">
        <f xml:space="preserve"> CONCATENATE( MID(Table15[[#This Row],[PHASE]],2,3), MID(Table15[[#This Row],[DELIVERABLE]],2,4), TRIM(SUBSTITUTE(MID(Table15[[#This Row],[CONCERN.ID]],2,20),"","") )  )</f>
        <v>08.461.5342.99.3220</v>
      </c>
      <c r="F401" t="str">
        <f>TRIM(MID(Table15[[#This Row],[CONCERN.UNIQUEPATH]], IF( ISNUMBER( SEARCH("/",Table15[[#This Row],[CONCERN.UNIQUEPATH]])),SEARCH("/",Table15[[#This Row],[CONCERN.UNIQUEPATH]])+1,1),255))</f>
        <v>Maintainability/Modifiability/Development/Custom/Server/Controllers/Thin</v>
      </c>
    </row>
    <row r="402" spans="1:6">
      <c r="A402" t="s">
        <v>1969</v>
      </c>
      <c r="B402" t="s">
        <v>2246</v>
      </c>
      <c r="C402" s="35" t="s">
        <v>4237</v>
      </c>
      <c r="D402" s="27" t="s">
        <v>4238</v>
      </c>
      <c r="E402" t="str">
        <f xml:space="preserve"> CONCATENATE( MID(Table15[[#This Row],[PHASE]],2,3), MID(Table15[[#This Row],[DELIVERABLE]],2,4), TRIM(SUBSTITUTE(MID(Table15[[#This Row],[CONCERN.ID]],2,20),"","") )  )</f>
        <v>08.461.5342.99.3230</v>
      </c>
      <c r="F402" t="str">
        <f>TRIM(MID(Table15[[#This Row],[CONCERN.UNIQUEPATH]], IF( ISNUMBER( SEARCH("/",Table15[[#This Row],[CONCERN.UNIQUEPATH]])),SEARCH("/",Table15[[#This Row],[CONCERN.UNIQUEPATH]])+1,1),255))</f>
        <v>Maintainability/Modifiability/Development/Custom/Server/Controllers/Entities &amp; DTOs</v>
      </c>
    </row>
    <row r="403" spans="1:6">
      <c r="A403" t="s">
        <v>1969</v>
      </c>
      <c r="B403" t="s">
        <v>2246</v>
      </c>
      <c r="C403" s="34" t="s">
        <v>4239</v>
      </c>
      <c r="D403" s="26" t="s">
        <v>4240</v>
      </c>
      <c r="E403" s="45" t="str">
        <f xml:space="preserve"> CONCATENATE( MID(Table15[[#This Row],[PHASE]],2,3), MID(Table15[[#This Row],[DELIVERABLE]],2,4), TRIM(SUBSTITUTE(MID(Table15[[#This Row],[CONCERN.ID]],2,20),"","") )  )</f>
        <v>08.461.5342.99.3240</v>
      </c>
      <c r="F403" t="str">
        <f>TRIM(MID(Table15[[#This Row],[CONCERN.UNIQUEPATH]], IF( ISNUMBER( SEARCH("/",Table15[[#This Row],[CONCERN.UNIQUEPATH]])),SEARCH("/",Table15[[#This Row],[CONCERN.UNIQUEPATH]])+1,1),255))</f>
        <v>Maintainability/Modifiability/Development/Custom/Server/Controllers/Validate Messsages</v>
      </c>
    </row>
    <row r="404" spans="1:6">
      <c r="A404" t="s">
        <v>1969</v>
      </c>
      <c r="B404" t="s">
        <v>2246</v>
      </c>
      <c r="C404" s="35" t="s">
        <v>4241</v>
      </c>
      <c r="D404" s="27" t="s">
        <v>4242</v>
      </c>
      <c r="E404" t="str">
        <f xml:space="preserve"> CONCATENATE( MID(Table15[[#This Row],[PHASE]],2,3), MID(Table15[[#This Row],[DELIVERABLE]],2,4), TRIM(SUBSTITUTE(MID(Table15[[#This Row],[CONCERN.ID]],2,20),"","") )  )</f>
        <v>08.461.5342.99.3250</v>
      </c>
      <c r="F404" t="str">
        <f>TRIM(MID(Table15[[#This Row],[CONCERN.UNIQUEPATH]], IF( ISNUMBER( SEARCH("/",Table15[[#This Row],[CONCERN.UNIQUEPATH]])),SEARCH("/",Table15[[#This Row],[CONCERN.UNIQUEPATH]])+1,1),255))</f>
        <v>Maintainability/Modifiability/Development/Custom/Server/Controllers/Queryability</v>
      </c>
    </row>
    <row r="405" spans="1:6">
      <c r="A405" t="s">
        <v>1969</v>
      </c>
      <c r="B405" t="s">
        <v>2246</v>
      </c>
      <c r="C405" s="34" t="s">
        <v>4243</v>
      </c>
      <c r="D405" s="26" t="s">
        <v>4244</v>
      </c>
      <c r="E405" s="45" t="str">
        <f xml:space="preserve"> CONCATENATE( MID(Table15[[#This Row],[PHASE]],2,3), MID(Table15[[#This Row],[DELIVERABLE]],2,4), TRIM(SUBSTITUTE(MID(Table15[[#This Row],[CONCERN.ID]],2,20),"","") )  )</f>
        <v>08.461.5342.99.3360</v>
      </c>
      <c r="F405" t="str">
        <f>TRIM(MID(Table15[[#This Row],[CONCERN.UNIQUEPATH]], IF( ISNUMBER( SEARCH("/",Table15[[#This Row],[CONCERN.UNIQUEPATH]])),SEARCH("/",Table15[[#This Row],[CONCERN.UNIQUEPATH]])+1,1),255))</f>
        <v>Maintainability/Modifiability/Development/Custom/Server/Controllers/Errors as Messages</v>
      </c>
    </row>
    <row r="406" spans="1:6">
      <c r="A406" t="s">
        <v>1969</v>
      </c>
      <c r="B406" t="s">
        <v>2246</v>
      </c>
      <c r="C406" s="35" t="s">
        <v>4245</v>
      </c>
      <c r="D406" s="27" t="s">
        <v>4246</v>
      </c>
      <c r="E406" t="str">
        <f xml:space="preserve"> CONCATENATE( MID(Table15[[#This Row],[PHASE]],2,3), MID(Table15[[#This Row],[DELIVERABLE]],2,4), TRIM(SUBSTITUTE(MID(Table15[[#This Row],[CONCERN.ID]],2,20),"","") )  )</f>
        <v>08.461.5342.99.3400</v>
      </c>
      <c r="F406" t="str">
        <f>TRIM(MID(Table15[[#This Row],[CONCERN.UNIQUEPATH]], IF( ISNUMBER( SEARCH("/",Table15[[#This Row],[CONCERN.UNIQUEPATH]])),SEARCH("/",Table15[[#This Row],[CONCERN.UNIQUEPATH]])+1,1),255))</f>
        <v>Maintainability/Modularity/Developability/Custom/Server/Domain:Infrastructure</v>
      </c>
    </row>
    <row r="407" spans="1:6">
      <c r="A407" t="s">
        <v>1969</v>
      </c>
      <c r="B407" t="s">
        <v>2246</v>
      </c>
      <c r="C407" s="34" t="s">
        <v>4247</v>
      </c>
      <c r="D407" s="26" t="s">
        <v>4248</v>
      </c>
      <c r="E407" s="45" t="str">
        <f xml:space="preserve"> CONCATENATE( MID(Table15[[#This Row],[PHASE]],2,3), MID(Table15[[#This Row],[DELIVERABLE]],2,4), TRIM(SUBSTITUTE(MID(Table15[[#This Row],[CONCERN.ID]],2,20),"","") )  )</f>
        <v>08.461.5342.99.3410</v>
      </c>
      <c r="F407" t="str">
        <f>TRIM(MID(Table15[[#This Row],[CONCERN.UNIQUEPATH]], IF( ISNUMBER( SEARCH("/",Table15[[#This Row],[CONCERN.UNIQUEPATH]])),SEARCH("/",Table15[[#This Row],[CONCERN.UNIQUEPATH]])+1,1),255))</f>
        <v>Maintainability/Modularity/Developability/Custom/Server/Domain:Infrastructure/Services</v>
      </c>
    </row>
    <row r="408" spans="1:6">
      <c r="A408" t="s">
        <v>1969</v>
      </c>
      <c r="B408" t="s">
        <v>2246</v>
      </c>
      <c r="C408" s="35" t="s">
        <v>4249</v>
      </c>
      <c r="D408" s="27" t="s">
        <v>4250</v>
      </c>
      <c r="E408" t="str">
        <f xml:space="preserve"> CONCATENATE( MID(Table15[[#This Row],[PHASE]],2,3), MID(Table15[[#This Row],[DELIVERABLE]],2,4), TRIM(SUBSTITUTE(MID(Table15[[#This Row],[CONCERN.ID]],2,20),"","") )  )</f>
        <v>08.461.5342.99.3420</v>
      </c>
      <c r="F408" t="str">
        <f>TRIM(MID(Table15[[#This Row],[CONCERN.UNIQUEPATH]], IF( ISNUMBER( SEARCH("/",Table15[[#This Row],[CONCERN.UNIQUEPATH]])),SEARCH("/",Table15[[#This Row],[CONCERN.UNIQUEPATH]])+1,1),255))</f>
        <v>Maintainability/Modifiability/Development/Custom/Server/Domain:Business/Services</v>
      </c>
    </row>
    <row r="409" spans="1:6">
      <c r="A409" t="s">
        <v>1969</v>
      </c>
      <c r="B409" t="s">
        <v>2246</v>
      </c>
      <c r="C409" s="34" t="s">
        <v>4251</v>
      </c>
      <c r="D409" s="26" t="s">
        <v>4252</v>
      </c>
      <c r="E409" s="45" t="str">
        <f xml:space="preserve"> CONCATENATE( MID(Table15[[#This Row],[PHASE]],2,3), MID(Table15[[#This Row],[DELIVERABLE]],2,4), TRIM(SUBSTITUTE(MID(Table15[[#This Row],[CONCERN.ID]],2,20),"","") )  )</f>
        <v>08.461.5342.99.3421</v>
      </c>
      <c r="F409" t="str">
        <f>TRIM(MID(Table15[[#This Row],[CONCERN.UNIQUEPATH]], IF( ISNUMBER( SEARCH("/",Table15[[#This Row],[CONCERN.UNIQUEPATH]])),SEARCH("/",Table15[[#This Row],[CONCERN.UNIQUEPATH]])+1,1),255))</f>
        <v>Maintainability/Modifiability/Development/Custom/Server/Domain:Business/Services/Product</v>
      </c>
    </row>
    <row r="410" spans="1:6">
      <c r="A410" t="s">
        <v>1969</v>
      </c>
      <c r="B410" t="s">
        <v>2246</v>
      </c>
      <c r="C410" s="35" t="s">
        <v>4253</v>
      </c>
      <c r="D410" s="27" t="s">
        <v>4254</v>
      </c>
      <c r="E410" t="str">
        <f xml:space="preserve"> CONCATENATE( MID(Table15[[#This Row],[PHASE]],2,3), MID(Table15[[#This Row],[DELIVERABLE]],2,4), TRIM(SUBSTITUTE(MID(Table15[[#This Row],[CONCERN.ID]],2,20),"","") )  )</f>
        <v>08.461.5342.99.3422</v>
      </c>
      <c r="F410" t="str">
        <f>TRIM(MID(Table15[[#This Row],[CONCERN.UNIQUEPATH]], IF( ISNUMBER( SEARCH("/",Table15[[#This Row],[CONCERN.UNIQUEPATH]])),SEARCH("/",Table15[[#This Row],[CONCERN.UNIQUEPATH]])+1,1),255))</f>
        <v>Maintainability/Modifiability/Development/Custom/Server/Domain:Business/Services/Processes</v>
      </c>
    </row>
    <row r="411" spans="1:6">
      <c r="A411" t="s">
        <v>1969</v>
      </c>
      <c r="B411" t="s">
        <v>2246</v>
      </c>
      <c r="C411" s="34" t="s">
        <v>4255</v>
      </c>
      <c r="D411" s="26" t="s">
        <v>4256</v>
      </c>
      <c r="E411" s="45" t="str">
        <f xml:space="preserve"> CONCATENATE( MID(Table15[[#This Row],[PHASE]],2,3), MID(Table15[[#This Row],[DELIVERABLE]],2,4), TRIM(SUBSTITUTE(MID(Table15[[#This Row],[CONCERN.ID]],2,20),"","") )  )</f>
        <v>08.461.5342.99.3423</v>
      </c>
      <c r="F411" t="str">
        <f>TRIM(MID(Table15[[#This Row],[CONCERN.UNIQUEPATH]], IF( ISNUMBER( SEARCH("/",Table15[[#This Row],[CONCERN.UNIQUEPATH]])),SEARCH("/",Table15[[#This Row],[CONCERN.UNIQUEPATH]])+1,1),255))</f>
        <v>Maintainability/Modifiability/Development/Custom/Server/Domain:Business/Services/Feedback</v>
      </c>
    </row>
    <row r="412" spans="1:6">
      <c r="A412" t="s">
        <v>1969</v>
      </c>
      <c r="B412" t="s">
        <v>2246</v>
      </c>
      <c r="C412" s="35" t="s">
        <v>4257</v>
      </c>
      <c r="D412" s="27" t="s">
        <v>4258</v>
      </c>
      <c r="E412" t="str">
        <f xml:space="preserve"> CONCATENATE( MID(Table15[[#This Row],[PHASE]],2,3), MID(Table15[[#This Row],[DELIVERABLE]],2,4), TRIM(SUBSTITUTE(MID(Table15[[#This Row],[CONCERN.ID]],2,20),"","") )  )</f>
        <v>08.461.5342.99.3500</v>
      </c>
      <c r="F412" t="str">
        <f>TRIM(MID(Table15[[#This Row],[CONCERN.UNIQUEPATH]], IF( ISNUMBER( SEARCH("/",Table15[[#This Row],[CONCERN.UNIQUEPATH]])),SEARCH("/",Table15[[#This Row],[CONCERN.UNIQUEPATH]])+1,1),255))</f>
        <v>Maintainability/Modularity/Developability/Custom/Server/Domain:Shared</v>
      </c>
    </row>
    <row r="413" spans="1:6">
      <c r="A413" t="s">
        <v>1969</v>
      </c>
      <c r="B413" t="s">
        <v>2246</v>
      </c>
      <c r="C413" s="34" t="s">
        <v>4259</v>
      </c>
      <c r="D413" s="26" t="s">
        <v>4260</v>
      </c>
      <c r="E413" s="45" t="str">
        <f xml:space="preserve"> CONCATENATE( MID(Table15[[#This Row],[PHASE]],2,3), MID(Table15[[#This Row],[DELIVERABLE]],2,4), TRIM(SUBSTITUTE(MID(Table15[[#This Row],[CONCERN.ID]],2,20),"","") )  )</f>
        <v>08.461.5342.99.3510</v>
      </c>
      <c r="F413" t="str">
        <f>TRIM(MID(Table15[[#This Row],[CONCERN.UNIQUEPATH]], IF( ISNUMBER( SEARCH("/",Table15[[#This Row],[CONCERN.UNIQUEPATH]])),SEARCH("/",Table15[[#This Row],[CONCERN.UNIQUEPATH]])+1,1),255))</f>
        <v>Maintainability/Modularity/Developability/Custom/Server/Domain:Shared/Models</v>
      </c>
    </row>
    <row r="414" spans="1:6">
      <c r="A414" t="s">
        <v>1969</v>
      </c>
      <c r="B414" t="s">
        <v>2246</v>
      </c>
      <c r="C414" s="35" t="s">
        <v>4261</v>
      </c>
      <c r="D414" s="27" t="s">
        <v>4262</v>
      </c>
      <c r="E414" t="str">
        <f xml:space="preserve"> CONCATENATE( MID(Table15[[#This Row],[PHASE]],2,3), MID(Table15[[#This Row],[DELIVERABLE]],2,4), TRIM(SUBSTITUTE(MID(Table15[[#This Row],[CONCERN.ID]],2,20),"","") )  )</f>
        <v>08.461.5342.99.3520</v>
      </c>
      <c r="F414" t="str">
        <f>TRIM(MID(Table15[[#This Row],[CONCERN.UNIQUEPATH]], IF( ISNUMBER( SEARCH("/",Table15[[#This Row],[CONCERN.UNIQUEPATH]])),SEARCH("/",Table15[[#This Row],[CONCERN.UNIQUEPATH]])+1,1),255))</f>
        <v>Maintainability/Modularity/Developability/Custom/Server/Domain:Shared/Messages</v>
      </c>
    </row>
    <row r="415" spans="1:6">
      <c r="A415" t="s">
        <v>1969</v>
      </c>
      <c r="B415" t="s">
        <v>2246</v>
      </c>
      <c r="C415" s="34" t="s">
        <v>4263</v>
      </c>
      <c r="D415" s="26" t="s">
        <v>4264</v>
      </c>
      <c r="E415" s="45" t="str">
        <f xml:space="preserve"> CONCATENATE( MID(Table15[[#This Row],[PHASE]],2,3), MID(Table15[[#This Row],[DELIVERABLE]],2,4), TRIM(SUBSTITUTE(MID(Table15[[#This Row],[CONCERN.ID]],2,20),"","") )  )</f>
        <v>08.461.5342.99.3530</v>
      </c>
      <c r="F415" t="str">
        <f>TRIM(MID(Table15[[#This Row],[CONCERN.UNIQUEPATH]], IF( ISNUMBER( SEARCH("/",Table15[[#This Row],[CONCERN.UNIQUEPATH]])),SEARCH("/",Table15[[#This Row],[CONCERN.UNIQUEPATH]])+1,1),255))</f>
        <v>Maintainability/Modularity/Developability/Custom/Server/Domain:Shared/DTOs</v>
      </c>
    </row>
    <row r="416" spans="1:6">
      <c r="A416" t="s">
        <v>1969</v>
      </c>
      <c r="B416" t="s">
        <v>2246</v>
      </c>
      <c r="C416" s="35" t="s">
        <v>4265</v>
      </c>
      <c r="D416" s="27" t="s">
        <v>4266</v>
      </c>
      <c r="E416" t="str">
        <f xml:space="preserve"> CONCATENATE( MID(Table15[[#This Row],[PHASE]],2,3), MID(Table15[[#This Row],[DELIVERABLE]],2,4), TRIM(SUBSTITUTE(MID(Table15[[#This Row],[CONCERN.ID]],2,20),"","") )  )</f>
        <v>08.461.5342.99.3540</v>
      </c>
      <c r="F416" t="str">
        <f>TRIM(MID(Table15[[#This Row],[CONCERN.UNIQUEPATH]], IF( ISNUMBER( SEARCH("/",Table15[[#This Row],[CONCERN.UNIQUEPATH]])),SEARCH("/",Table15[[#This Row],[CONCERN.UNIQUEPATH]])+1,1),255))</f>
        <v>Maintainability/Modularity/Developability/Custom/Server/Domain:Shared/Contracts</v>
      </c>
    </row>
    <row r="417" spans="1:6">
      <c r="A417" t="s">
        <v>1969</v>
      </c>
      <c r="B417" t="s">
        <v>2246</v>
      </c>
      <c r="C417" s="34" t="s">
        <v>4267</v>
      </c>
      <c r="D417" s="26" t="s">
        <v>4268</v>
      </c>
      <c r="E417" s="45" t="str">
        <f xml:space="preserve"> CONCATENATE( MID(Table15[[#This Row],[PHASE]],2,3), MID(Table15[[#This Row],[DELIVERABLE]],2,4), TRIM(SUBSTITUTE(MID(Table15[[#This Row],[CONCERN.ID]],2,20),"","") )  )</f>
        <v>08.461.5342.99.3550</v>
      </c>
      <c r="F417" t="str">
        <f>TRIM(MID(Table15[[#This Row],[CONCERN.UNIQUEPATH]], IF( ISNUMBER( SEARCH("/",Table15[[#This Row],[CONCERN.UNIQUEPATH]])),SEARCH("/",Table15[[#This Row],[CONCERN.UNIQUEPATH]])+1,1),255))</f>
        <v>Maintainability/Modularity/Developability/Custom/Server/Domain:Shared/Decorators</v>
      </c>
    </row>
    <row r="418" spans="1:6">
      <c r="A418" t="s">
        <v>1969</v>
      </c>
      <c r="B418" t="s">
        <v>2246</v>
      </c>
      <c r="C418" s="35" t="s">
        <v>4269</v>
      </c>
      <c r="D418" s="27" t="s">
        <v>4270</v>
      </c>
      <c r="E418" t="str">
        <f xml:space="preserve"> CONCATENATE( MID(Table15[[#This Row],[PHASE]],2,3), MID(Table15[[#This Row],[DELIVERABLE]],2,4), TRIM(SUBSTITUTE(MID(Table15[[#This Row],[CONCERN.ID]],2,20),"","") )  )</f>
        <v>08.461.5342.99.3600</v>
      </c>
      <c r="F418" t="str">
        <f>TRIM(MID(Table15[[#This Row],[CONCERN.UNIQUEPATH]], IF( ISNUMBER( SEARCH("/",Table15[[#This Row],[CONCERN.UNIQUEPATH]])),SEARCH("/",Table15[[#This Row],[CONCERN.UNIQUEPATH]])+1,1),255))</f>
        <v>Maintainability/Modifiability/Development/Custom/Server/Services</v>
      </c>
    </row>
    <row r="419" spans="1:6">
      <c r="A419" t="s">
        <v>1969</v>
      </c>
      <c r="B419" t="s">
        <v>2246</v>
      </c>
      <c r="C419" s="34" t="s">
        <v>4271</v>
      </c>
      <c r="D419" s="26" t="s">
        <v>4272</v>
      </c>
      <c r="E419" s="45" t="str">
        <f xml:space="preserve"> CONCATENATE( MID(Table15[[#This Row],[PHASE]],2,3), MID(Table15[[#This Row],[DELIVERABLE]],2,4), TRIM(SUBSTITUTE(MID(Table15[[#This Row],[CONCERN.ID]],2,20),"","") )  )</f>
        <v>08.461.5342.99.3610</v>
      </c>
      <c r="F419" t="str">
        <f>TRIM(MID(Table15[[#This Row],[CONCERN.UNIQUEPATH]], IF( ISNUMBER( SEARCH("/",Table15[[#This Row],[CONCERN.UNIQUEPATH]])),SEARCH("/",Table15[[#This Row],[CONCERN.UNIQUEPATH]])+1,1),255))</f>
        <v>Maintainability/Modifiability/Development/Custom/Server/Services/Integration:Storage</v>
      </c>
    </row>
    <row r="420" spans="1:6">
      <c r="A420" t="s">
        <v>1969</v>
      </c>
      <c r="B420" t="s">
        <v>2246</v>
      </c>
      <c r="C420" s="35" t="s">
        <v>4273</v>
      </c>
      <c r="D420" s="27" t="s">
        <v>4274</v>
      </c>
      <c r="E420" t="str">
        <f xml:space="preserve"> CONCATENATE( MID(Table15[[#This Row],[PHASE]],2,3), MID(Table15[[#This Row],[DELIVERABLE]],2,4), TRIM(SUBSTITUTE(MID(Table15[[#This Row],[CONCERN.ID]],2,20),"","") )  )</f>
        <v>08.461.5342.99.3611</v>
      </c>
      <c r="F420" t="str">
        <f>TRIM(MID(Table15[[#This Row],[CONCERN.UNIQUEPATH]], IF( ISNUMBER( SEARCH("/",Table15[[#This Row],[CONCERN.UNIQUEPATH]])),SEARCH("/",Table15[[#This Row],[CONCERN.UNIQUEPATH]])+1,1),255))</f>
        <v>Maintainability/Modifiability/Development/Custom/Server/Services/Integration:Storage/HostSettingsService</v>
      </c>
    </row>
    <row r="421" spans="1:6">
      <c r="A421" t="s">
        <v>1969</v>
      </c>
      <c r="B421" t="s">
        <v>2246</v>
      </c>
      <c r="C421" s="34" t="s">
        <v>4275</v>
      </c>
      <c r="D421" s="26" t="s">
        <v>4276</v>
      </c>
      <c r="E421" s="45" t="str">
        <f xml:space="preserve"> CONCATENATE( MID(Table15[[#This Row],[PHASE]],2,3), MID(Table15[[#This Row],[DELIVERABLE]],2,4), TRIM(SUBSTITUTE(MID(Table15[[#This Row],[CONCERN.ID]],2,20),"","") )  )</f>
        <v>08.461.5342.99.3612</v>
      </c>
      <c r="F421" t="str">
        <f>TRIM(MID(Table15[[#This Row],[CONCERN.UNIQUEPATH]], IF( ISNUMBER( SEARCH("/",Table15[[#This Row],[CONCERN.UNIQUEPATH]])),SEARCH("/",Table15[[#This Row],[CONCERN.UNIQUEPATH]])+1,1),255))</f>
        <v>Maintainability/Modifiability/Development/Custom/Server/Services/Integration:Storage/CredentialStorageService</v>
      </c>
    </row>
    <row r="422" spans="1:6">
      <c r="A422" t="s">
        <v>1969</v>
      </c>
      <c r="B422" t="s">
        <v>2246</v>
      </c>
      <c r="C422" s="35" t="s">
        <v>4277</v>
      </c>
      <c r="D422" s="27" t="s">
        <v>4278</v>
      </c>
      <c r="E422" t="str">
        <f xml:space="preserve"> CONCATENATE( MID(Table15[[#This Row],[PHASE]],2,3), MID(Table15[[#This Row],[DELIVERABLE]],2,4), TRIM(SUBSTITUTE(MID(Table15[[#This Row],[CONCERN.ID]],2,20),"","") )  )</f>
        <v>08.461.5342.99.3613</v>
      </c>
      <c r="F422" t="str">
        <f>TRIM(MID(Table15[[#This Row],[CONCERN.UNIQUEPATH]], IF( ISNUMBER( SEARCH("/",Table15[[#This Row],[CONCERN.UNIQUEPATH]])),SEARCH("/",Table15[[#This Row],[CONCERN.UNIQUEPATH]])+1,1),255))</f>
        <v>Maintainability/Modifiability/Development/Custom/Server/Services/Integration:Storage/BlobStorageService</v>
      </c>
    </row>
    <row r="423" spans="1:6">
      <c r="A423" t="s">
        <v>1969</v>
      </c>
      <c r="B423" t="s">
        <v>2246</v>
      </c>
      <c r="C423" s="34" t="s">
        <v>4279</v>
      </c>
      <c r="D423" s="26" t="s">
        <v>4280</v>
      </c>
      <c r="E423" s="45" t="str">
        <f xml:space="preserve"> CONCATENATE( MID(Table15[[#This Row],[PHASE]],2,3), MID(Table15[[#This Row],[DELIVERABLE]],2,4), TRIM(SUBSTITUTE(MID(Table15[[#This Row],[CONCERN.ID]],2,20),"","") )  )</f>
        <v>08.461.5342.99.3614</v>
      </c>
      <c r="F423" t="str">
        <f>TRIM(MID(Table15[[#This Row],[CONCERN.UNIQUEPATH]], IF( ISNUMBER( SEARCH("/",Table15[[#This Row],[CONCERN.UNIQUEPATH]])),SEARCH("/",Table15[[#This Row],[CONCERN.UNIQUEPATH]])+1,1),255))</f>
        <v>Maintainability/Modifiability/Development/Custom/Server/Services/Integration:Storage/GenericRepositoryService</v>
      </c>
    </row>
    <row r="424" spans="1:6">
      <c r="A424" t="s">
        <v>1969</v>
      </c>
      <c r="B424" t="s">
        <v>2246</v>
      </c>
      <c r="C424" s="35" t="s">
        <v>4281</v>
      </c>
      <c r="D424" s="27" t="s">
        <v>4282</v>
      </c>
      <c r="E424" t="str">
        <f xml:space="preserve"> CONCATENATE( MID(Table15[[#This Row],[PHASE]],2,3), MID(Table15[[#This Row],[DELIVERABLE]],2,4), TRIM(SUBSTITUTE(MID(Table15[[#This Row],[CONCERN.ID]],2,20),"","") )  )</f>
        <v>08.461.5342.99.3615</v>
      </c>
      <c r="F424" t="str">
        <f>TRIM(MID(Table15[[#This Row],[CONCERN.UNIQUEPATH]], IF( ISNUMBER( SEARCH("/",Table15[[#This Row],[CONCERN.UNIQUEPATH]])),SEARCH("/",Table15[[#This Row],[CONCERN.UNIQUEPATH]])+1,1),255))</f>
        <v>Maintainability/Modifiability/Development/Custom/Server/Services/Integration:Storage/DocumentDbService</v>
      </c>
    </row>
    <row r="425" spans="1:6">
      <c r="A425" t="s">
        <v>1969</v>
      </c>
      <c r="B425" t="s">
        <v>2246</v>
      </c>
      <c r="C425" s="34" t="s">
        <v>4283</v>
      </c>
      <c r="D425" s="26" t="s">
        <v>4284</v>
      </c>
      <c r="E425" s="45" t="str">
        <f xml:space="preserve"> CONCATENATE( MID(Table15[[#This Row],[PHASE]],2,3), MID(Table15[[#This Row],[DELIVERABLE]],2,4), TRIM(SUBSTITUTE(MID(Table15[[#This Row],[CONCERN.ID]],2,20),"","") )  )</f>
        <v>08.461.5342.99.3616</v>
      </c>
      <c r="F425" t="str">
        <f>TRIM(MID(Table15[[#This Row],[CONCERN.UNIQUEPATH]], IF( ISNUMBER( SEARCH("/",Table15[[#This Row],[CONCERN.UNIQUEPATH]])),SEARCH("/",Table15[[#This Row],[CONCERN.UNIQUEPATH]])+1,1),255))</f>
        <v>Maintainability/Modifiability/Development/Custom/Server/Services/Integration:Storage/GraphDbService</v>
      </c>
    </row>
    <row r="426" spans="1:6">
      <c r="A426" t="s">
        <v>1969</v>
      </c>
      <c r="B426" t="s">
        <v>2246</v>
      </c>
      <c r="C426" s="35" t="s">
        <v>4285</v>
      </c>
      <c r="D426" s="27" t="s">
        <v>4286</v>
      </c>
      <c r="E426" t="str">
        <f xml:space="preserve"> CONCATENATE( MID(Table15[[#This Row],[PHASE]],2,3), MID(Table15[[#This Row],[DELIVERABLE]],2,4), TRIM(SUBSTITUTE(MID(Table15[[#This Row],[CONCERN.ID]],2,20),"","") )  )</f>
        <v>08.461.5342.99.3620</v>
      </c>
      <c r="F426" t="str">
        <f>TRIM(MID(Table15[[#This Row],[CONCERN.UNIQUEPATH]], IF( ISNUMBER( SEARCH("/",Table15[[#This Row],[CONCERN.UNIQUEPATH]])),SEARCH("/",Table15[[#This Row],[CONCERN.UNIQUEPATH]])+1,1),255))</f>
        <v>Maintainability/Modifiability/Development/Custom/Server/Services/Integration:3rdParty</v>
      </c>
    </row>
    <row r="427" spans="1:6">
      <c r="A427" t="s">
        <v>1969</v>
      </c>
      <c r="B427" t="s">
        <v>2246</v>
      </c>
      <c r="C427" s="34" t="s">
        <v>4287</v>
      </c>
      <c r="D427" s="26" t="s">
        <v>4288</v>
      </c>
      <c r="E427" s="45" t="str">
        <f xml:space="preserve"> CONCATENATE( MID(Table15[[#This Row],[PHASE]],2,3), MID(Table15[[#This Row],[DELIVERABLE]],2,4), TRIM(SUBSTITUTE(MID(Table15[[#This Row],[CONCERN.ID]],2,20),"","") )  )</f>
        <v>08.461.5342.99.3621</v>
      </c>
      <c r="F427" t="str">
        <f>TRIM(MID(Table15[[#This Row],[CONCERN.UNIQUEPATH]], IF( ISNUMBER( SEARCH("/",Table15[[#This Row],[CONCERN.UNIQUEPATH]])),SEARCH("/",Table15[[#This Row],[CONCERN.UNIQUEPATH]])+1,1),255))</f>
        <v>Maintainability/Modifiability/Development/Custom/Server/Services/Integration:3rdParty/CachingService</v>
      </c>
    </row>
    <row r="428" spans="1:6">
      <c r="A428" t="s">
        <v>1969</v>
      </c>
      <c r="B428" t="s">
        <v>2246</v>
      </c>
      <c r="C428" s="35" t="s">
        <v>4289</v>
      </c>
      <c r="D428" s="27" t="s">
        <v>4290</v>
      </c>
      <c r="E428" t="str">
        <f xml:space="preserve"> CONCATENATE( MID(Table15[[#This Row],[PHASE]],2,3), MID(Table15[[#This Row],[DELIVERABLE]],2,4), TRIM(SUBSTITUTE(MID(Table15[[#This Row],[CONCERN.ID]],2,20),"","") )  )</f>
        <v>08.461.5342.99.3622</v>
      </c>
      <c r="F428" t="str">
        <f>TRIM(MID(Table15[[#This Row],[CONCERN.UNIQUEPATH]], IF( ISNUMBER( SEARCH("/",Table15[[#This Row],[CONCERN.UNIQUEPATH]])),SEARCH("/",Table15[[#This Row],[CONCERN.UNIQUEPATH]])+1,1),255))</f>
        <v>Maintainability/Modifiability/Development/Custom/Server/Services/Integration:3rdParty/IdPService</v>
      </c>
    </row>
    <row r="429" spans="1:6">
      <c r="A429" t="s">
        <v>1969</v>
      </c>
      <c r="B429" t="s">
        <v>2246</v>
      </c>
      <c r="C429" s="34" t="s">
        <v>4291</v>
      </c>
      <c r="D429" s="26" t="s">
        <v>4292</v>
      </c>
      <c r="E429" s="45" t="str">
        <f xml:space="preserve"> CONCATENATE( MID(Table15[[#This Row],[PHASE]],2,3), MID(Table15[[#This Row],[DELIVERABLE]],2,4), TRIM(SUBSTITUTE(MID(Table15[[#This Row],[CONCERN.ID]],2,20),"","") )  )</f>
        <v>08.461.5342.99.3623</v>
      </c>
      <c r="F429" t="str">
        <f>TRIM(MID(Table15[[#This Row],[CONCERN.UNIQUEPATH]], IF( ISNUMBER( SEARCH("/",Table15[[#This Row],[CONCERN.UNIQUEPATH]])),SEARCH("/",Table15[[#This Row],[CONCERN.UNIQUEPATH]])+1,1),255))</f>
        <v>Maintainability/Modifiability/Development/Custom/Server/Services/Integration:3rdParty/GeoIPService</v>
      </c>
    </row>
    <row r="430" spans="1:6">
      <c r="A430" t="s">
        <v>1969</v>
      </c>
      <c r="B430" t="s">
        <v>2246</v>
      </c>
      <c r="C430" s="35" t="s">
        <v>4293</v>
      </c>
      <c r="D430" s="27" t="s">
        <v>4294</v>
      </c>
      <c r="E430" t="str">
        <f xml:space="preserve"> CONCATENATE( MID(Table15[[#This Row],[PHASE]],2,3), MID(Table15[[#This Row],[DELIVERABLE]],2,4), TRIM(SUBSTITUTE(MID(Table15[[#This Row],[CONCERN.ID]],2,20),"","") )  )</f>
        <v>08.461.5342.99.3624</v>
      </c>
      <c r="F430" t="str">
        <f>TRIM(MID(Table15[[#This Row],[CONCERN.UNIQUEPATH]], IF( ISNUMBER( SEARCH("/",Table15[[#This Row],[CONCERN.UNIQUEPATH]])),SEARCH("/",Table15[[#This Row],[CONCERN.UNIQUEPATH]])+1,1),255))</f>
        <v>Maintainability/Modifiability/Development/Custom/Server/Services/Integration:3rdParty/MapService</v>
      </c>
    </row>
    <row r="431" spans="1:6">
      <c r="A431" t="s">
        <v>1969</v>
      </c>
      <c r="B431" t="s">
        <v>2246</v>
      </c>
      <c r="C431" s="34" t="s">
        <v>4295</v>
      </c>
      <c r="D431" s="26" t="s">
        <v>4296</v>
      </c>
      <c r="E431" s="45" t="str">
        <f xml:space="preserve"> CONCATENATE( MID(Table15[[#This Row],[PHASE]],2,3), MID(Table15[[#This Row],[DELIVERABLE]],2,4), TRIM(SUBSTITUTE(MID(Table15[[#This Row],[CONCERN.ID]],2,20),"","") )  )</f>
        <v>08.461.5342.99.3625</v>
      </c>
      <c r="F431" t="str">
        <f>TRIM(MID(Table15[[#This Row],[CONCERN.UNIQUEPATH]], IF( ISNUMBER( SEARCH("/",Table15[[#This Row],[CONCERN.UNIQUEPATH]])),SEARCH("/",Table15[[#This Row],[CONCERN.UNIQUEPATH]])+1,1),255))</f>
        <v>Maintainability/Modifiability/Development/Custom/Server/Services/Integration:3rdParty/ValidationServices</v>
      </c>
    </row>
    <row r="432" spans="1:6">
      <c r="A432" t="s">
        <v>1969</v>
      </c>
      <c r="B432" t="s">
        <v>2246</v>
      </c>
      <c r="C432" s="35" t="s">
        <v>4297</v>
      </c>
      <c r="D432" s="27" t="s">
        <v>4298</v>
      </c>
      <c r="E432" t="str">
        <f xml:space="preserve"> CONCATENATE( MID(Table15[[#This Row],[PHASE]],2,3), MID(Table15[[#This Row],[DELIVERABLE]],2,4), TRIM(SUBSTITUTE(MID(Table15[[#This Row],[CONCERN.ID]],2,20),"","") )  )</f>
        <v>08.461.5342.99.3626</v>
      </c>
      <c r="F432" t="str">
        <f>TRIM(MID(Table15[[#This Row],[CONCERN.UNIQUEPATH]], IF( ISNUMBER( SEARCH("/",Table15[[#This Row],[CONCERN.UNIQUEPATH]])),SEARCH("/",Table15[[#This Row],[CONCERN.UNIQUEPATH]])+1,1),255))</f>
        <v>Maintainability/Modifiability/Development/Custom/Server/Services/Integration:3rdParty/SearchService</v>
      </c>
    </row>
    <row r="433" spans="1:6">
      <c r="A433" t="s">
        <v>1969</v>
      </c>
      <c r="B433" t="s">
        <v>2246</v>
      </c>
      <c r="C433" s="34" t="s">
        <v>4299</v>
      </c>
      <c r="D433" s="26" t="s">
        <v>4300</v>
      </c>
      <c r="E433" s="45" t="str">
        <f xml:space="preserve"> CONCATENATE( MID(Table15[[#This Row],[PHASE]],2,3), MID(Table15[[#This Row],[DELIVERABLE]],2,4), TRIM(SUBSTITUTE(MID(Table15[[#This Row],[CONCERN.ID]],2,20),"","") )  )</f>
        <v>08.461.5342.99.3627</v>
      </c>
      <c r="F433" t="str">
        <f>TRIM(MID(Table15[[#This Row],[CONCERN.UNIQUEPATH]], IF( ISNUMBER( SEARCH("/",Table15[[#This Row],[CONCERN.UNIQUEPATH]])),SEARCH("/",Table15[[#This Row],[CONCERN.UNIQUEPATH]])+1,1),255))</f>
        <v>Maintainability/Modifiability/Development/Custom/Server/Services/Integration:3rdParty/EmailSMTPService</v>
      </c>
    </row>
    <row r="434" spans="1:6">
      <c r="A434" t="s">
        <v>1969</v>
      </c>
      <c r="B434" t="s">
        <v>2246</v>
      </c>
      <c r="C434" s="35" t="s">
        <v>4301</v>
      </c>
      <c r="D434" s="27" t="s">
        <v>4302</v>
      </c>
      <c r="E434" t="str">
        <f xml:space="preserve"> CONCATENATE( MID(Table15[[#This Row],[PHASE]],2,3), MID(Table15[[#This Row],[DELIVERABLE]],2,4), TRIM(SUBSTITUTE(MID(Table15[[#This Row],[CONCERN.ID]],2,20),"","") )  )</f>
        <v>08.461.5342.99.3628</v>
      </c>
      <c r="F434" t="str">
        <f>TRIM(MID(Table15[[#This Row],[CONCERN.UNIQUEPATH]], IF( ISNUMBER( SEARCH("/",Table15[[#This Row],[CONCERN.UNIQUEPATH]])),SEARCH("/",Table15[[#This Row],[CONCERN.UNIQUEPATH]])+1,1),255))</f>
        <v>Maintainability/Modifiability/Development/Custom/Server/Services/Integration:3rdParty/RulesService</v>
      </c>
    </row>
    <row r="435" spans="1:6">
      <c r="A435" t="s">
        <v>1969</v>
      </c>
      <c r="B435" t="s">
        <v>2246</v>
      </c>
      <c r="C435" s="34" t="s">
        <v>4303</v>
      </c>
      <c r="D435" s="26" t="s">
        <v>4304</v>
      </c>
      <c r="E435" s="45" t="str">
        <f xml:space="preserve"> CONCATENATE( MID(Table15[[#This Row],[PHASE]],2,3), MID(Table15[[#This Row],[DELIVERABLE]],2,4), TRIM(SUBSTITUTE(MID(Table15[[#This Row],[CONCERN.ID]],2,20),"","") )  )</f>
        <v>08.461.5342.99.3629</v>
      </c>
      <c r="F435" t="str">
        <f>TRIM(MID(Table15[[#This Row],[CONCERN.UNIQUEPATH]], IF( ISNUMBER( SEARCH("/",Table15[[#This Row],[CONCERN.UNIQUEPATH]])),SEARCH("/",Table15[[#This Row],[CONCERN.UNIQUEPATH]])+1,1),255))</f>
        <v>Maintainability/Modifiability/Development/Custom/Server/Services/Integration:3rdParty/WorkflowService</v>
      </c>
    </row>
    <row r="436" spans="1:6">
      <c r="A436" t="s">
        <v>1969</v>
      </c>
      <c r="B436" t="s">
        <v>2246</v>
      </c>
      <c r="C436" s="35" t="s">
        <v>4305</v>
      </c>
      <c r="D436" s="27" t="s">
        <v>4306</v>
      </c>
      <c r="E436" t="str">
        <f xml:space="preserve"> CONCATENATE( MID(Table15[[#This Row],[PHASE]],2,3), MID(Table15[[#This Row],[DELIVERABLE]],2,4), TRIM(SUBSTITUTE(MID(Table15[[#This Row],[CONCERN.ID]],2,20),"","") )  )</f>
        <v>08.461.5342.99.3630</v>
      </c>
      <c r="F436" t="str">
        <f>TRIM(MID(Table15[[#This Row],[CONCERN.UNIQUEPATH]], IF( ISNUMBER( SEARCH("/",Table15[[#This Row],[CONCERN.UNIQUEPATH]])),SEARCH("/",Table15[[#This Row],[CONCERN.UNIQUEPATH]])+1,1),255))</f>
        <v>Maintainability/Modifiability/Development/Custom/Server/Services/Status</v>
      </c>
    </row>
    <row r="437" spans="1:6">
      <c r="A437" t="s">
        <v>1969</v>
      </c>
      <c r="B437" t="s">
        <v>2246</v>
      </c>
      <c r="C437" s="34" t="s">
        <v>4307</v>
      </c>
      <c r="D437" s="26" t="s">
        <v>4308</v>
      </c>
      <c r="E437" s="45" t="str">
        <f xml:space="preserve"> CONCATENATE( MID(Table15[[#This Row],[PHASE]],2,3), MID(Table15[[#This Row],[DELIVERABLE]],2,4), TRIM(SUBSTITUTE(MID(Table15[[#This Row],[CONCERN.ID]],2,20),"","") )  )</f>
        <v>08.461.5342.99.3631</v>
      </c>
      <c r="F437" t="str">
        <f>TRIM(MID(Table15[[#This Row],[CONCERN.UNIQUEPATH]], IF( ISNUMBER( SEARCH("/",Table15[[#This Row],[CONCERN.UNIQUEPATH]])),SEARCH("/",Table15[[#This Row],[CONCERN.UNIQUEPATH]])+1,1),255))</f>
        <v>Maintainability/Modifiability/Development/Custom/Server/Services/Status/ConnectionService</v>
      </c>
    </row>
    <row r="438" spans="1:6">
      <c r="A438" t="s">
        <v>1969</v>
      </c>
      <c r="B438" t="s">
        <v>2246</v>
      </c>
      <c r="C438" s="35" t="s">
        <v>4309</v>
      </c>
      <c r="D438" s="27" t="s">
        <v>4310</v>
      </c>
      <c r="E438" t="str">
        <f xml:space="preserve"> CONCATENATE( MID(Table15[[#This Row],[PHASE]],2,3), MID(Table15[[#This Row],[DELIVERABLE]],2,4), TRIM(SUBSTITUTE(MID(Table15[[#This Row],[CONCERN.ID]],2,20),"","") )  )</f>
        <v>08.461.5342.99.3632</v>
      </c>
      <c r="F438" t="str">
        <f>TRIM(MID(Table15[[#This Row],[CONCERN.UNIQUEPATH]], IF( ISNUMBER( SEARCH("/",Table15[[#This Row],[CONCERN.UNIQUEPATH]])),SEARCH("/",Table15[[#This Row],[CONCERN.UNIQUEPATH]])+1,1),255))</f>
        <v>Maintainability/Modifiability/Development/Custom/Server/Services/Status/DiagnosticsService</v>
      </c>
    </row>
    <row r="439" spans="1:6">
      <c r="A439" t="s">
        <v>1969</v>
      </c>
      <c r="B439" t="s">
        <v>2246</v>
      </c>
      <c r="C439" s="34" t="s">
        <v>4311</v>
      </c>
      <c r="D439" s="26" t="s">
        <v>4312</v>
      </c>
      <c r="E439" s="45" t="str">
        <f xml:space="preserve"> CONCATENATE( MID(Table15[[#This Row],[PHASE]],2,3), MID(Table15[[#This Row],[DELIVERABLE]],2,4), TRIM(SUBSTITUTE(MID(Table15[[#This Row],[CONCERN.ID]],2,20),"","") )  )</f>
        <v>08.461.5342.99.3633</v>
      </c>
      <c r="F439" t="str">
        <f>TRIM(MID(Table15[[#This Row],[CONCERN.UNIQUEPATH]], IF( ISNUMBER( SEARCH("/",Table15[[#This Row],[CONCERN.UNIQUEPATH]])),SEARCH("/",Table15[[#This Row],[CONCERN.UNIQUEPATH]])+1,1),255))</f>
        <v>Maintainability/Modifiability/Development/Custom/Server/Services/Status/ErrorsService</v>
      </c>
    </row>
    <row r="440" spans="1:6">
      <c r="A440" t="s">
        <v>1969</v>
      </c>
      <c r="B440" t="s">
        <v>2246</v>
      </c>
      <c r="C440" s="35" t="s">
        <v>4313</v>
      </c>
      <c r="D440" s="27" t="s">
        <v>4314</v>
      </c>
      <c r="E440" t="str">
        <f xml:space="preserve"> CONCATENATE( MID(Table15[[#This Row],[PHASE]],2,3), MID(Table15[[#This Row],[DELIVERABLE]],2,4), TRIM(SUBSTITUTE(MID(Table15[[#This Row],[CONCERN.ID]],2,20),"","") )  )</f>
        <v>08.461.5342.99.3640</v>
      </c>
      <c r="F440" t="str">
        <f>TRIM(MID(Table15[[#This Row],[CONCERN.UNIQUEPATH]], IF( ISNUMBER( SEARCH("/",Table15[[#This Row],[CONCERN.UNIQUEPATH]])),SEARCH("/",Table15[[#This Row],[CONCERN.UNIQUEPATH]])+1,1),255))</f>
        <v>Maintainability/Modifiability/Development/Custom/Server/Services/Contet</v>
      </c>
    </row>
    <row r="441" spans="1:6">
      <c r="A441" t="s">
        <v>1969</v>
      </c>
      <c r="B441" t="s">
        <v>2246</v>
      </c>
      <c r="C441" s="34" t="s">
        <v>4315</v>
      </c>
      <c r="D441" s="26" t="s">
        <v>4316</v>
      </c>
      <c r="E441" s="45" t="str">
        <f xml:space="preserve"> CONCATENATE( MID(Table15[[#This Row],[PHASE]],2,3), MID(Table15[[#This Row],[DELIVERABLE]],2,4), TRIM(SUBSTITUTE(MID(Table15[[#This Row],[CONCERN.ID]],2,20),"","") )  )</f>
        <v>08.461.5342.99.3641</v>
      </c>
      <c r="F441" t="str">
        <f>TRIM(MID(Table15[[#This Row],[CONCERN.UNIQUEPATH]], IF( ISNUMBER( SEARCH("/",Table15[[#This Row],[CONCERN.UNIQUEPATH]])),SEARCH("/",Table15[[#This Row],[CONCERN.UNIQUEPATH]])+1,1),255))</f>
        <v>Maintainability/Modifiability/Development/Custom/Server/Services/Contet/ContetService</v>
      </c>
    </row>
    <row r="442" spans="1:6">
      <c r="A442" t="s">
        <v>1969</v>
      </c>
      <c r="B442" t="s">
        <v>2246</v>
      </c>
      <c r="C442" s="35" t="s">
        <v>4317</v>
      </c>
      <c r="D442" s="27" t="s">
        <v>4318</v>
      </c>
      <c r="E442" t="str">
        <f xml:space="preserve"> CONCATENATE( MID(Table15[[#This Row],[PHASE]],2,3), MID(Table15[[#This Row],[DELIVERABLE]],2,4), TRIM(SUBSTITUTE(MID(Table15[[#This Row],[CONCERN.ID]],2,20),"","") )  )</f>
        <v>08.461.5342.99.3643</v>
      </c>
      <c r="F442" t="str">
        <f>TRIM(MID(Table15[[#This Row],[CONCERN.UNIQUEPATH]], IF( ISNUMBER( SEARCH("/",Table15[[#This Row],[CONCERN.UNIQUEPATH]])),SEARCH("/",Table15[[#This Row],[CONCERN.UNIQUEPATH]])+1,1),255))</f>
        <v>Maintainability/Modifiability/Development/Custom/Server/Services/Contet/SessionService</v>
      </c>
    </row>
    <row r="443" spans="1:6">
      <c r="A443" t="s">
        <v>1969</v>
      </c>
      <c r="B443" t="s">
        <v>2246</v>
      </c>
      <c r="C443" s="34" t="s">
        <v>4319</v>
      </c>
      <c r="D443" s="26" t="s">
        <v>4320</v>
      </c>
      <c r="E443" s="45" t="str">
        <f xml:space="preserve"> CONCATENATE( MID(Table15[[#This Row],[PHASE]],2,3), MID(Table15[[#This Row],[DELIVERABLE]],2,4), TRIM(SUBSTITUTE(MID(Table15[[#This Row],[CONCERN.ID]],2,20),"","") )  )</f>
        <v>08.461.5342.99.3644</v>
      </c>
      <c r="F443" t="str">
        <f>TRIM(MID(Table15[[#This Row],[CONCERN.UNIQUEPATH]], IF( ISNUMBER( SEARCH("/",Table15[[#This Row],[CONCERN.UNIQUEPATH]])),SEARCH("/",Table15[[#This Row],[CONCERN.UNIQUEPATH]])+1,1),255))</f>
        <v>Maintainability/Modifiability/Development/Custom/Server/Services/Contet/RequestService</v>
      </c>
    </row>
    <row r="444" spans="1:6">
      <c r="A444" t="s">
        <v>1969</v>
      </c>
      <c r="B444" t="s">
        <v>2246</v>
      </c>
      <c r="C444" s="35" t="s">
        <v>4321</v>
      </c>
      <c r="D444" s="27" t="s">
        <v>4322</v>
      </c>
      <c r="E444" t="str">
        <f xml:space="preserve"> CONCATENATE( MID(Table15[[#This Row],[PHASE]],2,3), MID(Table15[[#This Row],[DELIVERABLE]],2,4), TRIM(SUBSTITUTE(MID(Table15[[#This Row],[CONCERN.ID]],2,20),"","") )  )</f>
        <v>08.461.5342.99.3645</v>
      </c>
      <c r="F444" t="str">
        <f>TRIM(MID(Table15[[#This Row],[CONCERN.UNIQUEPATH]], IF( ISNUMBER( SEARCH("/",Table15[[#This Row],[CONCERN.UNIQUEPATH]])),SEARCH("/",Table15[[#This Row],[CONCERN.UNIQUEPATH]])+1,1),255))</f>
        <v>Maintainability/Modifiability/Development/Custom/Server/Services/Contet/TenancyService</v>
      </c>
    </row>
    <row r="445" spans="1:6">
      <c r="A445" t="s">
        <v>1969</v>
      </c>
      <c r="B445" t="s">
        <v>2246</v>
      </c>
      <c r="C445" s="34" t="s">
        <v>4323</v>
      </c>
      <c r="D445" s="26" t="s">
        <v>4324</v>
      </c>
      <c r="E445" s="45" t="str">
        <f xml:space="preserve"> CONCATENATE( MID(Table15[[#This Row],[PHASE]],2,3), MID(Table15[[#This Row],[DELIVERABLE]],2,4), TRIM(SUBSTITUTE(MID(Table15[[#This Row],[CONCERN.ID]],2,20),"","") )  )</f>
        <v>08.461.5342.99.3646</v>
      </c>
      <c r="F445" t="str">
        <f>TRIM(MID(Table15[[#This Row],[CONCERN.UNIQUEPATH]], IF( ISNUMBER( SEARCH("/",Table15[[#This Row],[CONCERN.UNIQUEPATH]])),SEARCH("/",Table15[[#This Row],[CONCERN.UNIQUEPATH]])+1,1),255))</f>
        <v>Maintainability/Modifiability/Development/Custom/Server/Services/Contet/NavigationService</v>
      </c>
    </row>
    <row r="446" spans="1:6">
      <c r="A446" t="s">
        <v>1969</v>
      </c>
      <c r="B446" t="s">
        <v>2246</v>
      </c>
      <c r="C446" s="35" t="s">
        <v>4325</v>
      </c>
      <c r="D446" s="27" t="s">
        <v>4326</v>
      </c>
      <c r="E446" t="str">
        <f xml:space="preserve"> CONCATENATE( MID(Table15[[#This Row],[PHASE]],2,3), MID(Table15[[#This Row],[DELIVERABLE]],2,4), TRIM(SUBSTITUTE(MID(Table15[[#This Row],[CONCERN.ID]],2,20),"","") )  )</f>
        <v>08.461.5342.99.3650</v>
      </c>
      <c r="F446" t="str">
        <f>TRIM(MID(Table15[[#This Row],[CONCERN.UNIQUEPATH]], IF( ISNUMBER( SEARCH("/",Table15[[#This Row],[CONCERN.UNIQUEPATH]])),SEARCH("/",Table15[[#This Row],[CONCERN.UNIQUEPATH]])+1,1),255))</f>
        <v>Maintainability/Modifiability/Development/Custom/Server/Services/Authorisation</v>
      </c>
    </row>
    <row r="447" spans="1:6">
      <c r="A447" t="s">
        <v>1969</v>
      </c>
      <c r="B447" t="s">
        <v>2246</v>
      </c>
      <c r="C447" s="34" t="s">
        <v>4325</v>
      </c>
      <c r="D447" s="26" t="s">
        <v>4327</v>
      </c>
      <c r="E447" s="45" t="str">
        <f xml:space="preserve"> CONCATENATE( MID(Table15[[#This Row],[PHASE]],2,3), MID(Table15[[#This Row],[DELIVERABLE]],2,4), TRIM(SUBSTITUTE(MID(Table15[[#This Row],[CONCERN.ID]],2,20),"","") )  )</f>
        <v>08.461.5342.99.3650</v>
      </c>
      <c r="F447" t="str">
        <f>TRIM(MID(Table15[[#This Row],[CONCERN.UNIQUEPATH]], IF( ISNUMBER( SEARCH("/",Table15[[#This Row],[CONCERN.UNIQUEPATH]])),SEARCH("/",Table15[[#This Row],[CONCERN.UNIQUEPATH]])+1,1),255))</f>
        <v>Maintainability/Modifiability/Development/Custom/Server/Services/Configuration</v>
      </c>
    </row>
    <row r="448" spans="1:6">
      <c r="A448" t="s">
        <v>1969</v>
      </c>
      <c r="B448" t="s">
        <v>2246</v>
      </c>
      <c r="C448" s="35" t="s">
        <v>4325</v>
      </c>
      <c r="D448" s="27" t="s">
        <v>4328</v>
      </c>
      <c r="E448" t="str">
        <f xml:space="preserve"> CONCATENATE( MID(Table15[[#This Row],[PHASE]],2,3), MID(Table15[[#This Row],[DELIVERABLE]],2,4), TRIM(SUBSTITUTE(MID(Table15[[#This Row],[CONCERN.ID]],2,20),"","") )  )</f>
        <v>08.461.5342.99.3650</v>
      </c>
      <c r="F448" t="str">
        <f>TRIM(MID(Table15[[#This Row],[CONCERN.UNIQUEPATH]], IF( ISNUMBER( SEARCH("/",Table15[[#This Row],[CONCERN.UNIQUEPATH]])),SEARCH("/",Table15[[#This Row],[CONCERN.UNIQUEPATH]])+1,1),255))</f>
        <v>Maintainability/Modifiability/Development/Custom/Server/Services/Configuration/GroupProfileService</v>
      </c>
    </row>
    <row r="449" spans="1:6">
      <c r="A449" t="s">
        <v>1969</v>
      </c>
      <c r="B449" t="s">
        <v>2246</v>
      </c>
      <c r="C449" s="34" t="s">
        <v>4325</v>
      </c>
      <c r="D449" s="26" t="s">
        <v>4329</v>
      </c>
      <c r="E449" s="45" t="str">
        <f xml:space="preserve"> CONCATENATE( MID(Table15[[#This Row],[PHASE]],2,3), MID(Table15[[#This Row],[DELIVERABLE]],2,4), TRIM(SUBSTITUTE(MID(Table15[[#This Row],[CONCERN.ID]],2,20),"","") )  )</f>
        <v>08.461.5342.99.3650</v>
      </c>
      <c r="F449" t="str">
        <f>TRIM(MID(Table15[[#This Row],[CONCERN.UNIQUEPATH]], IF( ISNUMBER( SEARCH("/",Table15[[#This Row],[CONCERN.UNIQUEPATH]])),SEARCH("/",Table15[[#This Row],[CONCERN.UNIQUEPATH]])+1,1),255))</f>
        <v>Maintainability/Modifiability/Development/Custom/Server/Services/Configuration/GroupSettingsService</v>
      </c>
    </row>
    <row r="450" spans="1:6">
      <c r="A450" t="s">
        <v>1969</v>
      </c>
      <c r="B450" t="s">
        <v>2246</v>
      </c>
      <c r="C450" s="35" t="s">
        <v>4325</v>
      </c>
      <c r="D450" s="27" t="s">
        <v>4330</v>
      </c>
      <c r="E450" t="str">
        <f xml:space="preserve"> CONCATENATE( MID(Table15[[#This Row],[PHASE]],2,3), MID(Table15[[#This Row],[DELIVERABLE]],2,4), TRIM(SUBSTITUTE(MID(Table15[[#This Row],[CONCERN.ID]],2,20),"","") )  )</f>
        <v>08.461.5342.99.3650</v>
      </c>
      <c r="F450" t="str">
        <f>TRIM(MID(Table15[[#This Row],[CONCERN.UNIQUEPATH]], IF( ISNUMBER( SEARCH("/",Table15[[#This Row],[CONCERN.UNIQUEPATH]])),SEARCH("/",Table15[[#This Row],[CONCERN.UNIQUEPATH]])+1,1),255))</f>
        <v>Maintainability/Modifiability/Development/Custom/Server/Services/Configuration/HostSettingsService</v>
      </c>
    </row>
    <row r="451" spans="1:6">
      <c r="A451" t="s">
        <v>1969</v>
      </c>
      <c r="B451" t="s">
        <v>2246</v>
      </c>
      <c r="C451" s="34" t="s">
        <v>4325</v>
      </c>
      <c r="D451" s="26" t="s">
        <v>4331</v>
      </c>
      <c r="E451" s="45" t="str">
        <f xml:space="preserve"> CONCATENATE( MID(Table15[[#This Row],[PHASE]],2,3), MID(Table15[[#This Row],[DELIVERABLE]],2,4), TRIM(SUBSTITUTE(MID(Table15[[#This Row],[CONCERN.ID]],2,20),"","") )  )</f>
        <v>08.461.5342.99.3650</v>
      </c>
      <c r="F451" t="str">
        <f>TRIM(MID(Table15[[#This Row],[CONCERN.UNIQUEPATH]], IF( ISNUMBER( SEARCH("/",Table15[[#This Row],[CONCERN.UNIQUEPATH]])),SEARCH("/",Table15[[#This Row],[CONCERN.UNIQUEPATH]])+1,1),255))</f>
        <v>Maintainability/Modifiability/Development/Custom/Server/Services/Configuration/OrganisationSettingsService</v>
      </c>
    </row>
    <row r="452" spans="1:6">
      <c r="A452" t="s">
        <v>1969</v>
      </c>
      <c r="B452" t="s">
        <v>2246</v>
      </c>
      <c r="C452" s="35" t="s">
        <v>4325</v>
      </c>
      <c r="D452" s="27" t="s">
        <v>4332</v>
      </c>
      <c r="E452" t="str">
        <f xml:space="preserve"> CONCATENATE( MID(Table15[[#This Row],[PHASE]],2,3), MID(Table15[[#This Row],[DELIVERABLE]],2,4), TRIM(SUBSTITUTE(MID(Table15[[#This Row],[CONCERN.ID]],2,20),"","") )  )</f>
        <v>08.461.5342.99.3650</v>
      </c>
      <c r="F452" t="str">
        <f>TRIM(MID(Table15[[#This Row],[CONCERN.UNIQUEPATH]], IF( ISNUMBER( SEARCH("/",Table15[[#This Row],[CONCERN.UNIQUEPATH]])),SEARCH("/",Table15[[#This Row],[CONCERN.UNIQUEPATH]])+1,1),255))</f>
        <v>Maintainability/Modifiability/Development/Custom/Server/Services/Configuration/SystemSettingsService</v>
      </c>
    </row>
    <row r="453" spans="1:6">
      <c r="A453" t="s">
        <v>1969</v>
      </c>
      <c r="B453" t="s">
        <v>2246</v>
      </c>
      <c r="C453" s="34" t="s">
        <v>4325</v>
      </c>
      <c r="D453" s="26" t="s">
        <v>4333</v>
      </c>
      <c r="E453" s="45" t="str">
        <f xml:space="preserve"> CONCATENATE( MID(Table15[[#This Row],[PHASE]],2,3), MID(Table15[[#This Row],[DELIVERABLE]],2,4), TRIM(SUBSTITUTE(MID(Table15[[#This Row],[CONCERN.ID]],2,20),"","") )  )</f>
        <v>08.461.5342.99.3650</v>
      </c>
      <c r="F453" t="str">
        <f>TRIM(MID(Table15[[#This Row],[CONCERN.UNIQUEPATH]], IF( ISNUMBER( SEARCH("/",Table15[[#This Row],[CONCERN.UNIQUEPATH]])),SEARCH("/",Table15[[#This Row],[CONCERN.UNIQUEPATH]])+1,1),255))</f>
        <v>Maintainability/Modifiability/Development/Custom/Server/Services/Configuration/TenantSettingsService</v>
      </c>
    </row>
    <row r="454" spans="1:6">
      <c r="A454" t="s">
        <v>1969</v>
      </c>
      <c r="B454" t="s">
        <v>2246</v>
      </c>
      <c r="C454" s="35" t="s">
        <v>4325</v>
      </c>
      <c r="D454" s="27" t="s">
        <v>4334</v>
      </c>
      <c r="E454" t="str">
        <f xml:space="preserve"> CONCATENATE( MID(Table15[[#This Row],[PHASE]],2,3), MID(Table15[[#This Row],[DELIVERABLE]],2,4), TRIM(SUBSTITUTE(MID(Table15[[#This Row],[CONCERN.ID]],2,20),"","") )  )</f>
        <v>08.461.5342.99.3650</v>
      </c>
      <c r="F454" t="str">
        <f>TRIM(MID(Table15[[#This Row],[CONCERN.UNIQUEPATH]], IF( ISNUMBER( SEARCH("/",Table15[[#This Row],[CONCERN.UNIQUEPATH]])),SEARCH("/",Table15[[#This Row],[CONCERN.UNIQUEPATH]])+1,1),255))</f>
        <v>Maintainability/Modifiability/Development/Custom/Server/Services/Configuration/UserProfileService</v>
      </c>
    </row>
    <row r="455" spans="1:6">
      <c r="A455" t="s">
        <v>1969</v>
      </c>
      <c r="B455" t="s">
        <v>2246</v>
      </c>
      <c r="C455" s="34" t="s">
        <v>4335</v>
      </c>
      <c r="D455" s="26" t="s">
        <v>4336</v>
      </c>
      <c r="E455" s="45" t="str">
        <f xml:space="preserve"> CONCATENATE( MID(Table15[[#This Row],[PHASE]],2,3), MID(Table15[[#This Row],[DELIVERABLE]],2,4), TRIM(SUBSTITUTE(MID(Table15[[#This Row],[CONCERN.ID]],2,20),"","") )  )</f>
        <v>08.461.5342.99.3651</v>
      </c>
      <c r="F455" t="str">
        <f>TRIM(MID(Table15[[#This Row],[CONCERN.UNIQUEPATH]], IF( ISNUMBER( SEARCH("/",Table15[[#This Row],[CONCERN.UNIQUEPATH]])),SEARCH("/",Table15[[#This Row],[CONCERN.UNIQUEPATH]])+1,1),255))</f>
        <v>Maintainability/Modifiability/Development/Custom/Server/Services/Authorisation/SessionService</v>
      </c>
    </row>
    <row r="456" spans="1:6">
      <c r="A456" t="s">
        <v>1969</v>
      </c>
      <c r="B456" t="s">
        <v>2246</v>
      </c>
      <c r="C456" s="35" t="s">
        <v>4337</v>
      </c>
      <c r="D456" s="27" t="s">
        <v>4338</v>
      </c>
      <c r="E456" t="str">
        <f xml:space="preserve"> CONCATENATE( MID(Table15[[#This Row],[PHASE]],2,3), MID(Table15[[#This Row],[DELIVERABLE]],2,4), TRIM(SUBSTITUTE(MID(Table15[[#This Row],[CONCERN.ID]],2,20),"","") )  )</f>
        <v>08.461.5342.99.3652</v>
      </c>
      <c r="F456" t="str">
        <f>TRIM(MID(Table15[[#This Row],[CONCERN.UNIQUEPATH]], IF( ISNUMBER( SEARCH("/",Table15[[#This Row],[CONCERN.UNIQUEPATH]])),SEARCH("/",Table15[[#This Row],[CONCERN.UNIQUEPATH]])+1,1),255))</f>
        <v>Maintainability/Modifiability/Development/Custom/Server/Services/Authorisation/OperationsAuditingService</v>
      </c>
    </row>
    <row r="457" spans="1:6">
      <c r="A457" t="s">
        <v>1969</v>
      </c>
      <c r="B457" t="s">
        <v>2246</v>
      </c>
      <c r="C457" s="34" t="s">
        <v>4339</v>
      </c>
      <c r="D457" s="26" t="s">
        <v>4340</v>
      </c>
      <c r="E457" s="45" t="str">
        <f xml:space="preserve"> CONCATENATE( MID(Table15[[#This Row],[PHASE]],2,3), MID(Table15[[#This Row],[DELIVERABLE]],2,4), TRIM(SUBSTITUTE(MID(Table15[[#This Row],[CONCERN.ID]],2,20),"","") )  )</f>
        <v>08.461.5342.99.3654</v>
      </c>
      <c r="F457" t="str">
        <f>TRIM(MID(Table15[[#This Row],[CONCERN.UNIQUEPATH]], IF( ISNUMBER( SEARCH("/",Table15[[#This Row],[CONCERN.UNIQUEPATH]])),SEARCH("/",Table15[[#This Row],[CONCERN.UNIQUEPATH]])+1,1),255))</f>
        <v>Maintainability/Modifiability/Development/Custom/Server/Services/Authorisation/UserService</v>
      </c>
    </row>
    <row r="458" spans="1:6">
      <c r="A458" t="s">
        <v>1969</v>
      </c>
      <c r="B458" t="s">
        <v>2246</v>
      </c>
      <c r="C458" s="35" t="s">
        <v>4341</v>
      </c>
      <c r="D458" s="27" t="s">
        <v>4342</v>
      </c>
      <c r="E458" t="str">
        <f xml:space="preserve"> CONCATENATE( MID(Table15[[#This Row],[PHASE]],2,3), MID(Table15[[#This Row],[DELIVERABLE]],2,4), TRIM(SUBSTITUTE(MID(Table15[[#This Row],[CONCERN.ID]],2,20),"","") )  )</f>
        <v>08.461.5342.99.3655</v>
      </c>
      <c r="F458" t="str">
        <f>TRIM(MID(Table15[[#This Row],[CONCERN.UNIQUEPATH]], IF( ISNUMBER( SEARCH("/",Table15[[#This Row],[CONCERN.UNIQUEPATH]])),SEARCH("/",Table15[[#This Row],[CONCERN.UNIQUEPATH]])+1,1),255))</f>
        <v>Maintainability/Modifiability/Development/Custom/Server/Services/Authorisation/GroupService</v>
      </c>
    </row>
    <row r="459" spans="1:6">
      <c r="A459" t="s">
        <v>1969</v>
      </c>
      <c r="B459" t="s">
        <v>2246</v>
      </c>
      <c r="C459" s="34" t="s">
        <v>4343</v>
      </c>
      <c r="D459" s="26" t="s">
        <v>4344</v>
      </c>
      <c r="E459" s="45" t="str">
        <f xml:space="preserve"> CONCATENATE( MID(Table15[[#This Row],[PHASE]],2,3), MID(Table15[[#This Row],[DELIVERABLE]],2,4), TRIM(SUBSTITUTE(MID(Table15[[#This Row],[CONCERN.ID]],2,20),"","") )  )</f>
        <v>08.461.5342.99.3656</v>
      </c>
      <c r="F459" t="str">
        <f>TRIM(MID(Table15[[#This Row],[CONCERN.UNIQUEPATH]], IF( ISNUMBER( SEARCH("/",Table15[[#This Row],[CONCERN.UNIQUEPATH]])),SEARCH("/",Table15[[#This Row],[CONCERN.UNIQUEPATH]])+1,1),255))</f>
        <v>Maintainability/Modifiability/Development/Custom/Server/Services/Authorisation/GroupRolesService</v>
      </c>
    </row>
    <row r="460" spans="1:6">
      <c r="A460" t="s">
        <v>1969</v>
      </c>
      <c r="B460" t="s">
        <v>2246</v>
      </c>
      <c r="C460" s="35" t="s">
        <v>4345</v>
      </c>
      <c r="D460" s="27" t="s">
        <v>4346</v>
      </c>
      <c r="E460" t="str">
        <f xml:space="preserve"> CONCATENATE( MID(Table15[[#This Row],[PHASE]],2,3), MID(Table15[[#This Row],[DELIVERABLE]],2,4), TRIM(SUBSTITUTE(MID(Table15[[#This Row],[CONCERN.ID]],2,20),"","") )  )</f>
        <v>08.461.5342.99.3657</v>
      </c>
      <c r="F460" t="str">
        <f>TRIM(MID(Table15[[#This Row],[CONCERN.UNIQUEPATH]], IF( ISNUMBER( SEARCH("/",Table15[[#This Row],[CONCERN.UNIQUEPATH]])),SEARCH("/",Table15[[#This Row],[CONCERN.UNIQUEPATH]])+1,1),255))</f>
        <v>Maintainability/Modifiability/Development/Custom/Server/Services/Authorisation/ModulePermissionsService</v>
      </c>
    </row>
    <row r="461" spans="1:6">
      <c r="A461" t="s">
        <v>1969</v>
      </c>
      <c r="B461" t="s">
        <v>2246</v>
      </c>
      <c r="C461" s="34" t="s">
        <v>4347</v>
      </c>
      <c r="D461" s="26" t="s">
        <v>4348</v>
      </c>
      <c r="E461" s="45" t="str">
        <f xml:space="preserve"> CONCATENATE( MID(Table15[[#This Row],[PHASE]],2,3), MID(Table15[[#This Row],[DELIVERABLE]],2,4), TRIM(SUBSTITUTE(MID(Table15[[#This Row],[CONCERN.ID]],2,20),"","") )  )</f>
        <v>08.461.5342.99.3658</v>
      </c>
      <c r="F461" t="str">
        <f>TRIM(MID(Table15[[#This Row],[CONCERN.UNIQUEPATH]], IF( ISNUMBER( SEARCH("/",Table15[[#This Row],[CONCERN.UNIQUEPATH]])),SEARCH("/",Table15[[#This Row],[CONCERN.UNIQUEPATH]])+1,1),255))</f>
        <v>Maintainability/Modifiability/Development/Custom/Server/Services/Authorisation/RolePermissionsService</v>
      </c>
    </row>
    <row r="462" spans="1:6">
      <c r="A462" t="s">
        <v>1969</v>
      </c>
      <c r="B462" t="s">
        <v>2246</v>
      </c>
      <c r="C462" s="35" t="s">
        <v>4349</v>
      </c>
      <c r="D462" s="27" t="s">
        <v>4350</v>
      </c>
      <c r="E462" t="str">
        <f xml:space="preserve"> CONCATENATE( MID(Table15[[#This Row],[PHASE]],2,3), MID(Table15[[#This Row],[DELIVERABLE]],2,4), TRIM(SUBSTITUTE(MID(Table15[[#This Row],[CONCERN.ID]],2,20),"","") )  )</f>
        <v>08.461.5342.99.3659</v>
      </c>
      <c r="F462" t="str">
        <f>TRIM(MID(Table15[[#This Row],[CONCERN.UNIQUEPATH]], IF( ISNUMBER( SEARCH("/",Table15[[#This Row],[CONCERN.UNIQUEPATH]])),SEARCH("/",Table15[[#This Row],[CONCERN.UNIQUEPATH]])+1,1),255))</f>
        <v>Maintainability/Modifiability/Development/Custom/Server/Services/Authorisation/ProductRolesService</v>
      </c>
    </row>
    <row r="463" spans="1:6">
      <c r="A463" t="s">
        <v>1969</v>
      </c>
      <c r="B463" t="s">
        <v>2246</v>
      </c>
      <c r="C463" s="34" t="s">
        <v>4351</v>
      </c>
      <c r="D463" s="26" t="s">
        <v>4352</v>
      </c>
      <c r="E463" s="45" t="str">
        <f xml:space="preserve"> CONCATENATE( MID(Table15[[#This Row],[PHASE]],2,3), MID(Table15[[#This Row],[DELIVERABLE]],2,4), TRIM(SUBSTITUTE(MID(Table15[[#This Row],[CONCERN.ID]],2,20),"","") )  )</f>
        <v>08.461.5342.99.3660</v>
      </c>
      <c r="F463" t="str">
        <f>TRIM(MID(Table15[[#This Row],[CONCERN.UNIQUEPATH]], IF( ISNUMBER( SEARCH("/",Table15[[#This Row],[CONCERN.UNIQUEPATH]])),SEARCH("/",Table15[[#This Row],[CONCERN.UNIQUEPATH]])+1,1),255))</f>
        <v>Maintainability/Modifiability/Development/Custom/Server/Services/Media</v>
      </c>
    </row>
    <row r="464" spans="1:6">
      <c r="A464" t="s">
        <v>1969</v>
      </c>
      <c r="B464" t="s">
        <v>2246</v>
      </c>
      <c r="C464" s="35" t="s">
        <v>4353</v>
      </c>
      <c r="D464" s="27" t="s">
        <v>4354</v>
      </c>
      <c r="E464" t="str">
        <f xml:space="preserve"> CONCATENATE( MID(Table15[[#This Row],[PHASE]],2,3), MID(Table15[[#This Row],[DELIVERABLE]],2,4), TRIM(SUBSTITUTE(MID(Table15[[#This Row],[CONCERN.ID]],2,20),"","") )  )</f>
        <v>08.461.5342.99.3661</v>
      </c>
      <c r="F464" t="str">
        <f>TRIM(MID(Table15[[#This Row],[CONCERN.UNIQUEPATH]], IF( ISNUMBER( SEARCH("/",Table15[[#This Row],[CONCERN.UNIQUEPATH]])),SEARCH("/",Table15[[#This Row],[CONCERN.UNIQUEPATH]])+1,1),255))</f>
        <v>Maintainability/Modifiability/Development/Custom/Server/Services/Media/TemplateService</v>
      </c>
    </row>
    <row r="465" spans="1:6">
      <c r="A465" t="s">
        <v>1969</v>
      </c>
      <c r="B465" t="s">
        <v>2246</v>
      </c>
      <c r="C465" s="34" t="s">
        <v>4355</v>
      </c>
      <c r="D465" s="26" t="s">
        <v>4356</v>
      </c>
      <c r="E465" s="45" t="str">
        <f xml:space="preserve"> CONCATENATE( MID(Table15[[#This Row],[PHASE]],2,3), MID(Table15[[#This Row],[DELIVERABLE]],2,4), TRIM(SUBSTITUTE(MID(Table15[[#This Row],[CONCERN.ID]],2,20),"","") )  )</f>
        <v>08.461.5342.99.3662</v>
      </c>
      <c r="F465" t="str">
        <f>TRIM(MID(Table15[[#This Row],[CONCERN.UNIQUEPATH]], IF( ISNUMBER( SEARCH("/",Table15[[#This Row],[CONCERN.UNIQUEPATH]])),SEARCH("/",Table15[[#This Row],[CONCERN.UNIQUEPATH]])+1,1),255))</f>
        <v>Maintainability/Modifiability/Development/Custom/Server/Services/Media/ReportingService</v>
      </c>
    </row>
    <row r="466" spans="1:6">
      <c r="A466" t="s">
        <v>1969</v>
      </c>
      <c r="B466" t="s">
        <v>2246</v>
      </c>
      <c r="C466" s="35" t="s">
        <v>4357</v>
      </c>
      <c r="D466" s="27" t="s">
        <v>4358</v>
      </c>
      <c r="E466" t="str">
        <f xml:space="preserve"> CONCATENATE( MID(Table15[[#This Row],[PHASE]],2,3), MID(Table15[[#This Row],[DELIVERABLE]],2,4), TRIM(SUBSTITUTE(MID(Table15[[#This Row],[CONCERN.ID]],2,20),"","") )  )</f>
        <v>08.461.5342.99.3663</v>
      </c>
      <c r="F466" t="str">
        <f>TRIM(MID(Table15[[#This Row],[CONCERN.UNIQUEPATH]], IF( ISNUMBER( SEARCH("/",Table15[[#This Row],[CONCERN.UNIQUEPATH]])),SEARCH("/",Table15[[#This Row],[CONCERN.UNIQUEPATH]])+1,1),255))</f>
        <v>Maintainability/Modifiability/Development/Custom/Server/Services/Media/MediaService</v>
      </c>
    </row>
    <row r="467" spans="1:6">
      <c r="A467" t="s">
        <v>1969</v>
      </c>
      <c r="B467" t="s">
        <v>2246</v>
      </c>
      <c r="C467" s="34" t="s">
        <v>4359</v>
      </c>
      <c r="D467" s="26" t="s">
        <v>4360</v>
      </c>
      <c r="E467" s="45" t="str">
        <f xml:space="preserve"> CONCATENATE( MID(Table15[[#This Row],[PHASE]],2,3), MID(Table15[[#This Row],[DELIVERABLE]],2,4), TRIM(SUBSTITUTE(MID(Table15[[#This Row],[CONCERN.ID]],2,20),"","") )  )</f>
        <v>08.461.5342.99.3664</v>
      </c>
      <c r="F467" t="str">
        <f>TRIM(MID(Table15[[#This Row],[CONCERN.UNIQUEPATH]], IF( ISNUMBER( SEARCH("/",Table15[[#This Row],[CONCERN.UNIQUEPATH]])),SEARCH("/",Table15[[#This Row],[CONCERN.UNIQUEPATH]])+1,1),255))</f>
        <v>Maintainability/Modifiability/Development/Custom/Server/Services/Media/MediaCollectionsService</v>
      </c>
    </row>
    <row r="468" spans="1:6">
      <c r="A468" t="s">
        <v>1969</v>
      </c>
      <c r="B468" t="s">
        <v>2246</v>
      </c>
      <c r="C468" s="35" t="s">
        <v>4359</v>
      </c>
      <c r="D468" s="27" t="s">
        <v>4361</v>
      </c>
      <c r="E468" t="str">
        <f xml:space="preserve"> CONCATENATE( MID(Table15[[#This Row],[PHASE]],2,3), MID(Table15[[#This Row],[DELIVERABLE]],2,4), TRIM(SUBSTITUTE(MID(Table15[[#This Row],[CONCERN.ID]],2,20),"","") )  )</f>
        <v>08.461.5342.99.3664</v>
      </c>
      <c r="F468" t="str">
        <f>TRIM(MID(Table15[[#This Row],[CONCERN.UNIQUEPATH]], IF( ISNUMBER( SEARCH("/",Table15[[#This Row],[CONCERN.UNIQUEPATH]])),SEARCH("/",Table15[[#This Row],[CONCERN.UNIQUEPATH]])+1,1),255))</f>
        <v>Maintainability/Modifiability/Development/Custom/Server/Services/Media/ZipService</v>
      </c>
    </row>
    <row r="469" spans="1:6">
      <c r="A469" t="s">
        <v>1969</v>
      </c>
      <c r="B469" t="s">
        <v>2246</v>
      </c>
      <c r="C469" s="34" t="s">
        <v>4362</v>
      </c>
      <c r="D469" s="26" t="s">
        <v>4363</v>
      </c>
      <c r="E469" s="45" t="str">
        <f xml:space="preserve"> CONCATENATE( MID(Table15[[#This Row],[PHASE]],2,3), MID(Table15[[#This Row],[DELIVERABLE]],2,4), TRIM(SUBSTITUTE(MID(Table15[[#This Row],[CONCERN.ID]],2,20),"","") )  )</f>
        <v>08.461.5342.99.3670</v>
      </c>
      <c r="F469" t="str">
        <f>TRIM(MID(Table15[[#This Row],[CONCERN.UNIQUEPATH]], IF( ISNUMBER( SEARCH("/",Table15[[#This Row],[CONCERN.UNIQUEPATH]])),SEARCH("/",Table15[[#This Row],[CONCERN.UNIQUEPATH]])+1,1),255))</f>
        <v>Maintainability/Modifiability/Development/Custom/Server/Services/Feedback</v>
      </c>
    </row>
    <row r="470" spans="1:6">
      <c r="A470" t="s">
        <v>1969</v>
      </c>
      <c r="B470" t="s">
        <v>2246</v>
      </c>
      <c r="C470" s="35" t="s">
        <v>4364</v>
      </c>
      <c r="D470" s="27" t="s">
        <v>4365</v>
      </c>
      <c r="E470" t="str">
        <f xml:space="preserve"> CONCATENATE( MID(Table15[[#This Row],[PHASE]],2,3), MID(Table15[[#This Row],[DELIVERABLE]],2,4), TRIM(SUBSTITUTE(MID(Table15[[#This Row],[CONCERN.ID]],2,20),"","") )  )</f>
        <v>08.461.5342.99.3671</v>
      </c>
      <c r="F470" t="str">
        <f>TRIM(MID(Table15[[#This Row],[CONCERN.UNIQUEPATH]], IF( ISNUMBER( SEARCH("/",Table15[[#This Row],[CONCERN.UNIQUEPATH]])),SEARCH("/",Table15[[#This Row],[CONCERN.UNIQUEPATH]])+1,1),255))</f>
        <v>Maintainability/Modifiability/Development/Custom/Server/Services/Feedback/SocialMediaService</v>
      </c>
    </row>
    <row r="471" spans="1:6">
      <c r="A471" t="s">
        <v>1969</v>
      </c>
      <c r="B471" t="s">
        <v>2246</v>
      </c>
      <c r="C471" s="34" t="s">
        <v>4366</v>
      </c>
      <c r="D471" s="26" t="s">
        <v>4367</v>
      </c>
      <c r="E471" s="45" t="str">
        <f xml:space="preserve"> CONCATENATE( MID(Table15[[#This Row],[PHASE]],2,3), MID(Table15[[#This Row],[DELIVERABLE]],2,4), TRIM(SUBSTITUTE(MID(Table15[[#This Row],[CONCERN.ID]],2,20),"","") )  )</f>
        <v>08.461.5342.99.3672</v>
      </c>
      <c r="F471" t="str">
        <f>TRIM(MID(Table15[[#This Row],[CONCERN.UNIQUEPATH]], IF( ISNUMBER( SEARCH("/",Table15[[#This Row],[CONCERN.UNIQUEPATH]])),SEARCH("/",Table15[[#This Row],[CONCERN.UNIQUEPATH]])+1,1),255))</f>
        <v>Maintainability/Modifiability/Development/Custom/Server/Services/Feedback/RatingsService</v>
      </c>
    </row>
    <row r="472" spans="1:6">
      <c r="A472" t="s">
        <v>1969</v>
      </c>
      <c r="B472" t="s">
        <v>2246</v>
      </c>
      <c r="C472" s="35" t="s">
        <v>4368</v>
      </c>
      <c r="D472" s="27" t="s">
        <v>4369</v>
      </c>
      <c r="E472" t="str">
        <f xml:space="preserve"> CONCATENATE( MID(Table15[[#This Row],[PHASE]],2,3), MID(Table15[[#This Row],[DELIVERABLE]],2,4), TRIM(SUBSTITUTE(MID(Table15[[#This Row],[CONCERN.ID]],2,20),"","") )  )</f>
        <v>08.461.5342.99.3673</v>
      </c>
      <c r="F472" t="str">
        <f>TRIM(MID(Table15[[#This Row],[CONCERN.UNIQUEPATH]], IF( ISNUMBER( SEARCH("/",Table15[[#This Row],[CONCERN.UNIQUEPATH]])),SEARCH("/",Table15[[#This Row],[CONCERN.UNIQUEPATH]])+1,1),255))</f>
        <v>Maintainability/Modifiability/Development/Custom/Server/Services/Feedback/CommentsService</v>
      </c>
    </row>
    <row r="473" spans="1:6">
      <c r="A473" t="s">
        <v>1969</v>
      </c>
      <c r="B473" t="s">
        <v>2246</v>
      </c>
      <c r="C473" s="34" t="s">
        <v>4370</v>
      </c>
      <c r="D473" s="26" t="s">
        <v>4371</v>
      </c>
      <c r="E473" s="45" t="str">
        <f xml:space="preserve"> CONCATENATE( MID(Table15[[#This Row],[PHASE]],2,3), MID(Table15[[#This Row],[DELIVERABLE]],2,4), TRIM(SUBSTITUTE(MID(Table15[[#This Row],[CONCERN.ID]],2,20),"","") )  )</f>
        <v>08.461.5342.99.3675</v>
      </c>
      <c r="F473" t="str">
        <f>TRIM(MID(Table15[[#This Row],[CONCERN.UNIQUEPATH]], IF( ISNUMBER( SEARCH("/",Table15[[#This Row],[CONCERN.UNIQUEPATH]])),SEARCH("/",Table15[[#This Row],[CONCERN.UNIQUEPATH]])+1,1),255))</f>
        <v>Maintainability/Modifiability/Development/Custom/Server/Services/Customisation/TaggingService</v>
      </c>
    </row>
    <row r="474" spans="1:6">
      <c r="A474" t="s">
        <v>1969</v>
      </c>
      <c r="B474" t="s">
        <v>2246</v>
      </c>
      <c r="C474" s="35" t="s">
        <v>4372</v>
      </c>
      <c r="D474" s="27" t="s">
        <v>4373</v>
      </c>
      <c r="E474" t="str">
        <f xml:space="preserve"> CONCATENATE( MID(Table15[[#This Row],[PHASE]],2,3), MID(Table15[[#This Row],[DELIVERABLE]],2,4), TRIM(SUBSTITUTE(MID(Table15[[#This Row],[CONCERN.ID]],2,20),"","") )  )</f>
        <v>08.461.5342.99.3680</v>
      </c>
      <c r="F474" t="str">
        <f>TRIM(MID(Table15[[#This Row],[CONCERN.UNIQUEPATH]], IF( ISNUMBER( SEARCH("/",Table15[[#This Row],[CONCERN.UNIQUEPATH]])),SEARCH("/",Table15[[#This Row],[CONCERN.UNIQUEPATH]])+1,1),255))</f>
        <v>Maintainability/Modifiability/Development/Custom/Server/Services/Product</v>
      </c>
    </row>
    <row r="475" spans="1:6">
      <c r="A475" t="s">
        <v>1969</v>
      </c>
      <c r="B475" t="s">
        <v>2246</v>
      </c>
      <c r="C475" s="34" t="s">
        <v>4374</v>
      </c>
      <c r="D475" s="26" t="s">
        <v>4375</v>
      </c>
      <c r="E475" s="45" t="str">
        <f xml:space="preserve"> CONCATENATE( MID(Table15[[#This Row],[PHASE]],2,3), MID(Table15[[#This Row],[DELIVERABLE]],2,4), TRIM(SUBSTITUTE(MID(Table15[[#This Row],[CONCERN.ID]],2,20),"","") )  )</f>
        <v>08.461.5342.99.3681</v>
      </c>
      <c r="F475" t="str">
        <f>TRIM(MID(Table15[[#This Row],[CONCERN.UNIQUEPATH]], IF( ISNUMBER( SEARCH("/",Table15[[#This Row],[CONCERN.UNIQUEPATH]])),SEARCH("/",Table15[[#This Row],[CONCERN.UNIQUEPATH]])+1,1),255))</f>
        <v>Maintainability/Modifiability/Development/Custom/Server/Services/ProductManagementService</v>
      </c>
    </row>
    <row r="476" spans="1:6">
      <c r="A476" t="s">
        <v>1969</v>
      </c>
      <c r="B476" t="s">
        <v>2246</v>
      </c>
      <c r="C476" s="35" t="s">
        <v>4376</v>
      </c>
      <c r="D476" s="27" t="s">
        <v>4377</v>
      </c>
      <c r="E476" t="str">
        <f xml:space="preserve"> CONCATENATE( MID(Table15[[#This Row],[PHASE]],2,3), MID(Table15[[#This Row],[DELIVERABLE]],2,4), TRIM(SUBSTITUTE(MID(Table15[[#This Row],[CONCERN.ID]],2,20),"","") )  )</f>
        <v>08.461.5342.99.3691</v>
      </c>
      <c r="F476" t="str">
        <f>TRIM(MID(Table15[[#This Row],[CONCERN.UNIQUEPATH]], IF( ISNUMBER( SEARCH("/",Table15[[#This Row],[CONCERN.UNIQUEPATH]])),SEARCH("/",Table15[[#This Row],[CONCERN.UNIQUEPATH]])+1,1),255))</f>
        <v>Maintainability/Modifiability/Development/Custom/Server/Services/Models/ModelValidationService</v>
      </c>
    </row>
    <row r="477" spans="1:6">
      <c r="A477" t="s">
        <v>1969</v>
      </c>
      <c r="B477" t="s">
        <v>2246</v>
      </c>
      <c r="C477" s="34" t="s">
        <v>4378</v>
      </c>
      <c r="D477" s="26" t="s">
        <v>4379</v>
      </c>
      <c r="E477" s="45" t="str">
        <f xml:space="preserve"> CONCATENATE( MID(Table15[[#This Row],[PHASE]],2,3), MID(Table15[[#This Row],[DELIVERABLE]],2,4), TRIM(SUBSTITUTE(MID(Table15[[#This Row],[CONCERN.ID]],2,20),"","") )  )</f>
        <v>08.461.5342.99.3692</v>
      </c>
      <c r="F477" t="str">
        <f>TRIM(MID(Table15[[#This Row],[CONCERN.UNIQUEPATH]], IF( ISNUMBER( SEARCH("/",Table15[[#This Row],[CONCERN.UNIQUEPATH]])),SEARCH("/",Table15[[#This Row],[CONCERN.UNIQUEPATH]])+1,1),255))</f>
        <v>Maintainability/Modifiability/Development/Custom/Server/Services/Models/ModelMappingService</v>
      </c>
    </row>
    <row r="478" spans="1:6">
      <c r="A478" t="s">
        <v>1969</v>
      </c>
      <c r="B478" t="s">
        <v>2246</v>
      </c>
      <c r="C478" s="35" t="s">
        <v>4380</v>
      </c>
      <c r="D478" s="27" t="s">
        <v>4381</v>
      </c>
      <c r="E478" t="str">
        <f xml:space="preserve"> CONCATENATE( MID(Table15[[#This Row],[PHASE]],2,3), MID(Table15[[#This Row],[DELIVERABLE]],2,4), TRIM(SUBSTITUTE(MID(Table15[[#This Row],[CONCERN.ID]],2,20),"","") )  )</f>
        <v>08.461.5342.99.3693</v>
      </c>
      <c r="F478" t="str">
        <f>TRIM(MID(Table15[[#This Row],[CONCERN.UNIQUEPATH]], IF( ISNUMBER( SEARCH("/",Table15[[#This Row],[CONCERN.UNIQUEPATH]])),SEARCH("/",Table15[[#This Row],[CONCERN.UNIQUEPATH]])+1,1),255))</f>
        <v>Maintainability/Modifiability/Development/Custom/Server/Services/Models/AsyncQueueProcessingService</v>
      </c>
    </row>
    <row r="479" spans="1:6">
      <c r="A479" t="s">
        <v>1969</v>
      </c>
      <c r="B479" t="s">
        <v>2246</v>
      </c>
      <c r="C479" s="34" t="s">
        <v>4382</v>
      </c>
      <c r="D479" s="26" t="s">
        <v>4383</v>
      </c>
      <c r="E479" s="45" t="str">
        <f xml:space="preserve"> CONCATENATE( MID(Table15[[#This Row],[PHASE]],2,3), MID(Table15[[#This Row],[DELIVERABLE]],2,4), TRIM(SUBSTITUTE(MID(Table15[[#This Row],[CONCERN.ID]],2,20),"","") )  )</f>
        <v>08.461.5342.99.3694</v>
      </c>
      <c r="F479" t="str">
        <f>TRIM(MID(Table15[[#This Row],[CONCERN.UNIQUEPATH]], IF( ISNUMBER( SEARCH("/",Table15[[#This Row],[CONCERN.UNIQUEPATH]])),SEARCH("/",Table15[[#This Row],[CONCERN.UNIQUEPATH]])+1,1),255))</f>
        <v>Maintainability/Modifiability/Development/Custom/Server/Services/Models/UUIDGenerationService</v>
      </c>
    </row>
    <row r="480" spans="1:6">
      <c r="A480" t="s">
        <v>1969</v>
      </c>
      <c r="B480" t="s">
        <v>2246</v>
      </c>
      <c r="C480" s="35" t="s">
        <v>4384</v>
      </c>
      <c r="D480" s="27" t="s">
        <v>4385</v>
      </c>
      <c r="E480" t="str">
        <f xml:space="preserve"> CONCATENATE( MID(Table15[[#This Row],[PHASE]],2,3), MID(Table15[[#This Row],[DELIVERABLE]],2,4), TRIM(SUBSTITUTE(MID(Table15[[#This Row],[CONCERN.ID]],2,20),"","") )  )</f>
        <v>08.461.5342.99.3700</v>
      </c>
      <c r="F480" t="str">
        <f>TRIM(MID(Table15[[#This Row],[CONCERN.UNIQUEPATH]], IF( ISNUMBER( SEARCH("/",Table15[[#This Row],[CONCERN.UNIQUEPATH]])),SEARCH("/",Table15[[#This Row],[CONCERN.UNIQUEPATH]])+1,1),255))</f>
        <v>Maintainability/Modifiability/Development/Custom/Server/Libraries</v>
      </c>
    </row>
    <row r="481" spans="1:6">
      <c r="A481" t="s">
        <v>1969</v>
      </c>
      <c r="B481" t="s">
        <v>2246</v>
      </c>
      <c r="C481" s="34" t="s">
        <v>4386</v>
      </c>
      <c r="D481" s="26" t="s">
        <v>4387</v>
      </c>
      <c r="E481" s="45" t="str">
        <f xml:space="preserve"> CONCATENATE( MID(Table15[[#This Row],[PHASE]],2,3), MID(Table15[[#This Row],[DELIVERABLE]],2,4), TRIM(SUBSTITUTE(MID(Table15[[#This Row],[CONCERN.ID]],2,20),"","") )  )</f>
        <v>08.461.5342.99.3710</v>
      </c>
      <c r="F481" t="str">
        <f>TRIM(MID(Table15[[#This Row],[CONCERN.UNIQUEPATH]], IF( ISNUMBER( SEARCH("/",Table15[[#This Row],[CONCERN.UNIQUEPATH]])),SEARCH("/",Table15[[#This Row],[CONCERN.UNIQUEPATH]])+1,1),255))</f>
        <v>Maintainability/Modifiability/Development/Custom/Server/Libraries/Prefer Open Source</v>
      </c>
    </row>
    <row r="482" spans="1:6">
      <c r="A482" t="s">
        <v>1969</v>
      </c>
      <c r="B482" t="s">
        <v>2246</v>
      </c>
      <c r="C482" s="35" t="s">
        <v>4388</v>
      </c>
      <c r="D482" s="27" t="s">
        <v>4389</v>
      </c>
      <c r="E482" t="str">
        <f xml:space="preserve"> CONCATENATE( MID(Table15[[#This Row],[PHASE]],2,3), MID(Table15[[#This Row],[DELIVERABLE]],2,4), TRIM(SUBSTITUTE(MID(Table15[[#This Row],[CONCERN.ID]],2,20),"","") )  )</f>
        <v>08.461.5342.99.3720</v>
      </c>
      <c r="F482" t="str">
        <f>TRIM(MID(Table15[[#This Row],[CONCERN.UNIQUEPATH]], IF( ISNUMBER( SEARCH("/",Table15[[#This Row],[CONCERN.UNIQUEPATH]])),SEARCH("/",Table15[[#This Row],[CONCERN.UNIQUEPATH]])+1,1),255))</f>
        <v>Maintainability/Modifiability/Development/Custom/Server/Libraries/Cloud Services are the new DLLs</v>
      </c>
    </row>
    <row r="483" spans="1:6">
      <c r="A483" t="s">
        <v>1969</v>
      </c>
      <c r="B483" t="s">
        <v>2246</v>
      </c>
      <c r="C483" s="34" t="s">
        <v>4390</v>
      </c>
      <c r="D483" s="26" t="s">
        <v>4391</v>
      </c>
      <c r="E483" s="45" t="str">
        <f xml:space="preserve"> CONCATENATE( MID(Table15[[#This Row],[PHASE]],2,3), MID(Table15[[#This Row],[DELIVERABLE]],2,4), TRIM(SUBSTITUTE(MID(Table15[[#This Row],[CONCERN.ID]],2,20),"","") )  )</f>
        <v>08.461.5342.99.3800</v>
      </c>
      <c r="F483" t="str">
        <f>TRIM(MID(Table15[[#This Row],[CONCERN.UNIQUEPATH]], IF( ISNUMBER( SEARCH("/",Table15[[#This Row],[CONCERN.UNIQUEPATH]])),SEARCH("/",Table15[[#This Row],[CONCERN.UNIQUEPATH]])+1,1),255))</f>
        <v>Maintainability/Modifiability/Development/Custom/Server/Dependencies</v>
      </c>
    </row>
    <row r="484" spans="1:6">
      <c r="A484" t="s">
        <v>1969</v>
      </c>
      <c r="B484" t="s">
        <v>2246</v>
      </c>
      <c r="C484" s="35" t="s">
        <v>4392</v>
      </c>
      <c r="D484" s="27" t="s">
        <v>4393</v>
      </c>
      <c r="E484" t="str">
        <f xml:space="preserve"> CONCATENATE( MID(Table15[[#This Row],[PHASE]],2,3), MID(Table15[[#This Row],[DELIVERABLE]],2,4), TRIM(SUBSTITUTE(MID(Table15[[#This Row],[CONCERN.ID]],2,20),"","") )  )</f>
        <v>08.461.5342.99.3810</v>
      </c>
      <c r="F484" t="str">
        <f>TRIM(MID(Table15[[#This Row],[CONCERN.UNIQUEPATH]], IF( ISNUMBER( SEARCH("/",Table15[[#This Row],[CONCERN.UNIQUEPATH]])),SEARCH("/",Table15[[#This Row],[CONCERN.UNIQUEPATH]])+1,1),255))</f>
        <v>Maintainability/Modifiability/Development/Custom/Server/Dependencies/Contet</v>
      </c>
    </row>
    <row r="485" spans="1:6">
      <c r="A485" t="s">
        <v>1969</v>
      </c>
      <c r="B485" t="s">
        <v>2246</v>
      </c>
      <c r="C485" s="34" t="s">
        <v>4394</v>
      </c>
      <c r="D485" s="26" t="s">
        <v>4395</v>
      </c>
      <c r="E485" s="45" t="str">
        <f xml:space="preserve"> CONCATENATE( MID(Table15[[#This Row],[PHASE]],2,3), MID(Table15[[#This Row],[DELIVERABLE]],2,4), TRIM(SUBSTITUTE(MID(Table15[[#This Row],[CONCERN.ID]],2,20),"","") )  )</f>
        <v>08.461.5342.99.3811</v>
      </c>
      <c r="F485" t="str">
        <f>TRIM(MID(Table15[[#This Row],[CONCERN.UNIQUEPATH]], IF( ISNUMBER( SEARCH("/",Table15[[#This Row],[CONCERN.UNIQUEPATH]])),SEARCH("/",Table15[[#This Row],[CONCERN.UNIQUEPATH]])+1,1),255))</f>
        <v>Maintainability/Modifiability/Development/Custom/Server/Dependencies/Contet/GeoIP</v>
      </c>
    </row>
    <row r="486" spans="1:6">
      <c r="A486" t="s">
        <v>1969</v>
      </c>
      <c r="B486" t="s">
        <v>2246</v>
      </c>
      <c r="C486" s="35" t="s">
        <v>4396</v>
      </c>
      <c r="D486" s="27" t="s">
        <v>4397</v>
      </c>
      <c r="E486" t="str">
        <f xml:space="preserve"> CONCATENATE( MID(Table15[[#This Row],[PHASE]],2,3), MID(Table15[[#This Row],[DELIVERABLE]],2,4), TRIM(SUBSTITUTE(MID(Table15[[#This Row],[CONCERN.ID]],2,20),"","") )  )</f>
        <v>08.461.5342.99.3830</v>
      </c>
      <c r="F486" t="str">
        <f>TRIM(MID(Table15[[#This Row],[CONCERN.UNIQUEPATH]], IF( ISNUMBER( SEARCH("/",Table15[[#This Row],[CONCERN.UNIQUEPATH]])),SEARCH("/",Table15[[#This Row],[CONCERN.UNIQUEPATH]])+1,1),255))</f>
        <v>Maintainability/Modifiability/Development/Custom/Server/Dependencies/Validation</v>
      </c>
    </row>
    <row r="487" spans="1:6">
      <c r="A487" t="s">
        <v>1969</v>
      </c>
      <c r="B487" t="s">
        <v>2246</v>
      </c>
      <c r="C487" s="34" t="s">
        <v>4398</v>
      </c>
      <c r="D487" s="26" t="s">
        <v>4399</v>
      </c>
      <c r="E487" s="45" t="str">
        <f xml:space="preserve"> CONCATENATE( MID(Table15[[#This Row],[PHASE]],2,3), MID(Table15[[#This Row],[DELIVERABLE]],2,4), TRIM(SUBSTITUTE(MID(Table15[[#This Row],[CONCERN.ID]],2,20),"","") )  )</f>
        <v>08.461.5342.99.3831</v>
      </c>
      <c r="F487" t="str">
        <f>TRIM(MID(Table15[[#This Row],[CONCERN.UNIQUEPATH]], IF( ISNUMBER( SEARCH("/",Table15[[#This Row],[CONCERN.UNIQUEPATH]])),SEARCH("/",Table15[[#This Row],[CONCERN.UNIQUEPATH]])+1,1),255))</f>
        <v>Maintainability/Modifiability/Development/Custom/Server/Dependencies/Validation/Malware</v>
      </c>
    </row>
    <row r="488" spans="1:6">
      <c r="A488" t="s">
        <v>1969</v>
      </c>
      <c r="B488" t="s">
        <v>2246</v>
      </c>
      <c r="C488" s="35" t="s">
        <v>4400</v>
      </c>
      <c r="D488" s="27" t="s">
        <v>4401</v>
      </c>
      <c r="E488" t="str">
        <f xml:space="preserve"> CONCATENATE( MID(Table15[[#This Row],[PHASE]],2,3), MID(Table15[[#This Row],[DELIVERABLE]],2,4), TRIM(SUBSTITUTE(MID(Table15[[#This Row],[CONCERN.ID]],2,20),"","") )  )</f>
        <v>08.461.5342.99.3832</v>
      </c>
      <c r="F488" t="str">
        <f>TRIM(MID(Table15[[#This Row],[CONCERN.UNIQUEPATH]], IF( ISNUMBER( SEARCH("/",Table15[[#This Row],[CONCERN.UNIQUEPATH]])),SEARCH("/",Table15[[#This Row],[CONCERN.UNIQUEPATH]])+1,1),255))</f>
        <v>Maintainability/Modifiability/Development/Custom/Server/Dependencies/Validation/Comments</v>
      </c>
    </row>
    <row r="489" spans="1:6">
      <c r="A489" t="s">
        <v>1969</v>
      </c>
      <c r="B489" t="s">
        <v>2246</v>
      </c>
      <c r="C489" s="34" t="s">
        <v>4402</v>
      </c>
      <c r="D489" s="26" t="s">
        <v>4403</v>
      </c>
      <c r="E489" s="45" t="str">
        <f xml:space="preserve"> CONCATENATE( MID(Table15[[#This Row],[PHASE]],2,3), MID(Table15[[#This Row],[DELIVERABLE]],2,4), TRIM(SUBSTITUTE(MID(Table15[[#This Row],[CONCERN.ID]],2,20),"","") )  )</f>
        <v>08.461.5342.99.3840</v>
      </c>
      <c r="F489" t="str">
        <f>TRIM(MID(Table15[[#This Row],[CONCERN.UNIQUEPATH]], IF( ISNUMBER( SEARCH("/",Table15[[#This Row],[CONCERN.UNIQUEPATH]])),SEARCH("/",Table15[[#This Row],[CONCERN.UNIQUEPATH]])+1,1),255))</f>
        <v>Maintainability/Modifiability/Development/Custom/Server/Dependencies/Storage</v>
      </c>
    </row>
    <row r="490" spans="1:6">
      <c r="A490" t="s">
        <v>1969</v>
      </c>
      <c r="B490" t="s">
        <v>2246</v>
      </c>
      <c r="C490" s="35" t="s">
        <v>4404</v>
      </c>
      <c r="D490" s="27" t="s">
        <v>4405</v>
      </c>
      <c r="E490" t="str">
        <f xml:space="preserve"> CONCATENATE( MID(Table15[[#This Row],[PHASE]],2,3), MID(Table15[[#This Row],[DELIVERABLE]],2,4), TRIM(SUBSTITUTE(MID(Table15[[#This Row],[CONCERN.ID]],2,20),"","") )  )</f>
        <v>08.461.5342.99.3841</v>
      </c>
      <c r="F490" t="str">
        <f>TRIM(MID(Table15[[#This Row],[CONCERN.UNIQUEPATH]], IF( ISNUMBER( SEARCH("/",Table15[[#This Row],[CONCERN.UNIQUEPATH]])),SEARCH("/",Table15[[#This Row],[CONCERN.UNIQUEPATH]])+1,1),255))</f>
        <v>Maintainability/Modifiability/Development/Custom/Server/Dependencies/Storage/SecureStorage</v>
      </c>
    </row>
    <row r="491" spans="1:6">
      <c r="A491" t="s">
        <v>1969</v>
      </c>
      <c r="B491" t="s">
        <v>2246</v>
      </c>
      <c r="C491" s="34" t="s">
        <v>4406</v>
      </c>
      <c r="D491" s="26" t="s">
        <v>4407</v>
      </c>
      <c r="E491" s="45" t="str">
        <f xml:space="preserve"> CONCATENATE( MID(Table15[[#This Row],[PHASE]],2,3), MID(Table15[[#This Row],[DELIVERABLE]],2,4), TRIM(SUBSTITUTE(MID(Table15[[#This Row],[CONCERN.ID]],2,20),"","") )  )</f>
        <v>08.461.5342.99.3842</v>
      </c>
      <c r="F491" t="str">
        <f>TRIM(MID(Table15[[#This Row],[CONCERN.UNIQUEPATH]], IF( ISNUMBER( SEARCH("/",Table15[[#This Row],[CONCERN.UNIQUEPATH]])),SEARCH("/",Table15[[#This Row],[CONCERN.UNIQUEPATH]])+1,1),255))</f>
        <v>Maintainability/Modifiability/Development/Custom/Server/Dependencies/Storage/IdP</v>
      </c>
    </row>
    <row r="492" spans="1:6">
      <c r="A492" t="s">
        <v>1969</v>
      </c>
      <c r="B492" t="s">
        <v>2246</v>
      </c>
      <c r="C492" s="35" t="s">
        <v>4408</v>
      </c>
      <c r="D492" s="27" t="s">
        <v>4409</v>
      </c>
      <c r="E492" t="str">
        <f xml:space="preserve"> CONCATENATE( MID(Table15[[#This Row],[PHASE]],2,3), MID(Table15[[#This Row],[DELIVERABLE]],2,4), TRIM(SUBSTITUTE(MID(Table15[[#This Row],[CONCERN.ID]],2,20),"","") )  )</f>
        <v>08.461.5342.99.3843</v>
      </c>
      <c r="F492" t="str">
        <f>TRIM(MID(Table15[[#This Row],[CONCERN.UNIQUEPATH]], IF( ISNUMBER( SEARCH("/",Table15[[#This Row],[CONCERN.UNIQUEPATH]])),SEARCH("/",Table15[[#This Row],[CONCERN.UNIQUEPATH]])+1,1),255))</f>
        <v>Maintainability/Modifiability/Development/Custom/Server/Dependencies/Storage/DB</v>
      </c>
    </row>
    <row r="493" spans="1:6">
      <c r="A493" t="s">
        <v>1969</v>
      </c>
      <c r="B493" t="s">
        <v>2246</v>
      </c>
      <c r="C493" s="34" t="s">
        <v>4410</v>
      </c>
      <c r="D493" s="26" t="s">
        <v>4411</v>
      </c>
      <c r="E493" s="45" t="str">
        <f xml:space="preserve"> CONCATENATE( MID(Table15[[#This Row],[PHASE]],2,3), MID(Table15[[#This Row],[DELIVERABLE]],2,4), TRIM(SUBSTITUTE(MID(Table15[[#This Row],[CONCERN.ID]],2,20),"","") )  )</f>
        <v>08.461.5342.99.3844</v>
      </c>
      <c r="F493" t="str">
        <f>TRIM(MID(Table15[[#This Row],[CONCERN.UNIQUEPATH]], IF( ISNUMBER( SEARCH("/",Table15[[#This Row],[CONCERN.UNIQUEPATH]])),SEARCH("/",Table15[[#This Row],[CONCERN.UNIQUEPATH]])+1,1),255))</f>
        <v>Maintainability/Modifiability/Development/Custom/Server/Dependencies/Storage/DocumentDB</v>
      </c>
    </row>
    <row r="494" spans="1:6">
      <c r="A494" t="s">
        <v>1969</v>
      </c>
      <c r="B494" t="s">
        <v>2246</v>
      </c>
      <c r="C494" s="35" t="s">
        <v>4412</v>
      </c>
      <c r="D494" s="27" t="s">
        <v>4413</v>
      </c>
      <c r="E494" t="str">
        <f xml:space="preserve"> CONCATENATE( MID(Table15[[#This Row],[PHASE]],2,3), MID(Table15[[#This Row],[DELIVERABLE]],2,4), TRIM(SUBSTITUTE(MID(Table15[[#This Row],[CONCERN.ID]],2,20),"","") )  )</f>
        <v>08.461.5342.99.3845</v>
      </c>
      <c r="F494" t="str">
        <f>TRIM(MID(Table15[[#This Row],[CONCERN.UNIQUEPATH]], IF( ISNUMBER( SEARCH("/",Table15[[#This Row],[CONCERN.UNIQUEPATH]])),SEARCH("/",Table15[[#This Row],[CONCERN.UNIQUEPATH]])+1,1),255))</f>
        <v>Maintainability/Modifiability/Development/Custom/Server/Dependencies/Storage/GraphDB</v>
      </c>
    </row>
    <row r="495" spans="1:6">
      <c r="A495" t="s">
        <v>1969</v>
      </c>
      <c r="B495" t="s">
        <v>2246</v>
      </c>
      <c r="C495" s="34" t="s">
        <v>4414</v>
      </c>
      <c r="D495" s="26" t="s">
        <v>4415</v>
      </c>
      <c r="E495" s="45" t="str">
        <f xml:space="preserve"> CONCATENATE( MID(Table15[[#This Row],[PHASE]],2,3), MID(Table15[[#This Row],[DELIVERABLE]],2,4), TRIM(SUBSTITUTE(MID(Table15[[#This Row],[CONCERN.ID]],2,20),"","") )  )</f>
        <v>08.461.5342.99.3850</v>
      </c>
      <c r="F495" t="str">
        <f>TRIM(MID(Table15[[#This Row],[CONCERN.UNIQUEPATH]], IF( ISNUMBER( SEARCH("/",Table15[[#This Row],[CONCERN.UNIQUEPATH]])),SEARCH("/",Table15[[#This Row],[CONCERN.UNIQUEPATH]])+1,1),255))</f>
        <v>Maintainability/Modifiability/Development/Custom/Server/Dependencies/Cache</v>
      </c>
    </row>
    <row r="496" spans="1:6">
      <c r="A496" t="s">
        <v>1969</v>
      </c>
      <c r="B496" t="s">
        <v>2246</v>
      </c>
      <c r="C496" s="35" t="s">
        <v>4416</v>
      </c>
      <c r="D496" s="27" t="s">
        <v>4417</v>
      </c>
      <c r="E496" t="str">
        <f xml:space="preserve"> CONCATENATE( MID(Table15[[#This Row],[PHASE]],2,3), MID(Table15[[#This Row],[DELIVERABLE]],2,4), TRIM(SUBSTITUTE(MID(Table15[[#This Row],[CONCERN.ID]],2,20),"","") )  )</f>
        <v>08.461.5342.99.3860</v>
      </c>
      <c r="F496" t="str">
        <f>TRIM(MID(Table15[[#This Row],[CONCERN.UNIQUEPATH]], IF( ISNUMBER( SEARCH("/",Table15[[#This Row],[CONCERN.UNIQUEPATH]])),SEARCH("/",Table15[[#This Row],[CONCERN.UNIQUEPATH]])+1,1),255))</f>
        <v>Maintainability/Modifiability/Development/Custom/Server/Dependencies/Email</v>
      </c>
    </row>
    <row r="497" spans="1:6">
      <c r="A497" t="s">
        <v>1969</v>
      </c>
      <c r="B497" t="s">
        <v>2246</v>
      </c>
      <c r="C497" s="34" t="s">
        <v>4418</v>
      </c>
      <c r="D497" s="26" t="s">
        <v>4419</v>
      </c>
      <c r="E497" s="45" t="str">
        <f xml:space="preserve"> CONCATENATE( MID(Table15[[#This Row],[PHASE]],2,3), MID(Table15[[#This Row],[DELIVERABLE]],2,4), TRIM(SUBSTITUTE(MID(Table15[[#This Row],[CONCERN.ID]],2,20),"","") )  )</f>
        <v>08.461.5342.99.3870</v>
      </c>
      <c r="F497" t="str">
        <f>TRIM(MID(Table15[[#This Row],[CONCERN.UNIQUEPATH]], IF( ISNUMBER( SEARCH("/",Table15[[#This Row],[CONCERN.UNIQUEPATH]])),SEARCH("/",Table15[[#This Row],[CONCERN.UNIQUEPATH]])+1,1),255))</f>
        <v>Maintainability/Modifiability/Development/Custom/Server/Dependencies/Search</v>
      </c>
    </row>
    <row r="498" spans="1:6">
      <c r="A498" t="s">
        <v>1969</v>
      </c>
      <c r="B498" t="s">
        <v>2246</v>
      </c>
      <c r="C498" s="35" t="s">
        <v>4420</v>
      </c>
      <c r="D498" s="27" t="s">
        <v>4421</v>
      </c>
      <c r="E498" t="str">
        <f xml:space="preserve"> CONCATENATE( MID(Table15[[#This Row],[PHASE]],2,3), MID(Table15[[#This Row],[DELIVERABLE]],2,4), TRIM(SUBSTITUTE(MID(Table15[[#This Row],[CONCERN.ID]],2,20),"","") )  )</f>
        <v>08.461.5342.99.3880</v>
      </c>
      <c r="F498" t="str">
        <f>TRIM(MID(Table15[[#This Row],[CONCERN.UNIQUEPATH]], IF( ISNUMBER( SEARCH("/",Table15[[#This Row],[CONCERN.UNIQUEPATH]])),SEARCH("/",Table15[[#This Row],[CONCERN.UNIQUEPATH]])+1,1),255))</f>
        <v>Maintainability/Modifiability/Development/Custom/Server/Dependencies/Rules</v>
      </c>
    </row>
    <row r="499" spans="1:6">
      <c r="A499" t="s">
        <v>1969</v>
      </c>
      <c r="B499" t="s">
        <v>2246</v>
      </c>
      <c r="C499" s="34" t="s">
        <v>4422</v>
      </c>
      <c r="D499" s="26" t="s">
        <v>4423</v>
      </c>
      <c r="E499" s="45" t="str">
        <f xml:space="preserve"> CONCATENATE( MID(Table15[[#This Row],[PHASE]],2,3), MID(Table15[[#This Row],[DELIVERABLE]],2,4), TRIM(SUBSTITUTE(MID(Table15[[#This Row],[CONCERN.ID]],2,20),"","") )  )</f>
        <v>08.461.5342.99.3890</v>
      </c>
      <c r="F499" t="str">
        <f>TRIM(MID(Table15[[#This Row],[CONCERN.UNIQUEPATH]], IF( ISNUMBER( SEARCH("/",Table15[[#This Row],[CONCERN.UNIQUEPATH]])),SEARCH("/",Table15[[#This Row],[CONCERN.UNIQUEPATH]])+1,1),255))</f>
        <v>Maintainability/Modifiability/Development/Custom/Server/Dependencies/Workflows</v>
      </c>
    </row>
    <row r="500" spans="1:6">
      <c r="A500" t="s">
        <v>1969</v>
      </c>
      <c r="B500" t="s">
        <v>2246</v>
      </c>
      <c r="C500" s="35" t="s">
        <v>4424</v>
      </c>
      <c r="D500" s="27" t="s">
        <v>4425</v>
      </c>
      <c r="E500" t="str">
        <f xml:space="preserve"> CONCATENATE( MID(Table15[[#This Row],[PHASE]],2,3), MID(Table15[[#This Row],[DELIVERABLE]],2,4), TRIM(SUBSTITUTE(MID(Table15[[#This Row],[CONCERN.ID]],2,20),"","") )  )</f>
        <v>08.461.5342.99.3900</v>
      </c>
      <c r="F500" t="str">
        <f>TRIM(MID(Table15[[#This Row],[CONCERN.UNIQUEPATH]], IF( ISNUMBER( SEARCH("/",Table15[[#This Row],[CONCERN.UNIQUEPATH]])),SEARCH("/",Table15[[#This Row],[CONCERN.UNIQUEPATH]])+1,1),255))</f>
        <v>Maintainability/Modifiability/Development/Custom/Server/Environment</v>
      </c>
    </row>
    <row r="501" spans="1:6">
      <c r="A501" t="s">
        <v>1969</v>
      </c>
      <c r="B501" t="s">
        <v>2246</v>
      </c>
      <c r="C501" s="34" t="s">
        <v>4426</v>
      </c>
      <c r="D501" s="26" t="s">
        <v>4427</v>
      </c>
      <c r="E501" s="45" t="str">
        <f xml:space="preserve"> CONCATENATE( MID(Table15[[#This Row],[PHASE]],2,3), MID(Table15[[#This Row],[DELIVERABLE]],2,4), TRIM(SUBSTITUTE(MID(Table15[[#This Row],[CONCERN.ID]],2,20),"","") )  )</f>
        <v>08.461.5342.99.3910</v>
      </c>
      <c r="F501" t="str">
        <f>TRIM(MID(Table15[[#This Row],[CONCERN.UNIQUEPATH]], IF( ISNUMBER( SEARCH("/",Table15[[#This Row],[CONCERN.UNIQUEPATH]])),SEARCH("/",Table15[[#This Row],[CONCERN.UNIQUEPATH]])+1,1),255))</f>
        <v>Maintainability/Modifiability/Development/Custom/Server/Environment/Cloud-First</v>
      </c>
    </row>
    <row r="502" spans="1:6">
      <c r="A502" t="s">
        <v>1969</v>
      </c>
      <c r="B502" t="s">
        <v>2246</v>
      </c>
      <c r="C502" s="33" t="s">
        <v>4428</v>
      </c>
      <c r="D502" s="27" t="s">
        <v>4429</v>
      </c>
      <c r="E502" t="str">
        <f xml:space="preserve"> CONCATENATE( MID(Table15[[#This Row],[PHASE]],2,3), MID(Table15[[#This Row],[DELIVERABLE]],2,4), TRIM(SUBSTITUTE(MID(Table15[[#This Row],[CONCERN.ID]],2,20),"","") )  )</f>
        <v>08.461.5342.99.5000</v>
      </c>
      <c r="F502" t="str">
        <f>TRIM(MID(Table15[[#This Row],[CONCERN.UNIQUEPATH]], IF( ISNUMBER( SEARCH("/",Table15[[#This Row],[CONCERN.UNIQUEPATH]])),SEARCH("/",Table15[[#This Row],[CONCERN.UNIQUEPATH]])+1,1),255))</f>
        <v>Maintainability/Modifiability/Development/Custom/Client</v>
      </c>
    </row>
    <row r="503" spans="1:6">
      <c r="A503" t="s">
        <v>1969</v>
      </c>
      <c r="B503" t="s">
        <v>2246</v>
      </c>
      <c r="C503" s="34" t="s">
        <v>4430</v>
      </c>
      <c r="D503" s="26" t="s">
        <v>4431</v>
      </c>
      <c r="E503" s="45" t="str">
        <f xml:space="preserve"> CONCATENATE( MID(Table15[[#This Row],[PHASE]],2,3), MID(Table15[[#This Row],[DELIVERABLE]],2,4), TRIM(SUBSTITUTE(MID(Table15[[#This Row],[CONCERN.ID]],2,20),"","") )  )</f>
        <v>08.461.5342.99.5110</v>
      </c>
      <c r="F503" t="str">
        <f>TRIM(MID(Table15[[#This Row],[CONCERN.UNIQUEPATH]], IF( ISNUMBER( SEARCH("/",Table15[[#This Row],[CONCERN.UNIQUEPATH]])),SEARCH("/",Table15[[#This Row],[CONCERN.UNIQUEPATH]])+1,1),255))</f>
        <v>Maintainability/Modifiability/Development/Custom/Client/Patterns/SPA</v>
      </c>
    </row>
    <row r="504" spans="1:6">
      <c r="A504" t="s">
        <v>1969</v>
      </c>
      <c r="B504" t="s">
        <v>2246</v>
      </c>
      <c r="C504" s="35" t="s">
        <v>4432</v>
      </c>
      <c r="D504" s="27" t="s">
        <v>4433</v>
      </c>
      <c r="E504" t="str">
        <f xml:space="preserve"> CONCATENATE( MID(Table15[[#This Row],[PHASE]],2,3), MID(Table15[[#This Row],[DELIVERABLE]],2,4), TRIM(SUBSTITUTE(MID(Table15[[#This Row],[CONCERN.ID]],2,20),"","") )  )</f>
        <v>08.461.5342.99.5120</v>
      </c>
      <c r="F504" t="str">
        <f>TRIM(MID(Table15[[#This Row],[CONCERN.UNIQUEPATH]], IF( ISNUMBER( SEARCH("/",Table15[[#This Row],[CONCERN.UNIQUEPATH]])),SEARCH("/",Table15[[#This Row],[CONCERN.UNIQUEPATH]])+1,1),255))</f>
        <v>Maintainability/Modifiability/Development/Custom/Client/Patterns/PWA</v>
      </c>
    </row>
    <row r="505" spans="1:6">
      <c r="A505" t="s">
        <v>1969</v>
      </c>
      <c r="B505" t="s">
        <v>2246</v>
      </c>
      <c r="C505" s="34" t="s">
        <v>4434</v>
      </c>
      <c r="D505" s="26" t="s">
        <v>4435</v>
      </c>
      <c r="E505" s="45" t="str">
        <f xml:space="preserve"> CONCATENATE( MID(Table15[[#This Row],[PHASE]],2,3), MID(Table15[[#This Row],[DELIVERABLE]],2,4), TRIM(SUBSTITUTE(MID(Table15[[#This Row],[CONCERN.ID]],2,20),"","") )  )</f>
        <v>08.461.5342.99.5130</v>
      </c>
      <c r="F505" t="str">
        <f>TRIM(MID(Table15[[#This Row],[CONCERN.UNIQUEPATH]], IF( ISNUMBER( SEARCH("/",Table15[[#This Row],[CONCERN.UNIQUEPATH]])),SEARCH("/",Table15[[#This Row],[CONCERN.UNIQUEPATH]])+1,1),255))</f>
        <v>Maintainability/Modifiability/Development/Custom/Client/Patterns/BREAD</v>
      </c>
    </row>
    <row r="506" spans="1:6">
      <c r="A506" t="s">
        <v>1969</v>
      </c>
      <c r="B506" t="s">
        <v>2246</v>
      </c>
      <c r="C506" s="35" t="s">
        <v>4436</v>
      </c>
      <c r="D506" s="27" t="s">
        <v>4437</v>
      </c>
      <c r="E506" t="str">
        <f xml:space="preserve"> CONCATENATE( MID(Table15[[#This Row],[PHASE]],2,3), MID(Table15[[#This Row],[DELIVERABLE]],2,4), TRIM(SUBSTITUTE(MID(Table15[[#This Row],[CONCERN.ID]],2,20),"","") )  )</f>
        <v>08.461.5342.99.5140</v>
      </c>
      <c r="F506" t="str">
        <f>TRIM(MID(Table15[[#This Row],[CONCERN.UNIQUEPATH]], IF( ISNUMBER( SEARCH("/",Table15[[#This Row],[CONCERN.UNIQUEPATH]])),SEARCH("/",Table15[[#This Row],[CONCERN.UNIQUEPATH]])+1,1),255))</f>
        <v>Maintainability/Modifiability/Development/Custom/Client/Patterns/View Composition</v>
      </c>
    </row>
    <row r="507" spans="1:6">
      <c r="A507" t="s">
        <v>1969</v>
      </c>
      <c r="B507" t="s">
        <v>2246</v>
      </c>
      <c r="C507" s="34" t="s">
        <v>4438</v>
      </c>
      <c r="D507" s="26" t="s">
        <v>4439</v>
      </c>
      <c r="E507" s="45" t="str">
        <f xml:space="preserve"> CONCATENATE( MID(Table15[[#This Row],[PHASE]],2,3), MID(Table15[[#This Row],[DELIVERABLE]],2,4), TRIM(SUBSTITUTE(MID(Table15[[#This Row],[CONCERN.ID]],2,20),"","") )  )</f>
        <v>08.461.5342.99.5141</v>
      </c>
      <c r="F507" t="str">
        <f>TRIM(MID(Table15[[#This Row],[CONCERN.UNIQUEPATH]], IF( ISNUMBER( SEARCH("/",Table15[[#This Row],[CONCERN.UNIQUEPATH]])),SEARCH("/",Table15[[#This Row],[CONCERN.UNIQUEPATH]])+1,1),255))</f>
        <v>Maintainability/Modifiability/Development/Custom/Client/Patterns/Views/Input, Output or Container</v>
      </c>
    </row>
    <row r="508" spans="1:6">
      <c r="A508" t="s">
        <v>1969</v>
      </c>
      <c r="B508" t="s">
        <v>2246</v>
      </c>
      <c r="C508" s="35" t="s">
        <v>4440</v>
      </c>
      <c r="D508" s="27" t="s">
        <v>4441</v>
      </c>
      <c r="E508" t="str">
        <f xml:space="preserve"> CONCATENATE( MID(Table15[[#This Row],[PHASE]],2,3), MID(Table15[[#This Row],[DELIVERABLE]],2,4), TRIM(SUBSTITUTE(MID(Table15[[#This Row],[CONCERN.ID]],2,20),"","") )  )</f>
        <v>08.461.5342.99.5200</v>
      </c>
      <c r="F508" t="str">
        <f>TRIM(MID(Table15[[#This Row],[CONCERN.UNIQUEPATH]], IF( ISNUMBER( SEARCH("/",Table15[[#This Row],[CONCERN.UNIQUEPATH]])),SEARCH("/",Table15[[#This Row],[CONCERN.UNIQUEPATH]])+1,1),255))</f>
        <v>Maintainability/Modifiability/Development/Custom/Client/Views</v>
      </c>
    </row>
    <row r="509" spans="1:6">
      <c r="A509" t="s">
        <v>1969</v>
      </c>
      <c r="B509" t="s">
        <v>2246</v>
      </c>
      <c r="C509" s="34" t="s">
        <v>4442</v>
      </c>
      <c r="D509" s="26" t="s">
        <v>4443</v>
      </c>
      <c r="E509" s="45" t="str">
        <f xml:space="preserve"> CONCATENATE( MID(Table15[[#This Row],[PHASE]],2,3), MID(Table15[[#This Row],[DELIVERABLE]],2,4), TRIM(SUBSTITUTE(MID(Table15[[#This Row],[CONCERN.ID]],2,20),"","") )  )</f>
        <v>08.461.5342.99.5210</v>
      </c>
      <c r="F509" t="str">
        <f>TRIM(MID(Table15[[#This Row],[CONCERN.UNIQUEPATH]], IF( ISNUMBER( SEARCH("/",Table15[[#This Row],[CONCERN.UNIQUEPATH]])),SEARCH("/",Table15[[#This Row],[CONCERN.UNIQUEPATH]])+1,1),255))</f>
        <v>Maintainability/Modifiability/Development/Custom/Client/Views/Contet</v>
      </c>
    </row>
    <row r="510" spans="1:6">
      <c r="A510" t="s">
        <v>1969</v>
      </c>
      <c r="B510" t="s">
        <v>2246</v>
      </c>
      <c r="C510" s="35" t="s">
        <v>4444</v>
      </c>
      <c r="D510" s="27" t="s">
        <v>4445</v>
      </c>
      <c r="E510" t="str">
        <f xml:space="preserve"> CONCATENATE( MID(Table15[[#This Row],[PHASE]],2,3), MID(Table15[[#This Row],[DELIVERABLE]],2,4), TRIM(SUBSTITUTE(MID(Table15[[#This Row],[CONCERN.ID]],2,20),"","") )  )</f>
        <v>08.461.5342.99.5211</v>
      </c>
      <c r="F510" t="str">
        <f>TRIM(MID(Table15[[#This Row],[CONCERN.UNIQUEPATH]], IF( ISNUMBER( SEARCH("/",Table15[[#This Row],[CONCERN.UNIQUEPATH]])),SEARCH("/",Table15[[#This Row],[CONCERN.UNIQUEPATH]])+1,1),255))</f>
        <v>Maintainability/Modifiability/Development/Custom/Client/Views/Contet/System</v>
      </c>
    </row>
    <row r="511" spans="1:6">
      <c r="A511" t="s">
        <v>1969</v>
      </c>
      <c r="B511" t="s">
        <v>2246</v>
      </c>
      <c r="C511" s="34" t="s">
        <v>4446</v>
      </c>
      <c r="D511" s="26" t="s">
        <v>4447</v>
      </c>
      <c r="E511" s="45" t="str">
        <f xml:space="preserve"> CONCATENATE( MID(Table15[[#This Row],[PHASE]],2,3), MID(Table15[[#This Row],[DELIVERABLE]],2,4), TRIM(SUBSTITUTE(MID(Table15[[#This Row],[CONCERN.ID]],2,20),"","") )  )</f>
        <v>08.461.5342.99.5212</v>
      </c>
      <c r="F511" t="str">
        <f>TRIM(MID(Table15[[#This Row],[CONCERN.UNIQUEPATH]], IF( ISNUMBER( SEARCH("/",Table15[[#This Row],[CONCERN.UNIQUEPATH]])),SEARCH("/",Table15[[#This Row],[CONCERN.UNIQUEPATH]])+1,1),255))</f>
        <v>Maintainability/Modifiability/Development/Custom/Client/Views/Contet/Tenancy</v>
      </c>
    </row>
    <row r="512" spans="1:6">
      <c r="A512" t="s">
        <v>1969</v>
      </c>
      <c r="B512" t="s">
        <v>2246</v>
      </c>
      <c r="C512" s="35" t="s">
        <v>4448</v>
      </c>
      <c r="D512" s="27" t="s">
        <v>4449</v>
      </c>
      <c r="E512" t="str">
        <f xml:space="preserve"> CONCATENATE( MID(Table15[[#This Row],[PHASE]],2,3), MID(Table15[[#This Row],[DELIVERABLE]],2,4), TRIM(SUBSTITUTE(MID(Table15[[#This Row],[CONCERN.ID]],2,20),"","") )  )</f>
        <v>08.461.5342.99.5213</v>
      </c>
      <c r="F512" t="str">
        <f>TRIM(MID(Table15[[#This Row],[CONCERN.UNIQUEPATH]], IF( ISNUMBER( SEARCH("/",Table15[[#This Row],[CONCERN.UNIQUEPATH]])),SEARCH("/",Table15[[#This Row],[CONCERN.UNIQUEPATH]])+1,1),255))</f>
        <v>Maintainability/Modifiability/Development/Custom/Client/Views/Contet/Organisation</v>
      </c>
    </row>
    <row r="513" spans="1:7">
      <c r="A513" t="s">
        <v>1969</v>
      </c>
      <c r="B513" t="s">
        <v>2246</v>
      </c>
      <c r="C513" s="34" t="s">
        <v>4450</v>
      </c>
      <c r="D513" s="26" t="s">
        <v>4451</v>
      </c>
      <c r="E513" s="45" t="str">
        <f xml:space="preserve"> CONCATENATE( MID(Table15[[#This Row],[PHASE]],2,3), MID(Table15[[#This Row],[DELIVERABLE]],2,4), TRIM(SUBSTITUTE(MID(Table15[[#This Row],[CONCERN.ID]],2,20),"","") )  )</f>
        <v>08.461.5342.99.5214</v>
      </c>
      <c r="F513" t="str">
        <f>TRIM(MID(Table15[[#This Row],[CONCERN.UNIQUEPATH]], IF( ISNUMBER( SEARCH("/",Table15[[#This Row],[CONCERN.UNIQUEPATH]])),SEARCH("/",Table15[[#This Row],[CONCERN.UNIQUEPATH]])+1,1),255))</f>
        <v>Maintainability/Modifiability/Development/Custom/Client/Views/Contet/Resource</v>
      </c>
    </row>
    <row r="514" spans="1:7">
      <c r="A514" t="s">
        <v>1969</v>
      </c>
      <c r="B514" t="s">
        <v>2246</v>
      </c>
      <c r="C514" s="35" t="s">
        <v>4452</v>
      </c>
      <c r="D514" s="27" t="s">
        <v>4453</v>
      </c>
      <c r="E514" t="str">
        <f xml:space="preserve"> CONCATENATE( MID(Table15[[#This Row],[PHASE]],2,3), MID(Table15[[#This Row],[DELIVERABLE]],2,4), TRIM(SUBSTITUTE(MID(Table15[[#This Row],[CONCERN.ID]],2,20),"","") )  )</f>
        <v>08.461.5342.99.5220</v>
      </c>
      <c r="F514" t="str">
        <f>TRIM(MID(Table15[[#This Row],[CONCERN.UNIQUEPATH]], IF( ISNUMBER( SEARCH("/",Table15[[#This Row],[CONCERN.UNIQUEPATH]])),SEARCH("/",Table15[[#This Row],[CONCERN.UNIQUEPATH]])+1,1),255))</f>
        <v>Maintainability/Modifiability/Development/Custom/Client/Views/Resources</v>
      </c>
    </row>
    <row r="515" spans="1:7">
      <c r="A515" t="s">
        <v>1969</v>
      </c>
      <c r="B515" t="s">
        <v>2246</v>
      </c>
      <c r="C515" s="34" t="s">
        <v>4454</v>
      </c>
      <c r="D515" s="26" t="s">
        <v>4455</v>
      </c>
      <c r="E515" s="45" t="str">
        <f xml:space="preserve"> CONCATENATE( MID(Table15[[#This Row],[PHASE]],2,3), MID(Table15[[#This Row],[DELIVERABLE]],2,4), TRIM(SUBSTITUTE(MID(Table15[[#This Row],[CONCERN.ID]],2,20),"","") )  )</f>
        <v>08.461.5342.99.5230</v>
      </c>
      <c r="F515" t="str">
        <f>TRIM(MID(Table15[[#This Row],[CONCERN.UNIQUEPATH]], IF( ISNUMBER( SEARCH("/",Table15[[#This Row],[CONCERN.UNIQUEPATH]])),SEARCH("/",Table15[[#This Row],[CONCERN.UNIQUEPATH]])+1,1),255))</f>
        <v>Maintainability/Modifiability/Development/Custom/Client/Views/Body</v>
      </c>
    </row>
    <row r="516" spans="1:7">
      <c r="A516" t="s">
        <v>1969</v>
      </c>
      <c r="B516" t="s">
        <v>2246</v>
      </c>
      <c r="C516" s="35" t="s">
        <v>4454</v>
      </c>
      <c r="D516" s="27" t="s">
        <v>4456</v>
      </c>
      <c r="E516" t="str">
        <f xml:space="preserve"> CONCATENATE( MID(Table15[[#This Row],[PHASE]],2,3), MID(Table15[[#This Row],[DELIVERABLE]],2,4), TRIM(SUBSTITUTE(MID(Table15[[#This Row],[CONCERN.ID]],2,20),"","") )  )</f>
        <v>08.461.5342.99.5230</v>
      </c>
      <c r="F516" t="str">
        <f>TRIM(MID(Table15[[#This Row],[CONCERN.UNIQUEPATH]], IF( ISNUMBER( SEARCH("/",Table15[[#This Row],[CONCERN.UNIQUEPATH]])),SEARCH("/",Table15[[#This Row],[CONCERN.UNIQUEPATH]])+1,1),255))</f>
        <v>Maintainability/Modifiability/Development/Custom/Client/Views/Status</v>
      </c>
    </row>
    <row r="517" spans="1:7">
      <c r="A517" t="s">
        <v>1969</v>
      </c>
      <c r="B517" t="s">
        <v>2246</v>
      </c>
      <c r="C517" s="34" t="s">
        <v>4457</v>
      </c>
      <c r="D517" s="26" t="s">
        <v>4458</v>
      </c>
      <c r="E517" s="45" t="str">
        <f xml:space="preserve"> CONCATENATE( MID(Table15[[#This Row],[PHASE]],2,3), MID(Table15[[#This Row],[DELIVERABLE]],2,4), TRIM(SUBSTITUTE(MID(Table15[[#This Row],[CONCERN.ID]],2,20),"","") )  )</f>
        <v>08.461.5342.99.5231</v>
      </c>
      <c r="F517" t="str">
        <f>TRIM(MID(Table15[[#This Row],[CONCERN.UNIQUEPATH]], IF( ISNUMBER( SEARCH("/",Table15[[#This Row],[CONCERN.UNIQUEPATH]])),SEARCH("/",Table15[[#This Row],[CONCERN.UNIQUEPATH]])+1,1),255))</f>
        <v>Maintainability/Modifiability/Development/Custom/Client/Views/Body/Home</v>
      </c>
    </row>
    <row r="518" spans="1:7">
      <c r="A518" t="s">
        <v>1969</v>
      </c>
      <c r="B518" t="s">
        <v>2246</v>
      </c>
      <c r="C518" s="35" t="s">
        <v>4457</v>
      </c>
      <c r="D518" s="27" t="s">
        <v>4459</v>
      </c>
      <c r="E518" t="str">
        <f xml:space="preserve"> CONCATENATE( MID(Table15[[#This Row],[PHASE]],2,3), MID(Table15[[#This Row],[DELIVERABLE]],2,4), TRIM(SUBSTITUTE(MID(Table15[[#This Row],[CONCERN.ID]],2,20),"","") )  )</f>
        <v>08.461.5342.99.5231</v>
      </c>
      <c r="F518" t="str">
        <f>TRIM(MID(Table15[[#This Row],[CONCERN.UNIQUEPATH]], IF( ISNUMBER( SEARCH("/",Table15[[#This Row],[CONCERN.UNIQUEPATH]])),SEARCH("/",Table15[[#This Row],[CONCERN.UNIQUEPATH]])+1,1),255))</f>
        <v>Maintainability/Modifiability/Development/Custom/Client/Views/Status/Client</v>
      </c>
    </row>
    <row r="519" spans="1:7">
      <c r="A519" t="s">
        <v>1969</v>
      </c>
      <c r="B519" t="s">
        <v>2246</v>
      </c>
      <c r="C519" s="34" t="s">
        <v>4460</v>
      </c>
      <c r="D519" s="26" t="s">
        <v>4461</v>
      </c>
      <c r="E519" s="45" t="str">
        <f xml:space="preserve"> CONCATENATE( MID(Table15[[#This Row],[PHASE]],2,3), MID(Table15[[#This Row],[DELIVERABLE]],2,4), TRIM(SUBSTITUTE(MID(Table15[[#This Row],[CONCERN.ID]],2,20),"","") )  )</f>
        <v>08.461.5342.99.5232</v>
      </c>
      <c r="F519" t="str">
        <f>TRIM(MID(Table15[[#This Row],[CONCERN.UNIQUEPATH]], IF( ISNUMBER( SEARCH("/",Table15[[#This Row],[CONCERN.UNIQUEPATH]])),SEARCH("/",Table15[[#This Row],[CONCERN.UNIQUEPATH]])+1,1),255))</f>
        <v>Maintainability/Modifiability/Development/Custom/Client/Views/Body/Dashboard</v>
      </c>
    </row>
    <row r="520" spans="1:7">
      <c r="A520" t="s">
        <v>1969</v>
      </c>
      <c r="B520" t="s">
        <v>2246</v>
      </c>
      <c r="C520" s="35" t="s">
        <v>4460</v>
      </c>
      <c r="D520" s="27" t="s">
        <v>4462</v>
      </c>
      <c r="E520" t="str">
        <f xml:space="preserve"> CONCATENATE( MID(Table15[[#This Row],[PHASE]],2,3), MID(Table15[[#This Row],[DELIVERABLE]],2,4), TRIM(SUBSTITUTE(MID(Table15[[#This Row],[CONCERN.ID]],2,20),"","") )  )</f>
        <v>08.461.5342.99.5232</v>
      </c>
      <c r="F520" t="str">
        <f>TRIM(MID(Table15[[#This Row],[CONCERN.UNIQUEPATH]], IF( ISNUMBER( SEARCH("/",Table15[[#This Row],[CONCERN.UNIQUEPATH]])),SEARCH("/",Table15[[#This Row],[CONCERN.UNIQUEPATH]])+1,1),255))</f>
        <v>Maintainability/Modifiability/Development/Custom/Client/Views/Status/Network</v>
      </c>
    </row>
    <row r="521" spans="1:7">
      <c r="A521" t="s">
        <v>1969</v>
      </c>
      <c r="B521" t="s">
        <v>2246</v>
      </c>
      <c r="C521" s="34" t="s">
        <v>4463</v>
      </c>
      <c r="D521" s="26" t="s">
        <v>4464</v>
      </c>
      <c r="E521" s="45" t="str">
        <f xml:space="preserve"> CONCATENATE( MID(Table15[[#This Row],[PHASE]],2,3), MID(Table15[[#This Row],[DELIVERABLE]],2,4), TRIM(SUBSTITUTE(MID(Table15[[#This Row],[CONCERN.ID]],2,20),"","") )  )</f>
        <v>08.461.5342.99.5233</v>
      </c>
      <c r="F521" t="str">
        <f>TRIM(MID(Table15[[#This Row],[CONCERN.UNIQUEPATH]], IF( ISNUMBER( SEARCH("/",Table15[[#This Row],[CONCERN.UNIQUEPATH]])),SEARCH("/",Table15[[#This Row],[CONCERN.UNIQUEPATH]])+1,1),255))</f>
        <v>Maintainability/Modifiability/Development/Custom/Client/Views/Status/Server</v>
      </c>
    </row>
    <row r="522" spans="1:7">
      <c r="A522" t="s">
        <v>1969</v>
      </c>
      <c r="B522" t="s">
        <v>2246</v>
      </c>
      <c r="C522" s="29" t="s">
        <v>4465</v>
      </c>
      <c r="D522" s="27" t="s">
        <v>4466</v>
      </c>
      <c r="E522" t="str">
        <f xml:space="preserve"> CONCATENATE( MID(Table15[[#This Row],[PHASE]],2,3), MID(Table15[[#This Row],[DELIVERABLE]],2,4), TRIM(SUBSTITUTE(MID(Table15[[#This Row],[CONCERN.ID]],2,20),"","") )  )</f>
        <v>08.461.5350.00.0000</v>
      </c>
      <c r="F522" t="str">
        <f>TRIM(MID(Table15[[#This Row],[CONCERN.UNIQUEPATH]], IF( ISNUMBER( SEARCH("/",Table15[[#This Row],[CONCERN.UNIQUEPATH]])),SEARCH("/",Table15[[#This Row],[CONCERN.UNIQUEPATH]])+1,1),255))</f>
        <v>Maintainability/Modularity</v>
      </c>
      <c r="G522" t="s">
        <v>4467</v>
      </c>
    </row>
    <row r="523" spans="1:7">
      <c r="A523" t="s">
        <v>1969</v>
      </c>
      <c r="B523" t="s">
        <v>2246</v>
      </c>
      <c r="C523" s="30" t="s">
        <v>4468</v>
      </c>
      <c r="D523" s="26" t="s">
        <v>4469</v>
      </c>
      <c r="E523" s="45" t="str">
        <f xml:space="preserve"> CONCATENATE( MID(Table15[[#This Row],[PHASE]],2,3), MID(Table15[[#This Row],[DELIVERABLE]],2,4), TRIM(SUBSTITUTE(MID(Table15[[#This Row],[CONCERN.ID]],2,20),"","") )  )</f>
        <v>08.461.5351.00.0000</v>
      </c>
      <c r="F523" t="str">
        <f>TRIM(MID(Table15[[#This Row],[CONCERN.UNIQUEPATH]], IF( ISNUMBER( SEARCH("/",Table15[[#This Row],[CONCERN.UNIQUEPATH]])),SEARCH("/",Table15[[#This Row],[CONCERN.UNIQUEPATH]])+1,1),255))</f>
        <v>Maintainability/Modularity/Tiers</v>
      </c>
      <c r="G523" t="s">
        <v>4470</v>
      </c>
    </row>
    <row r="524" spans="1:7">
      <c r="A524" t="s">
        <v>1969</v>
      </c>
      <c r="B524" t="s">
        <v>2246</v>
      </c>
      <c r="C524" s="29" t="s">
        <v>4471</v>
      </c>
      <c r="D524" s="27" t="s">
        <v>4472</v>
      </c>
      <c r="E524" t="str">
        <f xml:space="preserve"> CONCATENATE( MID(Table15[[#This Row],[PHASE]],2,3), MID(Table15[[#This Row],[DELIVERABLE]],2,4), TRIM(SUBSTITUTE(MID(Table15[[#This Row],[CONCERN.ID]],2,20),"","") )  )</f>
        <v>08.461.5352.00.0000</v>
      </c>
      <c r="F524" t="str">
        <f>TRIM(MID(Table15[[#This Row],[CONCERN.UNIQUEPATH]], IF( ISNUMBER( SEARCH("/",Table15[[#This Row],[CONCERN.UNIQUEPATH]])),SEARCH("/",Table15[[#This Row],[CONCERN.UNIQUEPATH]])+1,1),255))</f>
        <v>Maintainability/Modularity/Developability</v>
      </c>
      <c r="G524" t="s">
        <v>4473</v>
      </c>
    </row>
    <row r="525" spans="1:7">
      <c r="A525" t="s">
        <v>1969</v>
      </c>
      <c r="B525" t="s">
        <v>2246</v>
      </c>
      <c r="C525" s="31" t="s">
        <v>4474</v>
      </c>
      <c r="D525" s="26" t="s">
        <v>4475</v>
      </c>
      <c r="E525" s="45" t="str">
        <f xml:space="preserve"> CONCATENATE( MID(Table15[[#This Row],[PHASE]],2,3), MID(Table15[[#This Row],[DELIVERABLE]],2,4), TRIM(SUBSTITUTE(MID(Table15[[#This Row],[CONCERN.ID]],2,20),"","") )  )</f>
        <v>08.461.5352.01.0000</v>
      </c>
      <c r="F525" t="str">
        <f>TRIM(MID(Table15[[#This Row],[CONCERN.UNIQUEPATH]], IF( ISNUMBER( SEARCH("/",Table15[[#This Row],[CONCERN.UNIQUEPATH]])),SEARCH("/",Table15[[#This Row],[CONCERN.UNIQUEPATH]])+1,1),255))</f>
        <v>Maintainability/Modularity/Developability/Functionality Modules</v>
      </c>
    </row>
    <row r="526" spans="1:7">
      <c r="A526" t="s">
        <v>1969</v>
      </c>
      <c r="B526" t="s">
        <v>2246</v>
      </c>
      <c r="C526" s="32" t="s">
        <v>4476</v>
      </c>
      <c r="D526" s="27" t="s">
        <v>4477</v>
      </c>
      <c r="E526" t="str">
        <f xml:space="preserve"> CONCATENATE( MID(Table15[[#This Row],[PHASE]],2,3), MID(Table15[[#This Row],[DELIVERABLE]],2,4), TRIM(SUBSTITUTE(MID(Table15[[#This Row],[CONCERN.ID]],2,20),"","") )  )</f>
        <v>08.461.5352.99.0000</v>
      </c>
      <c r="F526" t="str">
        <f>TRIM(MID(Table15[[#This Row],[CONCERN.UNIQUEPATH]], IF( ISNUMBER( SEARCH("/",Table15[[#This Row],[CONCERN.UNIQUEPATH]])),SEARCH("/",Table15[[#This Row],[CONCERN.UNIQUEPATH]])+1,1),255))</f>
        <v>Maintainability/Modularity/Developability/Custom</v>
      </c>
    </row>
    <row r="527" spans="1:7">
      <c r="A527" t="s">
        <v>1969</v>
      </c>
      <c r="B527" t="s">
        <v>2246</v>
      </c>
      <c r="C527" s="36" t="s">
        <v>4478</v>
      </c>
      <c r="D527" s="26" t="s">
        <v>4479</v>
      </c>
      <c r="E527" s="45" t="str">
        <f xml:space="preserve"> CONCATENATE( MID(Table15[[#This Row],[PHASE]],2,3), MID(Table15[[#This Row],[DELIVERABLE]],2,4), TRIM(SUBSTITUTE(MID(Table15[[#This Row],[CONCERN.ID]],2,20),"","") )  )</f>
        <v>08.461.5352.99.1000</v>
      </c>
      <c r="F527" t="str">
        <f>TRIM(MID(Table15[[#This Row],[CONCERN.UNIQUEPATH]], IF( ISNUMBER( SEARCH("/",Table15[[#This Row],[CONCERN.UNIQUEPATH]])),SEARCH("/",Table15[[#This Row],[CONCERN.UNIQUEPATH]])+1,1),255))</f>
        <v>Maintainability/Modularity/Developability/Custom/Layers</v>
      </c>
    </row>
    <row r="528" spans="1:7">
      <c r="A528" t="s">
        <v>1969</v>
      </c>
      <c r="B528" t="s">
        <v>2246</v>
      </c>
      <c r="C528" s="33" t="s">
        <v>4480</v>
      </c>
      <c r="D528" s="27" t="s">
        <v>4481</v>
      </c>
      <c r="E528" t="str">
        <f xml:space="preserve"> CONCATENATE( MID(Table15[[#This Row],[PHASE]],2,3), MID(Table15[[#This Row],[DELIVERABLE]],2,4), TRIM(SUBSTITUTE(MID(Table15[[#This Row],[CONCERN.ID]],2,20),"","") )  )</f>
        <v>08.461.5352.99.2000</v>
      </c>
      <c r="F528" t="str">
        <f>TRIM(MID(Table15[[#This Row],[CONCERN.UNIQUEPATH]], IF( ISNUMBER( SEARCH("/",Table15[[#This Row],[CONCERN.UNIQUEPATH]])),SEARCH("/",Table15[[#This Row],[CONCERN.UNIQUEPATH]])+1,1),255))</f>
        <v>Maintainability/Modularity/Developability/Custom/Logical Modules</v>
      </c>
    </row>
    <row r="529" spans="1:7">
      <c r="A529" t="s">
        <v>1969</v>
      </c>
      <c r="B529" t="s">
        <v>2246</v>
      </c>
      <c r="C529" s="36" t="s">
        <v>4482</v>
      </c>
      <c r="D529" s="26" t="s">
        <v>4483</v>
      </c>
      <c r="E529" s="45" t="str">
        <f xml:space="preserve"> CONCATENATE( MID(Table15[[#This Row],[PHASE]],2,3), MID(Table15[[#This Row],[DELIVERABLE]],2,4), TRIM(SUBSTITUTE(MID(Table15[[#This Row],[CONCERN.ID]],2,20),"","") )  )</f>
        <v>08.461.5352.99.3000</v>
      </c>
      <c r="F529" t="str">
        <f>TRIM(MID(Table15[[#This Row],[CONCERN.UNIQUEPATH]], IF( ISNUMBER( SEARCH("/",Table15[[#This Row],[CONCERN.UNIQUEPATH]])),SEARCH("/",Table15[[#This Row],[CONCERN.UNIQUEPATH]])+1,1),255))</f>
        <v>Maintainability/Modularity/Developability/Custom/Components</v>
      </c>
    </row>
    <row r="530" spans="1:7">
      <c r="A530" t="s">
        <v>1969</v>
      </c>
      <c r="B530" t="s">
        <v>2246</v>
      </c>
      <c r="C530" s="35" t="s">
        <v>4484</v>
      </c>
      <c r="D530" s="27" t="s">
        <v>4485</v>
      </c>
      <c r="E530" t="str">
        <f xml:space="preserve"> CONCATENATE( MID(Table15[[#This Row],[PHASE]],2,3), MID(Table15[[#This Row],[DELIVERABLE]],2,4), TRIM(SUBSTITUTE(MID(Table15[[#This Row],[CONCERN.ID]],2,20),"","") )  )</f>
        <v>08.461.5352.99.3100</v>
      </c>
      <c r="F530" t="str">
        <f>TRIM(MID(Table15[[#This Row],[CONCERN.UNIQUEPATH]], IF( ISNUMBER( SEARCH("/",Table15[[#This Row],[CONCERN.UNIQUEPATH]])),SEARCH("/",Table15[[#This Row],[CONCERN.UNIQUEPATH]])+1,1),255))</f>
        <v>Maintainability/Modularity/Developability/Custom/Components/Controllers</v>
      </c>
    </row>
    <row r="531" spans="1:7">
      <c r="A531" t="s">
        <v>1969</v>
      </c>
      <c r="B531" t="s">
        <v>2246</v>
      </c>
      <c r="C531" s="34" t="s">
        <v>4486</v>
      </c>
      <c r="D531" s="26" t="s">
        <v>4487</v>
      </c>
      <c r="E531" s="45" t="str">
        <f xml:space="preserve"> CONCATENATE( MID(Table15[[#This Row],[PHASE]],2,3), MID(Table15[[#This Row],[DELIVERABLE]],2,4), TRIM(SUBSTITUTE(MID(Table15[[#This Row],[CONCERN.ID]],2,20),"","") )  )</f>
        <v>08.461.5352.99.3200</v>
      </c>
      <c r="F531" t="str">
        <f>TRIM(MID(Table15[[#This Row],[CONCERN.UNIQUEPATH]], IF( ISNUMBER( SEARCH("/",Table15[[#This Row],[CONCERN.UNIQUEPATH]])),SEARCH("/",Table15[[#This Row],[CONCERN.UNIQUEPATH]])+1,1),255))</f>
        <v>Maintainability/Modularity/Developability/Custom/Components/Controls</v>
      </c>
    </row>
    <row r="532" spans="1:7">
      <c r="A532" t="s">
        <v>1969</v>
      </c>
      <c r="B532" t="s">
        <v>2246</v>
      </c>
      <c r="C532" s="35" t="s">
        <v>4488</v>
      </c>
      <c r="D532" s="27" t="s">
        <v>4489</v>
      </c>
      <c r="E532" t="str">
        <f xml:space="preserve"> CONCATENATE( MID(Table15[[#This Row],[PHASE]],2,3), MID(Table15[[#This Row],[DELIVERABLE]],2,4), TRIM(SUBSTITUTE(MID(Table15[[#This Row],[CONCERN.ID]],2,20),"","") )  )</f>
        <v>08.461.5352.99.3300</v>
      </c>
      <c r="F532" t="str">
        <f>TRIM(MID(Table15[[#This Row],[CONCERN.UNIQUEPATH]], IF( ISNUMBER( SEARCH("/",Table15[[#This Row],[CONCERN.UNIQUEPATH]])),SEARCH("/",Table15[[#This Row],[CONCERN.UNIQUEPATH]])+1,1),255))</f>
        <v>Maintainability/Modularity/Developability/Custom/Components/Views</v>
      </c>
    </row>
    <row r="533" spans="1:7">
      <c r="A533" t="s">
        <v>1969</v>
      </c>
      <c r="B533" t="s">
        <v>2246</v>
      </c>
      <c r="C533" s="34" t="s">
        <v>4490</v>
      </c>
      <c r="D533" s="26" t="s">
        <v>4491</v>
      </c>
      <c r="E533" s="45" t="str">
        <f xml:space="preserve"> CONCATENATE( MID(Table15[[#This Row],[PHASE]],2,3), MID(Table15[[#This Row],[DELIVERABLE]],2,4), TRIM(SUBSTITUTE(MID(Table15[[#This Row],[CONCERN.ID]],2,20),"","") )  )</f>
        <v>08.461.5352.99.3600</v>
      </c>
      <c r="F533" t="str">
        <f>TRIM(MID(Table15[[#This Row],[CONCERN.UNIQUEPATH]], IF( ISNUMBER( SEARCH("/",Table15[[#This Row],[CONCERN.UNIQUEPATH]])),SEARCH("/",Table15[[#This Row],[CONCERN.UNIQUEPATH]])+1,1),255))</f>
        <v>Maintainability/Modularity/Developability/Custom/Components/Domains</v>
      </c>
    </row>
    <row r="534" spans="1:7">
      <c r="A534" t="s">
        <v>1969</v>
      </c>
      <c r="B534" t="s">
        <v>2246</v>
      </c>
      <c r="C534" s="35" t="s">
        <v>4490</v>
      </c>
      <c r="D534" s="27" t="s">
        <v>4492</v>
      </c>
      <c r="E534" t="str">
        <f xml:space="preserve"> CONCATENATE( MID(Table15[[#This Row],[PHASE]],2,3), MID(Table15[[#This Row],[DELIVERABLE]],2,4), TRIM(SUBSTITUTE(MID(Table15[[#This Row],[CONCERN.ID]],2,20),"","") )  )</f>
        <v>08.461.5352.99.3600</v>
      </c>
      <c r="F534" t="str">
        <f>TRIM(MID(Table15[[#This Row],[CONCERN.UNIQUEPATH]], IF( ISNUMBER( SEARCH("/",Table15[[#This Row],[CONCERN.UNIQUEPATH]])),SEARCH("/",Table15[[#This Row],[CONCERN.UNIQUEPATH]])+1,1),255))</f>
        <v>Maintainability/Modularity/Developability/Custom/Components/Domains/Infrastructure</v>
      </c>
    </row>
    <row r="535" spans="1:7">
      <c r="A535" t="s">
        <v>1969</v>
      </c>
      <c r="B535" t="s">
        <v>2246</v>
      </c>
      <c r="C535" s="34" t="s">
        <v>4493</v>
      </c>
      <c r="D535" s="26" t="s">
        <v>4494</v>
      </c>
      <c r="E535" s="45" t="str">
        <f xml:space="preserve"> CONCATENATE( MID(Table15[[#This Row],[PHASE]],2,3), MID(Table15[[#This Row],[DELIVERABLE]],2,4), TRIM(SUBSTITUTE(MID(Table15[[#This Row],[CONCERN.ID]],2,20),"","") )  )</f>
        <v>08.461.5352.99.3610</v>
      </c>
      <c r="F535" t="str">
        <f>TRIM(MID(Table15[[#This Row],[CONCERN.UNIQUEPATH]], IF( ISNUMBER( SEARCH("/",Table15[[#This Row],[CONCERN.UNIQUEPATH]])),SEARCH("/",Table15[[#This Row],[CONCERN.UNIQUEPATH]])+1,1),255))</f>
        <v>Maintainability/Modularity/Developability/Custom/Components/Domains/Infrastructure/Libraries</v>
      </c>
    </row>
    <row r="536" spans="1:7">
      <c r="A536" t="s">
        <v>1969</v>
      </c>
      <c r="B536" t="s">
        <v>2246</v>
      </c>
      <c r="C536" s="35" t="s">
        <v>4495</v>
      </c>
      <c r="D536" s="27" t="s">
        <v>4496</v>
      </c>
      <c r="E536" t="str">
        <f xml:space="preserve"> CONCATENATE( MID(Table15[[#This Row],[PHASE]],2,3), MID(Table15[[#This Row],[DELIVERABLE]],2,4), TRIM(SUBSTITUTE(MID(Table15[[#This Row],[CONCERN.ID]],2,20),"","") )  )</f>
        <v>08.461.5352.99.3620</v>
      </c>
      <c r="F536" t="str">
        <f>TRIM(MID(Table15[[#This Row],[CONCERN.UNIQUEPATH]], IF( ISNUMBER( SEARCH("/",Table15[[#This Row],[CONCERN.UNIQUEPATH]])),SEARCH("/",Table15[[#This Row],[CONCERN.UNIQUEPATH]])+1,1),255))</f>
        <v>Maintainability/Modularity/Developability/Custom/Components/Domains/Infrastructure/Services</v>
      </c>
    </row>
    <row r="537" spans="1:7">
      <c r="A537" t="s">
        <v>1969</v>
      </c>
      <c r="B537" t="s">
        <v>2246</v>
      </c>
      <c r="C537" s="34" t="s">
        <v>4497</v>
      </c>
      <c r="D537" s="26" t="s">
        <v>4498</v>
      </c>
      <c r="E537" s="45" t="str">
        <f xml:space="preserve"> CONCATENATE( MID(Table15[[#This Row],[PHASE]],2,3), MID(Table15[[#This Row],[DELIVERABLE]],2,4), TRIM(SUBSTITUTE(MID(Table15[[#This Row],[CONCERN.ID]],2,20),"","") )  )</f>
        <v>08.461.5352.99.3700</v>
      </c>
      <c r="F537" t="str">
        <f>TRIM(MID(Table15[[#This Row],[CONCERN.UNIQUEPATH]], IF( ISNUMBER( SEARCH("/",Table15[[#This Row],[CONCERN.UNIQUEPATH]])),SEARCH("/",Table15[[#This Row],[CONCERN.UNIQUEPATH]])+1,1),255))</f>
        <v>Maintainability/Modularity/Developability/Custom/Components/Domains/Business</v>
      </c>
    </row>
    <row r="538" spans="1:7">
      <c r="A538" t="s">
        <v>1969</v>
      </c>
      <c r="B538" t="s">
        <v>2246</v>
      </c>
      <c r="C538" s="35" t="s">
        <v>4499</v>
      </c>
      <c r="D538" s="27" t="s">
        <v>4500</v>
      </c>
      <c r="E538" t="str">
        <f xml:space="preserve"> CONCATENATE( MID(Table15[[#This Row],[PHASE]],2,3), MID(Table15[[#This Row],[DELIVERABLE]],2,4), TRIM(SUBSTITUTE(MID(Table15[[#This Row],[CONCERN.ID]],2,20),"","") )  )</f>
        <v>08.461.5352.99.3800</v>
      </c>
      <c r="F538" t="str">
        <f>TRIM(MID(Table15[[#This Row],[CONCERN.UNIQUEPATH]], IF( ISNUMBER( SEARCH("/",Table15[[#This Row],[CONCERN.UNIQUEPATH]])),SEARCH("/",Table15[[#This Row],[CONCERN.UNIQUEPATH]])+1,1),255))</f>
        <v>Maintainability/Modularity/Developability/Custom/Components/Domains/Shared</v>
      </c>
    </row>
    <row r="539" spans="1:7">
      <c r="A539" t="s">
        <v>1969</v>
      </c>
      <c r="B539" t="s">
        <v>2246</v>
      </c>
      <c r="C539" s="30" t="s">
        <v>4501</v>
      </c>
      <c r="D539" s="26" t="s">
        <v>4502</v>
      </c>
      <c r="E539" s="45" t="str">
        <f xml:space="preserve"> CONCATENATE( MID(Table15[[#This Row],[PHASE]],2,3), MID(Table15[[#This Row],[DELIVERABLE]],2,4), TRIM(SUBSTITUTE(MID(Table15[[#This Row],[CONCERN.ID]],2,20),"","") )  )</f>
        <v>08.461.5360.00.0000</v>
      </c>
      <c r="F539" t="str">
        <f>TRIM(MID(Table15[[#This Row],[CONCERN.UNIQUEPATH]], IF( ISNUMBER( SEARCH("/",Table15[[#This Row],[CONCERN.UNIQUEPATH]])),SEARCH("/",Table15[[#This Row],[CONCERN.UNIQUEPATH]])+1,1),255))</f>
        <v>Maintainability/Reusability</v>
      </c>
    </row>
    <row r="540" spans="1:7">
      <c r="A540" t="s">
        <v>1969</v>
      </c>
      <c r="B540" t="s">
        <v>2246</v>
      </c>
      <c r="C540" s="32" t="s">
        <v>4503</v>
      </c>
      <c r="D540" s="27" t="s">
        <v>4504</v>
      </c>
      <c r="E540" t="str">
        <f xml:space="preserve"> CONCATENATE( MID(Table15[[#This Row],[PHASE]],2,3), MID(Table15[[#This Row],[DELIVERABLE]],2,4), TRIM(SUBSTITUTE(MID(Table15[[#This Row],[CONCERN.ID]],2,20),"","") )  )</f>
        <v>08.461.5361.01.0000</v>
      </c>
      <c r="F540" t="str">
        <f>TRIM(MID(Table15[[#This Row],[CONCERN.UNIQUEPATH]], IF( ISNUMBER( SEARCH("/",Table15[[#This Row],[CONCERN.UNIQUEPATH]])),SEARCH("/",Table15[[#This Row],[CONCERN.UNIQUEPATH]])+1,1),255))</f>
        <v>Maintainability/Reusability/APIs</v>
      </c>
    </row>
    <row r="541" spans="1:7">
      <c r="A541" t="s">
        <v>1969</v>
      </c>
      <c r="B541" t="s">
        <v>2246</v>
      </c>
      <c r="C541" s="36" t="s">
        <v>4505</v>
      </c>
      <c r="D541" s="26" t="s">
        <v>4506</v>
      </c>
      <c r="E541" s="45" t="str">
        <f xml:space="preserve"> CONCATENATE( MID(Table15[[#This Row],[PHASE]],2,3), MID(Table15[[#This Row],[DELIVERABLE]],2,4), TRIM(SUBSTITUTE(MID(Table15[[#This Row],[CONCERN.ID]],2,20),"","") )  )</f>
        <v>08.461.5361.01.1000</v>
      </c>
      <c r="F541" t="str">
        <f>TRIM(MID(Table15[[#This Row],[CONCERN.UNIQUEPATH]], IF( ISNUMBER( SEARCH("/",Table15[[#This Row],[CONCERN.UNIQUEPATH]])),SEARCH("/",Table15[[#This Row],[CONCERN.UNIQUEPATH]])+1,1),255))</f>
        <v>Maintainability/Reusability/APIs/Querability</v>
      </c>
    </row>
    <row r="542" spans="1:7">
      <c r="A542" t="s">
        <v>1969</v>
      </c>
      <c r="B542" t="s">
        <v>2246</v>
      </c>
      <c r="C542" s="33" t="s">
        <v>4505</v>
      </c>
      <c r="D542" s="27" t="s">
        <v>4507</v>
      </c>
      <c r="E542" t="str">
        <f xml:space="preserve"> CONCATENATE( MID(Table15[[#This Row],[PHASE]],2,3), MID(Table15[[#This Row],[DELIVERABLE]],2,4), TRIM(SUBSTITUTE(MID(Table15[[#This Row],[CONCERN.ID]],2,20),"","") )  )</f>
        <v>08.461.5361.01.1000</v>
      </c>
      <c r="F542" t="str">
        <f>TRIM(MID(Table15[[#This Row],[CONCERN.UNIQUEPATH]], IF( ISNUMBER( SEARCH("/",Table15[[#This Row],[CONCERN.UNIQUEPATH]])),SEARCH("/",Table15[[#This Row],[CONCERN.UNIQUEPATH]])+1,1),255))</f>
        <v>Maintainability/Reusability/APIs/SDK</v>
      </c>
    </row>
    <row r="543" spans="1:7">
      <c r="A543" t="s">
        <v>1969</v>
      </c>
      <c r="B543" t="s">
        <v>2246</v>
      </c>
      <c r="C543" s="30" t="s">
        <v>4508</v>
      </c>
      <c r="D543" s="26" t="s">
        <v>4509</v>
      </c>
      <c r="E543" s="45" t="str">
        <f xml:space="preserve"> CONCATENATE( MID(Table15[[#This Row],[PHASE]],2,3), MID(Table15[[#This Row],[DELIVERABLE]],2,4), TRIM(SUBSTITUTE(MID(Table15[[#This Row],[CONCERN.ID]],2,20),"","") )  )</f>
        <v>08.461.5370.00.0000</v>
      </c>
      <c r="F543" t="str">
        <f>TRIM(MID(Table15[[#This Row],[CONCERN.UNIQUEPATH]], IF( ISNUMBER( SEARCH("/",Table15[[#This Row],[CONCERN.UNIQUEPATH]])),SEARCH("/",Table15[[#This Row],[CONCERN.UNIQUEPATH]])+1,1),255))</f>
        <v>Maintainability/Testability</v>
      </c>
    </row>
    <row r="544" spans="1:7">
      <c r="A544" t="s">
        <v>1969</v>
      </c>
      <c r="B544" t="s">
        <v>2246</v>
      </c>
      <c r="C544" s="29" t="s">
        <v>4510</v>
      </c>
      <c r="D544" s="27" t="s">
        <v>4511</v>
      </c>
      <c r="E544" t="str">
        <f xml:space="preserve"> CONCATENATE( MID(Table15[[#This Row],[PHASE]],2,3), MID(Table15[[#This Row],[DELIVERABLE]],2,4), TRIM(SUBSTITUTE(MID(Table15[[#This Row],[CONCERN.ID]],2,20),"","") )  )</f>
        <v>08.461.5371.00.0000</v>
      </c>
      <c r="F544" t="str">
        <f>TRIM(MID(Table15[[#This Row],[CONCERN.UNIQUEPATH]], IF( ISNUMBER( SEARCH("/",Table15[[#This Row],[CONCERN.UNIQUEPATH]])),SEARCH("/",Table15[[#This Row],[CONCERN.UNIQUEPATH]])+1,1),255))</f>
        <v>Maintainability/Testability/100% Automated</v>
      </c>
      <c r="G544" t="s">
        <v>4512</v>
      </c>
    </row>
    <row r="545" spans="1:7">
      <c r="A545" t="s">
        <v>1969</v>
      </c>
      <c r="B545" t="s">
        <v>2246</v>
      </c>
      <c r="C545" s="31" t="s">
        <v>4513</v>
      </c>
      <c r="D545" s="26" t="s">
        <v>4514</v>
      </c>
      <c r="E545" s="45" t="str">
        <f xml:space="preserve"> CONCATENATE( MID(Table15[[#This Row],[PHASE]],2,3), MID(Table15[[#This Row],[DELIVERABLE]],2,4), TRIM(SUBSTITUTE(MID(Table15[[#This Row],[CONCERN.ID]],2,20),"","") )  )</f>
        <v>08.461.5371.01.0000</v>
      </c>
      <c r="F545" t="str">
        <f>TRIM(MID(Table15[[#This Row],[CONCERN.UNIQUEPATH]], IF( ISNUMBER( SEARCH("/",Table15[[#This Row],[CONCERN.UNIQUEPATH]])),SEARCH("/",Table15[[#This Row],[CONCERN.UNIQUEPATH]])+1,1),255))</f>
        <v>Maintainability/Testability/100% Automated/Within Delivery Pipeline</v>
      </c>
    </row>
    <row r="546" spans="1:7">
      <c r="A546" t="s">
        <v>1969</v>
      </c>
      <c r="B546" t="s">
        <v>2246</v>
      </c>
      <c r="C546" s="29" t="s">
        <v>4515</v>
      </c>
      <c r="D546" s="27" t="s">
        <v>4516</v>
      </c>
      <c r="E546" t="str">
        <f xml:space="preserve"> CONCATENATE( MID(Table15[[#This Row],[PHASE]],2,3), MID(Table15[[#This Row],[DELIVERABLE]],2,4), TRIM(SUBSTITUTE(MID(Table15[[#This Row],[CONCERN.ID]],2,20),"","") )  )</f>
        <v>08.461.5372.00.0000</v>
      </c>
      <c r="F546" t="str">
        <f>TRIM(MID(Table15[[#This Row],[CONCERN.UNIQUEPATH]], IF( ISNUMBER( SEARCH("/",Table15[[#This Row],[CONCERN.UNIQUEPATH]])),SEARCH("/",Table15[[#This Row],[CONCERN.UNIQUEPATH]])+1,1),255))</f>
        <v>Maintainability/Testability/API Coverage</v>
      </c>
      <c r="G546" t="s">
        <v>4517</v>
      </c>
    </row>
    <row r="547" spans="1:7">
      <c r="A547" t="s">
        <v>1969</v>
      </c>
      <c r="B547" t="s">
        <v>2246</v>
      </c>
      <c r="C547" s="31" t="s">
        <v>4518</v>
      </c>
      <c r="D547" s="26" t="s">
        <v>4519</v>
      </c>
      <c r="E547" s="45" t="str">
        <f xml:space="preserve"> CONCATENATE( MID(Table15[[#This Row],[PHASE]],2,3), MID(Table15[[#This Row],[DELIVERABLE]],2,4), TRIM(SUBSTITUTE(MID(Table15[[#This Row],[CONCERN.ID]],2,20),"","") )  )</f>
        <v>08.461.5372.01.0000</v>
      </c>
      <c r="F547" t="str">
        <f>TRIM(MID(Table15[[#This Row],[CONCERN.UNIQUEPATH]], IF( ISNUMBER( SEARCH("/",Table15[[#This Row],[CONCERN.UNIQUEPATH]])),SEARCH("/",Table15[[#This Row],[CONCERN.UNIQUEPATH]])+1,1),255))</f>
        <v>Maintainability/Testability/100% Coverage/More important than Code Coverage</v>
      </c>
    </row>
    <row r="548" spans="1:7">
      <c r="A548" t="s">
        <v>1969</v>
      </c>
      <c r="B548" t="s">
        <v>2246</v>
      </c>
      <c r="C548" s="29" t="s">
        <v>4520</v>
      </c>
      <c r="D548" s="27" t="s">
        <v>4521</v>
      </c>
      <c r="E548" t="str">
        <f xml:space="preserve"> CONCATENATE( MID(Table15[[#This Row],[PHASE]],2,3), MID(Table15[[#This Row],[DELIVERABLE]],2,4), TRIM(SUBSTITUTE(MID(Table15[[#This Row],[CONCERN.ID]],2,20),"","") )  )</f>
        <v>08.461.5373.00.0000</v>
      </c>
      <c r="F548" t="str">
        <f>TRIM(MID(Table15[[#This Row],[CONCERN.UNIQUEPATH]], IF( ISNUMBER( SEARCH("/",Table15[[#This Row],[CONCERN.UNIQUEPATH]])),SEARCH("/",Table15[[#This Row],[CONCERN.UNIQUEPATH]])+1,1),255))</f>
        <v>Maintainability/Testability/Compiled Languages</v>
      </c>
      <c r="G548" t="s">
        <v>4522</v>
      </c>
    </row>
    <row r="549" spans="1:7">
      <c r="A549" t="s">
        <v>1969</v>
      </c>
      <c r="B549" t="s">
        <v>2246</v>
      </c>
      <c r="C549" s="30" t="s">
        <v>4523</v>
      </c>
      <c r="D549" s="26" t="s">
        <v>4524</v>
      </c>
      <c r="E549" s="45" t="str">
        <f xml:space="preserve"> CONCATENATE( MID(Table15[[#This Row],[PHASE]],2,3), MID(Table15[[#This Row],[DELIVERABLE]],2,4), TRIM(SUBSTITUTE(MID(Table15[[#This Row],[CONCERN.ID]],2,20),"","") )  )</f>
        <v>08.461.5374.00.0000</v>
      </c>
      <c r="F549" t="str">
        <f>TRIM(MID(Table15[[#This Row],[CONCERN.UNIQUEPATH]], IF( ISNUMBER( SEARCH("/",Table15[[#This Row],[CONCERN.UNIQUEPATH]])),SEARCH("/",Table15[[#This Row],[CONCERN.UNIQUEPATH]])+1,1),255))</f>
        <v>Maintainability/Testability/Static Tests</v>
      </c>
    </row>
    <row r="550" spans="1:7">
      <c r="A550" t="s">
        <v>1969</v>
      </c>
      <c r="B550" t="s">
        <v>2246</v>
      </c>
      <c r="C550" s="32" t="s">
        <v>4525</v>
      </c>
      <c r="D550" s="27" t="s">
        <v>4526</v>
      </c>
      <c r="E550" t="str">
        <f xml:space="preserve"> CONCATENATE( MID(Table15[[#This Row],[PHASE]],2,3), MID(Table15[[#This Row],[DELIVERABLE]],2,4), TRIM(SUBSTITUTE(MID(Table15[[#This Row],[CONCERN.ID]],2,20),"","") )  )</f>
        <v>08.461.5374.01.0000</v>
      </c>
      <c r="F550" t="str">
        <f>TRIM(MID(Table15[[#This Row],[CONCERN.UNIQUEPATH]], IF( ISNUMBER( SEARCH("/",Table15[[#This Row],[CONCERN.UNIQUEPATH]])),SEARCH("/",Table15[[#This Row],[CONCERN.UNIQUEPATH]])+1,1),255))</f>
        <v>Maintainability/Testability/Static Tests/AAA</v>
      </c>
    </row>
    <row r="551" spans="1:7">
      <c r="A551" t="s">
        <v>1969</v>
      </c>
      <c r="B551" t="s">
        <v>2246</v>
      </c>
      <c r="C551" s="31" t="s">
        <v>4527</v>
      </c>
      <c r="D551" s="26" t="s">
        <v>4528</v>
      </c>
      <c r="E551" s="45" t="str">
        <f xml:space="preserve"> CONCATENATE( MID(Table15[[#This Row],[PHASE]],2,3), MID(Table15[[#This Row],[DELIVERABLE]],2,4), TRIM(SUBSTITUTE(MID(Table15[[#This Row],[CONCERN.ID]],2,20),"","") )  )</f>
        <v>08.461.5374.02.0000</v>
      </c>
      <c r="F551" t="str">
        <f>TRIM(MID(Table15[[#This Row],[CONCERN.UNIQUEPATH]], IF( ISNUMBER( SEARCH("/",Table15[[#This Row],[CONCERN.UNIQUEPATH]])),SEARCH("/",Table15[[#This Row],[CONCERN.UNIQUEPATH]])+1,1),255))</f>
        <v>Maintainability/Testability/Static Tests/Can Run in Parrallel</v>
      </c>
    </row>
    <row r="552" spans="1:7">
      <c r="A552" t="s">
        <v>1969</v>
      </c>
      <c r="B552" t="s">
        <v>2246</v>
      </c>
      <c r="C552" s="32" t="s">
        <v>4529</v>
      </c>
      <c r="D552" s="27" t="s">
        <v>4530</v>
      </c>
      <c r="E552" t="str">
        <f xml:space="preserve"> CONCATENATE( MID(Table15[[#This Row],[PHASE]],2,3), MID(Table15[[#This Row],[DELIVERABLE]],2,4), TRIM(SUBSTITUTE(MID(Table15[[#This Row],[CONCERN.ID]],2,20),"","") )  )</f>
        <v>08.461.5374.03.0000</v>
      </c>
      <c r="F552" t="str">
        <f>TRIM(MID(Table15[[#This Row],[CONCERN.UNIQUEPATH]], IF( ISNUMBER( SEARCH("/",Table15[[#This Row],[CONCERN.UNIQUEPATH]])),SEARCH("/",Table15[[#This Row],[CONCERN.UNIQUEPATH]])+1,1),255))</f>
        <v>Maintainability/Testability/Static Tests/Do Not Change Persisted State</v>
      </c>
    </row>
    <row r="553" spans="1:7">
      <c r="A553" t="s">
        <v>1969</v>
      </c>
      <c r="B553" t="s">
        <v>2246</v>
      </c>
      <c r="C553" s="30" t="s">
        <v>4531</v>
      </c>
      <c r="D553" s="26" t="s">
        <v>4532</v>
      </c>
      <c r="E553" s="45" t="str">
        <f xml:space="preserve"> CONCATENATE( MID(Table15[[#This Row],[PHASE]],2,3), MID(Table15[[#This Row],[DELIVERABLE]],2,4), TRIM(SUBSTITUTE(MID(Table15[[#This Row],[CONCERN.ID]],2,20),"","") )  )</f>
        <v>08.461.5375.00.0000</v>
      </c>
      <c r="F553" t="str">
        <f>TRIM(MID(Table15[[#This Row],[CONCERN.UNIQUEPATH]], IF( ISNUMBER( SEARCH("/",Table15[[#This Row],[CONCERN.UNIQUEPATH]])),SEARCH("/",Table15[[#This Row],[CONCERN.UNIQUEPATH]])+1,1),255))</f>
        <v>Maintainability/Testability/Dynamic Tests</v>
      </c>
    </row>
    <row r="554" spans="1:7">
      <c r="A554" t="s">
        <v>1969</v>
      </c>
      <c r="B554" t="s">
        <v>2246</v>
      </c>
      <c r="C554" s="32" t="s">
        <v>4533</v>
      </c>
      <c r="D554" s="27" t="s">
        <v>4534</v>
      </c>
      <c r="E554" t="str">
        <f xml:space="preserve"> CONCATENATE( MID(Table15[[#This Row],[PHASE]],2,3), MID(Table15[[#This Row],[DELIVERABLE]],2,4), TRIM(SUBSTITUTE(MID(Table15[[#This Row],[CONCERN.ID]],2,20),"","") )  )</f>
        <v>08.461.5375.01.0000</v>
      </c>
      <c r="F554" t="str">
        <f>TRIM(MID(Table15[[#This Row],[CONCERN.UNIQUEPATH]], IF( ISNUMBER( SEARCH("/",Table15[[#This Row],[CONCERN.UNIQUEPATH]])),SEARCH("/",Table15[[#This Row],[CONCERN.UNIQUEPATH]])+1,1),255))</f>
        <v>Maintainability/Testability/Dynamic Tests/Can Run in Parrallel</v>
      </c>
    </row>
    <row r="555" spans="1:7">
      <c r="A555" t="s">
        <v>1969</v>
      </c>
      <c r="B555" t="s">
        <v>2246</v>
      </c>
      <c r="C555" s="31" t="s">
        <v>4535</v>
      </c>
      <c r="D555" s="26" t="s">
        <v>4536</v>
      </c>
      <c r="E555" s="45" t="str">
        <f xml:space="preserve"> CONCATENATE( MID(Table15[[#This Row],[PHASE]],2,3), MID(Table15[[#This Row],[DELIVERABLE]],2,4), TRIM(SUBSTITUTE(MID(Table15[[#This Row],[CONCERN.ID]],2,20),"","") )  )</f>
        <v>08.461.5375.02.0000</v>
      </c>
      <c r="F555" t="str">
        <f>TRIM(MID(Table15[[#This Row],[CONCERN.UNIQUEPATH]], IF( ISNUMBER( SEARCH("/",Table15[[#This Row],[CONCERN.UNIQUEPATH]])),SEARCH("/",Table15[[#This Row],[CONCERN.UNIQUEPATH]])+1,1),255))</f>
        <v>Maintainability/Testability/Dynamic Tests/Sequence Independent</v>
      </c>
    </row>
    <row r="556" spans="1:7">
      <c r="A556" t="s">
        <v>1969</v>
      </c>
      <c r="B556" t="s">
        <v>2246</v>
      </c>
      <c r="C556" s="32" t="s">
        <v>4537</v>
      </c>
      <c r="D556" s="27" t="s">
        <v>4538</v>
      </c>
      <c r="E556" t="str">
        <f xml:space="preserve"> CONCATENATE( MID(Table15[[#This Row],[PHASE]],2,3), MID(Table15[[#This Row],[DELIVERABLE]],2,4), TRIM(SUBSTITUTE(MID(Table15[[#This Row],[CONCERN.ID]],2,20),"","") )  )</f>
        <v>08.461.5375.03.0000</v>
      </c>
      <c r="F556" t="str">
        <f>TRIM(MID(Table15[[#This Row],[CONCERN.UNIQUEPATH]], IF( ISNUMBER( SEARCH("/",Table15[[#This Row],[CONCERN.UNIQUEPATH]])),SEARCH("/",Table15[[#This Row],[CONCERN.UNIQUEPATH]])+1,1),255))</f>
        <v>Maintainability/Testability/Dynamic Tests/Reset Data After Test</v>
      </c>
    </row>
    <row r="557" spans="1:7">
      <c r="A557" t="s">
        <v>1969</v>
      </c>
      <c r="B557" t="s">
        <v>2246</v>
      </c>
      <c r="C557" s="30" t="s">
        <v>4539</v>
      </c>
      <c r="D557" s="26" t="s">
        <v>4540</v>
      </c>
      <c r="E557" s="45" t="str">
        <f xml:space="preserve"> CONCATENATE( MID(Table15[[#This Row],[PHASE]],2,3), MID(Table15[[#This Row],[DELIVERABLE]],2,4), TRIM(SUBSTITUTE(MID(Table15[[#This Row],[CONCERN.ID]],2,20),"","") )  )</f>
        <v>08.461.5376.00.0000</v>
      </c>
      <c r="F557" t="str">
        <f>TRIM(MID(Table15[[#This Row],[CONCERN.UNIQUEPATH]], IF( ISNUMBER( SEARCH("/",Table15[[#This Row],[CONCERN.UNIQUEPATH]])),SEARCH("/",Table15[[#This Row],[CONCERN.UNIQUEPATH]])+1,1),255))</f>
        <v>Maintainability/Testability/Connectivity Tests</v>
      </c>
      <c r="G557" t="s">
        <v>4541</v>
      </c>
    </row>
    <row r="558" spans="1:7">
      <c r="A558" t="s">
        <v>1969</v>
      </c>
      <c r="B558" t="s">
        <v>2246</v>
      </c>
      <c r="C558" s="29" t="s">
        <v>4542</v>
      </c>
      <c r="D558" s="27" t="s">
        <v>4543</v>
      </c>
      <c r="E558" t="str">
        <f xml:space="preserve"> CONCATENATE( MID(Table15[[#This Row],[PHASE]],2,3), MID(Table15[[#This Row],[DELIVERABLE]],2,4), TRIM(SUBSTITUTE(MID(Table15[[#This Row],[CONCERN.ID]],2,20),"","") )  )</f>
        <v>08.461.5380.00.0000</v>
      </c>
      <c r="F558" t="str">
        <f>TRIM(MID(Table15[[#This Row],[CONCERN.UNIQUEPATH]], IF( ISNUMBER( SEARCH("/",Table15[[#This Row],[CONCERN.UNIQUEPATH]])),SEARCH("/",Table15[[#This Row],[CONCERN.UNIQUEPATH]])+1,1),255))</f>
        <v>Maintainability/Documentation</v>
      </c>
    </row>
    <row r="559" spans="1:7">
      <c r="A559" t="s">
        <v>1969</v>
      </c>
      <c r="B559" t="s">
        <v>2246</v>
      </c>
      <c r="C559" s="31" t="s">
        <v>4544</v>
      </c>
      <c r="D559" s="26" t="s">
        <v>4545</v>
      </c>
      <c r="E559" s="45" t="str">
        <f xml:space="preserve"> CONCATENATE( MID(Table15[[#This Row],[PHASE]],2,3), MID(Table15[[#This Row],[DELIVERABLE]],2,4), TRIM(SUBSTITUTE(MID(Table15[[#This Row],[CONCERN.ID]],2,20),"","") )  )</f>
        <v>08.461.5380.01.0000</v>
      </c>
      <c r="F559" t="str">
        <f>TRIM(MID(Table15[[#This Row],[CONCERN.UNIQUEPATH]], IF( ISNUMBER( SEARCH("/",Table15[[#This Row],[CONCERN.UNIQUEPATH]])),SEARCH("/",Table15[[#This Row],[CONCERN.UNIQUEPATH]])+1,1),255))</f>
        <v>Maintainability/Documentation/Updatable</v>
      </c>
    </row>
    <row r="560" spans="1:7">
      <c r="A560" t="s">
        <v>1969</v>
      </c>
      <c r="B560" t="s">
        <v>2246</v>
      </c>
      <c r="C560" s="32" t="s">
        <v>4546</v>
      </c>
      <c r="D560" s="27" t="s">
        <v>4547</v>
      </c>
      <c r="E560" t="str">
        <f xml:space="preserve"> CONCATENATE( MID(Table15[[#This Row],[PHASE]],2,3), MID(Table15[[#This Row],[DELIVERABLE]],2,4), TRIM(SUBSTITUTE(MID(Table15[[#This Row],[CONCERN.ID]],2,20),"","") )  )</f>
        <v>08.461.5380.02.0000</v>
      </c>
      <c r="F560" t="str">
        <f>TRIM(MID(Table15[[#This Row],[CONCERN.UNIQUEPATH]], IF( ISNUMBER( SEARCH("/",Table15[[#This Row],[CONCERN.UNIQUEPATH]])),SEARCH("/",Table15[[#This Row],[CONCERN.UNIQUEPATH]])+1,1),255))</f>
        <v>Maintainability/Documentation/Stored Separately</v>
      </c>
    </row>
    <row r="561" spans="1:7">
      <c r="A561" t="s">
        <v>1969</v>
      </c>
      <c r="B561" t="s">
        <v>2246</v>
      </c>
      <c r="C561" s="30" t="s">
        <v>4548</v>
      </c>
      <c r="D561" s="26" t="s">
        <v>4549</v>
      </c>
      <c r="E561" s="45" t="str">
        <f xml:space="preserve"> CONCATENATE( MID(Table15[[#This Row],[PHASE]],2,3), MID(Table15[[#This Row],[DELIVERABLE]],2,4), TRIM(SUBSTITUTE(MID(Table15[[#This Row],[CONCERN.ID]],2,20),"","") )  )</f>
        <v>08.461.5382.00.0000</v>
      </c>
      <c r="F561" t="str">
        <f>TRIM(MID(Table15[[#This Row],[CONCERN.UNIQUEPATH]], IF( ISNUMBER( SEARCH("/",Table15[[#This Row],[CONCERN.UNIQUEPATH]])),SEARCH("/",Table15[[#This Row],[CONCERN.UNIQUEPATH]])+1,1),255))</f>
        <v>Maintainability/Documentation/Configuration Guide</v>
      </c>
    </row>
    <row r="562" spans="1:7">
      <c r="A562" t="s">
        <v>1969</v>
      </c>
      <c r="B562" t="s">
        <v>2246</v>
      </c>
      <c r="C562" s="29" t="s">
        <v>4550</v>
      </c>
      <c r="D562" s="27" t="s">
        <v>4551</v>
      </c>
      <c r="E562" t="str">
        <f xml:space="preserve"> CONCATENATE( MID(Table15[[#This Row],[PHASE]],2,3), MID(Table15[[#This Row],[DELIVERABLE]],2,4), TRIM(SUBSTITUTE(MID(Table15[[#This Row],[CONCERN.ID]],2,20),"","") )  )</f>
        <v>08.461.5383.00.0000</v>
      </c>
      <c r="F562" t="str">
        <f>TRIM(MID(Table15[[#This Row],[CONCERN.UNIQUEPATH]], IF( ISNUMBER( SEARCH("/",Table15[[#This Row],[CONCERN.UNIQUEPATH]])),SEARCH("/",Table15[[#This Row],[CONCERN.UNIQUEPATH]])+1,1),255))</f>
        <v>Maintainability/Documentation/Deployment Guide</v>
      </c>
    </row>
    <row r="563" spans="1:7">
      <c r="A563" t="s">
        <v>1969</v>
      </c>
      <c r="B563" t="s">
        <v>2246</v>
      </c>
      <c r="C563" s="30" t="s">
        <v>4552</v>
      </c>
      <c r="D563" s="26" t="s">
        <v>4553</v>
      </c>
      <c r="E563" s="45" t="str">
        <f xml:space="preserve"> CONCATENATE( MID(Table15[[#This Row],[PHASE]],2,3), MID(Table15[[#This Row],[DELIVERABLE]],2,4), TRIM(SUBSTITUTE(MID(Table15[[#This Row],[CONCERN.ID]],2,20),"","") )  )</f>
        <v>08.461.5384.00.0000</v>
      </c>
      <c r="F563" t="str">
        <f>TRIM(MID(Table15[[#This Row],[CONCERN.UNIQUEPATH]], IF( ISNUMBER( SEARCH("/",Table15[[#This Row],[CONCERN.UNIQUEPATH]])),SEARCH("/",Table15[[#This Row],[CONCERN.UNIQUEPATH]])+1,1),255))</f>
        <v>Maintainability/Documentation/DR Guide</v>
      </c>
    </row>
    <row r="564" spans="1:7">
      <c r="A564" t="s">
        <v>1969</v>
      </c>
      <c r="B564" t="s">
        <v>2246</v>
      </c>
      <c r="C564" s="29" t="s">
        <v>4554</v>
      </c>
      <c r="D564" s="27" t="s">
        <v>4555</v>
      </c>
      <c r="E564" t="str">
        <f xml:space="preserve"> CONCATENATE( MID(Table15[[#This Row],[PHASE]],2,3), MID(Table15[[#This Row],[DELIVERABLE]],2,4), TRIM(SUBSTITUTE(MID(Table15[[#This Row],[CONCERN.ID]],2,20),"","") )  )</f>
        <v>08.461.5385.00.0000</v>
      </c>
      <c r="F564" t="str">
        <f>TRIM(MID(Table15[[#This Row],[CONCERN.UNIQUEPATH]], IF( ISNUMBER( SEARCH("/",Table15[[#This Row],[CONCERN.UNIQUEPATH]])),SEARCH("/",Table15[[#This Row],[CONCERN.UNIQUEPATH]])+1,1),255))</f>
        <v>Maintainability/Documentation/BCP</v>
      </c>
      <c r="G564" t="s">
        <v>4556</v>
      </c>
    </row>
    <row r="565" spans="1:7">
      <c r="A565" t="s">
        <v>1969</v>
      </c>
      <c r="B565" t="s">
        <v>2246</v>
      </c>
      <c r="C565" s="30" t="s">
        <v>4557</v>
      </c>
      <c r="D565" s="26" t="s">
        <v>4558</v>
      </c>
      <c r="E565" s="45" t="str">
        <f xml:space="preserve"> CONCATENATE( MID(Table15[[#This Row],[PHASE]],2,3), MID(Table15[[#This Row],[DELIVERABLE]],2,4), TRIM(SUBSTITUTE(MID(Table15[[#This Row],[CONCERN.ID]],2,20),"","") )  )</f>
        <v>08.461.5386.00.0000</v>
      </c>
      <c r="F565" t="str">
        <f>TRIM(MID(Table15[[#This Row],[CONCERN.UNIQUEPATH]], IF( ISNUMBER( SEARCH("/",Table15[[#This Row],[CONCERN.UNIQUEPATH]])),SEARCH("/",Table15[[#This Row],[CONCERN.UNIQUEPATH]])+1,1),255))</f>
        <v>Maintainability/Documentation/Operations Guide</v>
      </c>
      <c r="G565" t="s">
        <v>4559</v>
      </c>
    </row>
    <row r="566" spans="1:7">
      <c r="A566" t="s">
        <v>1969</v>
      </c>
      <c r="B566" t="s">
        <v>2246</v>
      </c>
      <c r="C566" s="32" t="s">
        <v>4560</v>
      </c>
      <c r="D566" s="27" t="s">
        <v>4561</v>
      </c>
      <c r="E566" t="str">
        <f xml:space="preserve"> CONCATENATE( MID(Table15[[#This Row],[PHASE]],2,3), MID(Table15[[#This Row],[DELIVERABLE]],2,4), TRIM(SUBSTITUTE(MID(Table15[[#This Row],[CONCERN.ID]],2,20),"","") )  )</f>
        <v>08.461.5386.01.0000</v>
      </c>
      <c r="F566" t="str">
        <f>TRIM(MID(Table15[[#This Row],[CONCERN.UNIQUEPATH]], IF( ISNUMBER( SEARCH("/",Table15[[#This Row],[CONCERN.UNIQUEPATH]])),SEARCH("/",Table15[[#This Row],[CONCERN.UNIQUEPATH]])+1,1),255))</f>
        <v>Maintainability/Documentation/Operation Guide/Decommissioning</v>
      </c>
    </row>
    <row r="567" spans="1:7">
      <c r="A567" t="s">
        <v>1969</v>
      </c>
      <c r="B567" t="s">
        <v>2246</v>
      </c>
      <c r="C567" s="36" t="s">
        <v>4562</v>
      </c>
      <c r="D567" s="26" t="s">
        <v>4563</v>
      </c>
      <c r="E567" s="45" t="str">
        <f xml:space="preserve"> CONCATENATE( MID(Table15[[#This Row],[PHASE]],2,3), MID(Table15[[#This Row],[DELIVERABLE]],2,4), TRIM(SUBSTITUTE(MID(Table15[[#This Row],[CONCERN.ID]],2,20),"","") )  )</f>
        <v>08.461.5386.01.1000</v>
      </c>
      <c r="F567" t="str">
        <f>TRIM(MID(Table15[[#This Row],[CONCERN.UNIQUEPATH]], IF( ISNUMBER( SEARCH("/",Table15[[#This Row],[CONCERN.UNIQUEPATH]])),SEARCH("/",Table15[[#This Row],[CONCERN.UNIQUEPATH]])+1,1),255))</f>
        <v>Maintainability/Documentation/Operation Guide/Decommissioning/Secure Data Deletion</v>
      </c>
    </row>
    <row r="568" spans="1:7">
      <c r="A568" t="s">
        <v>1969</v>
      </c>
      <c r="B568" t="s">
        <v>2246</v>
      </c>
      <c r="C568" s="33" t="s">
        <v>4564</v>
      </c>
      <c r="D568" s="27" t="s">
        <v>4565</v>
      </c>
      <c r="E568" t="str">
        <f xml:space="preserve"> CONCATENATE( MID(Table15[[#This Row],[PHASE]],2,3), MID(Table15[[#This Row],[DELIVERABLE]],2,4), TRIM(SUBSTITUTE(MID(Table15[[#This Row],[CONCERN.ID]],2,20),"","") )  )</f>
        <v>08.461.5386.01.2000</v>
      </c>
      <c r="F568" t="str">
        <f>TRIM(MID(Table15[[#This Row],[CONCERN.UNIQUEPATH]], IF( ISNUMBER( SEARCH("/",Table15[[#This Row],[CONCERN.UNIQUEPATH]])),SEARCH("/",Table15[[#This Row],[CONCERN.UNIQUEPATH]])+1,1),255))</f>
        <v>Maintainability/Documentation/Operation Guide/Decommissioning/Secure Environment Deletion</v>
      </c>
    </row>
    <row r="569" spans="1:7">
      <c r="A569" t="s">
        <v>1969</v>
      </c>
      <c r="B569" t="s">
        <v>2246</v>
      </c>
      <c r="C569" s="30" t="s">
        <v>4566</v>
      </c>
      <c r="D569" s="26" t="s">
        <v>4567</v>
      </c>
      <c r="E569" s="45" t="str">
        <f xml:space="preserve"> CONCATENATE( MID(Table15[[#This Row],[PHASE]],2,3), MID(Table15[[#This Row],[DELIVERABLE]],2,4), TRIM(SUBSTITUTE(MID(Table15[[#This Row],[CONCERN.ID]],2,20),"","") )  )</f>
        <v>08.461.5387.00.0000</v>
      </c>
      <c r="F569" t="str">
        <f>TRIM(MID(Table15[[#This Row],[CONCERN.UNIQUEPATH]], IF( ISNUMBER( SEARCH("/",Table15[[#This Row],[CONCERN.UNIQUEPATH]])),SEARCH("/",Table15[[#This Row],[CONCERN.UNIQUEPATH]])+1,1),255))</f>
        <v>Maintainability/Documentation/Support Guide</v>
      </c>
    </row>
    <row r="570" spans="1:7">
      <c r="A570" t="s">
        <v>1969</v>
      </c>
      <c r="B570" t="s">
        <v>2246</v>
      </c>
      <c r="C570" s="29" t="s">
        <v>4568</v>
      </c>
      <c r="D570" s="27" t="s">
        <v>4569</v>
      </c>
      <c r="E570" t="str">
        <f xml:space="preserve"> CONCATENATE( MID(Table15[[#This Row],[PHASE]],2,3), MID(Table15[[#This Row],[DELIVERABLE]],2,4), TRIM(SUBSTITUTE(MID(Table15[[#This Row],[CONCERN.ID]],2,20),"","") )  )</f>
        <v>08.461.5388.00.0000</v>
      </c>
      <c r="F570" t="str">
        <f>TRIM(MID(Table15[[#This Row],[CONCERN.UNIQUEPATH]], IF( ISNUMBER( SEARCH("/",Table15[[#This Row],[CONCERN.UNIQUEPATH]])),SEARCH("/",Table15[[#This Row],[CONCERN.UNIQUEPATH]])+1,1),255))</f>
        <v>Maintainability/Documentation/User Guide</v>
      </c>
      <c r="G570" t="s">
        <v>4570</v>
      </c>
    </row>
    <row r="571" spans="1:7">
      <c r="A571" t="s">
        <v>1969</v>
      </c>
      <c r="B571" t="s">
        <v>2246</v>
      </c>
      <c r="C571" s="30" t="s">
        <v>4571</v>
      </c>
      <c r="D571" s="26" t="s">
        <v>4572</v>
      </c>
      <c r="E571" s="45" t="str">
        <f xml:space="preserve"> CONCATENATE( MID(Table15[[#This Row],[PHASE]],2,3), MID(Table15[[#This Row],[DELIVERABLE]],2,4), TRIM(SUBSTITUTE(MID(Table15[[#This Row],[CONCERN.ID]],2,20),"","") )  )</f>
        <v>08.461.5389.00.0000</v>
      </c>
      <c r="F571" t="str">
        <f>TRIM(MID(Table15[[#This Row],[CONCERN.UNIQUEPATH]], IF( ISNUMBER( SEARCH("/",Table15[[#This Row],[CONCERN.UNIQUEPATH]])),SEARCH("/",Table15[[#This Row],[CONCERN.UNIQUEPATH]])+1,1),255))</f>
        <v>Maintainability/Documentation/Development Guide</v>
      </c>
      <c r="G571" t="s">
        <v>4573</v>
      </c>
    </row>
    <row r="572" spans="1:7">
      <c r="A572" t="s">
        <v>1969</v>
      </c>
      <c r="B572" t="s">
        <v>2246</v>
      </c>
      <c r="C572" s="32" t="s">
        <v>4574</v>
      </c>
      <c r="D572" s="27" t="s">
        <v>4575</v>
      </c>
      <c r="E572" t="str">
        <f xml:space="preserve"> CONCATENATE( MID(Table15[[#This Row],[PHASE]],2,3), MID(Table15[[#This Row],[DELIVERABLE]],2,4), TRIM(SUBSTITUTE(MID(Table15[[#This Row],[CONCERN.ID]],2,20),"","") )  )</f>
        <v>08.461.5389.01.0000</v>
      </c>
      <c r="F572" t="str">
        <f>TRIM(MID(Table15[[#This Row],[CONCERN.UNIQUEPATH]], IF( ISNUMBER( SEARCH("/",Table15[[#This Row],[CONCERN.UNIQUEPATH]])),SEARCH("/",Table15[[#This Row],[CONCERN.UNIQUEPATH]])+1,1),255))</f>
        <v>Maintainability/Documentation/Development Guide/Maintainability</v>
      </c>
    </row>
    <row r="573" spans="1:7">
      <c r="A573" t="s">
        <v>1969</v>
      </c>
      <c r="B573" t="s">
        <v>2246</v>
      </c>
      <c r="C573" s="31" t="s">
        <v>4576</v>
      </c>
      <c r="D573" s="26" t="s">
        <v>4577</v>
      </c>
      <c r="E573" s="45" t="str">
        <f xml:space="preserve"> CONCATENATE( MID(Table15[[#This Row],[PHASE]],2,3), MID(Table15[[#This Row],[DELIVERABLE]],2,4), TRIM(SUBSTITUTE(MID(Table15[[#This Row],[CONCERN.ID]],2,20),"","") )  )</f>
        <v>08.461.5389.02.0000</v>
      </c>
      <c r="F573" t="str">
        <f>TRIM(MID(Table15[[#This Row],[CONCERN.UNIQUEPATH]], IF( ISNUMBER( SEARCH("/",Table15[[#This Row],[CONCERN.UNIQUEPATH]])),SEARCH("/",Table15[[#This Row],[CONCERN.UNIQUEPATH]])+1,1),255))</f>
        <v>Maintainability/Documentation/Development Guide/Security</v>
      </c>
    </row>
    <row r="574" spans="1:7">
      <c r="A574" t="s">
        <v>1969</v>
      </c>
      <c r="B574" t="s">
        <v>2246</v>
      </c>
      <c r="C574" s="33" t="s">
        <v>4578</v>
      </c>
      <c r="D574" s="27" t="s">
        <v>4579</v>
      </c>
      <c r="E574" t="str">
        <f xml:space="preserve"> CONCATENATE( MID(Table15[[#This Row],[PHASE]],2,3), MID(Table15[[#This Row],[DELIVERABLE]],2,4), TRIM(SUBSTITUTE(MID(Table15[[#This Row],[CONCERN.ID]],2,20),"","") )  )</f>
        <v>08.461.5389.02.1000</v>
      </c>
      <c r="F574" t="str">
        <f>TRIM(MID(Table15[[#This Row],[CONCERN.UNIQUEPATH]], IF( ISNUMBER( SEARCH("/",Table15[[#This Row],[CONCERN.UNIQUEPATH]])),SEARCH("/",Table15[[#This Row],[CONCERN.UNIQUEPATH]])+1,1),255))</f>
        <v>Maintainability/Documentation/Development Guide/Security/Credentials out of Repositories</v>
      </c>
    </row>
    <row r="575" spans="1:7">
      <c r="A575" t="s">
        <v>1969</v>
      </c>
      <c r="B575" t="s">
        <v>2246</v>
      </c>
      <c r="C575" s="36" t="s">
        <v>4580</v>
      </c>
      <c r="D575" s="26" t="s">
        <v>4581</v>
      </c>
      <c r="E575" s="45" t="str">
        <f xml:space="preserve"> CONCATENATE( MID(Table15[[#This Row],[PHASE]],2,3), MID(Table15[[#This Row],[DELIVERABLE]],2,4), TRIM(SUBSTITUTE(MID(Table15[[#This Row],[CONCERN.ID]],2,20),"","") )  )</f>
        <v>08.461.5389.02.2000</v>
      </c>
      <c r="F575" t="str">
        <f>TRIM(MID(Table15[[#This Row],[CONCERN.UNIQUEPATH]], IF( ISNUMBER( SEARCH("/",Table15[[#This Row],[CONCERN.UNIQUEPATH]])),SEARCH("/",Table15[[#This Row],[CONCERN.UNIQUEPATH]])+1,1),255))</f>
        <v>Maintainability/Documentation/Development Guide/Security/Credentials out of Documentation</v>
      </c>
    </row>
    <row r="576" spans="1:7">
      <c r="A576" t="s">
        <v>1969</v>
      </c>
      <c r="B576" t="s">
        <v>2246</v>
      </c>
      <c r="C576" s="33" t="s">
        <v>4582</v>
      </c>
      <c r="D576" s="27" t="s">
        <v>4583</v>
      </c>
      <c r="E576" t="str">
        <f xml:space="preserve"> CONCATENATE( MID(Table15[[#This Row],[PHASE]],2,3), MID(Table15[[#This Row],[DELIVERABLE]],2,4), TRIM(SUBSTITUTE(MID(Table15[[#This Row],[CONCERN.ID]],2,20),"","") )  )</f>
        <v>08.461.5389.02.3000</v>
      </c>
      <c r="F576" t="str">
        <f>TRIM(MID(Table15[[#This Row],[CONCERN.UNIQUEPATH]], IF( ISNUMBER( SEARCH("/",Table15[[#This Row],[CONCERN.UNIQUEPATH]])),SEARCH("/",Table15[[#This Row],[CONCERN.UNIQUEPATH]])+1,1),255))</f>
        <v>Maintainability/Documentation/Development Guide/Security/Credentials out of System Configuration</v>
      </c>
    </row>
    <row r="577" spans="1:7">
      <c r="A577" t="s">
        <v>1969</v>
      </c>
      <c r="B577" t="s">
        <v>2246</v>
      </c>
      <c r="C577" s="36" t="s">
        <v>4584</v>
      </c>
      <c r="D577" s="26" t="s">
        <v>4585</v>
      </c>
      <c r="E577" s="45" t="str">
        <f xml:space="preserve"> CONCATENATE( MID(Table15[[#This Row],[PHASE]],2,3), MID(Table15[[#This Row],[DELIVERABLE]],2,4), TRIM(SUBSTITUTE(MID(Table15[[#This Row],[CONCERN.ID]],2,20),"","") )  )</f>
        <v>08.461.5389.02.4000</v>
      </c>
      <c r="F577" t="str">
        <f>TRIM(MID(Table15[[#This Row],[CONCERN.UNIQUEPATH]], IF( ISNUMBER( SEARCH("/",Table15[[#This Row],[CONCERN.UNIQUEPATH]])),SEARCH("/",Table15[[#This Row],[CONCERN.UNIQUEPATH]])+1,1),255))</f>
        <v>Maintainability/Documentation/Development Guide/Security/Credentials out of Pipeline Automations</v>
      </c>
    </row>
    <row r="578" spans="1:7">
      <c r="A578" t="s">
        <v>1969</v>
      </c>
      <c r="B578" t="s">
        <v>2246</v>
      </c>
      <c r="C578" s="29" t="s">
        <v>4586</v>
      </c>
      <c r="D578" s="27" t="s">
        <v>4587</v>
      </c>
      <c r="E578" t="str">
        <f xml:space="preserve"> CONCATENATE( MID(Table15[[#This Row],[PHASE]],2,3), MID(Table15[[#This Row],[DELIVERABLE]],2,4), TRIM(SUBSTITUTE(MID(Table15[[#This Row],[CONCERN.ID]],2,20),"","") )  )</f>
        <v>08.461.5390.00.0000</v>
      </c>
      <c r="F578" t="str">
        <f>TRIM(MID(Table15[[#This Row],[CONCERN.UNIQUEPATH]], IF( ISNUMBER( SEARCH("/",Table15[[#This Row],[CONCERN.UNIQUEPATH]])),SEARCH("/",Table15[[#This Row],[CONCERN.UNIQUEPATH]])+1,1),255))</f>
        <v>Maintainability/Current</v>
      </c>
    </row>
    <row r="579" spans="1:7">
      <c r="A579" t="s">
        <v>1969</v>
      </c>
      <c r="B579" t="s">
        <v>2246</v>
      </c>
      <c r="C579" s="30" t="s">
        <v>4588</v>
      </c>
      <c r="D579" s="26" t="s">
        <v>4589</v>
      </c>
      <c r="E579" s="45" t="str">
        <f xml:space="preserve"> CONCATENATE( MID(Table15[[#This Row],[PHASE]],2,3), MID(Table15[[#This Row],[DELIVERABLE]],2,4), TRIM(SUBSTITUTE(MID(Table15[[#This Row],[CONCERN.ID]],2,20),"","") )  )</f>
        <v>08.461.5391.00.0000</v>
      </c>
      <c r="F579" t="str">
        <f>TRIM(MID(Table15[[#This Row],[CONCERN.UNIQUEPATH]], IF( ISNUMBER( SEARCH("/",Table15[[#This Row],[CONCERN.UNIQUEPATH]])),SEARCH("/",Table15[[#This Row],[CONCERN.UNIQUEPATH]])+1,1),255))</f>
        <v>Maintainability/Current/Supported</v>
      </c>
    </row>
    <row r="580" spans="1:7">
      <c r="A580" t="s">
        <v>1969</v>
      </c>
      <c r="B580" t="s">
        <v>2246</v>
      </c>
      <c r="C580" s="29" t="s">
        <v>4590</v>
      </c>
      <c r="D580" s="27" t="s">
        <v>4591</v>
      </c>
      <c r="E580" t="str">
        <f xml:space="preserve"> CONCATENATE( MID(Table15[[#This Row],[PHASE]],2,3), MID(Table15[[#This Row],[DELIVERABLE]],2,4), TRIM(SUBSTITUTE(MID(Table15[[#This Row],[CONCERN.ID]],2,20),"","") )  )</f>
        <v>08.461.5392.00.0000</v>
      </c>
      <c r="F580" t="str">
        <f>TRIM(MID(Table15[[#This Row],[CONCERN.UNIQUEPATH]], IF( ISNUMBER( SEARCH("/",Table15[[#This Row],[CONCERN.UNIQUEPATH]])),SEARCH("/",Table15[[#This Row],[CONCERN.UNIQUEPATH]])+1,1),255))</f>
        <v>Maintainability/Current/Secure</v>
      </c>
    </row>
    <row r="581" spans="1:7">
      <c r="A581" t="s">
        <v>1969</v>
      </c>
      <c r="B581" t="s">
        <v>2246</v>
      </c>
      <c r="C581" s="30" t="s">
        <v>4592</v>
      </c>
      <c r="D581" s="26" t="s">
        <v>4593</v>
      </c>
      <c r="E581" s="45" t="str">
        <f xml:space="preserve"> CONCATENATE( MID(Table15[[#This Row],[PHASE]],2,3), MID(Table15[[#This Row],[DELIVERABLE]],2,4), TRIM(SUBSTITUTE(MID(Table15[[#This Row],[CONCERN.ID]],2,20),"","") )  )</f>
        <v>08.461.5400.00.0000</v>
      </c>
      <c r="F581" t="str">
        <f>TRIM(MID(Table15[[#This Row],[CONCERN.UNIQUEPATH]], IF( ISNUMBER( SEARCH("/",Table15[[#This Row],[CONCERN.UNIQUEPATH]])),SEARCH("/",Table15[[#This Row],[CONCERN.UNIQUEPATH]])+1,1),255))</f>
        <v>Performance</v>
      </c>
    </row>
    <row r="582" spans="1:7">
      <c r="A582" t="s">
        <v>1969</v>
      </c>
      <c r="B582" t="s">
        <v>2246</v>
      </c>
      <c r="C582" s="29" t="s">
        <v>4594</v>
      </c>
      <c r="D582" s="27" t="s">
        <v>4595</v>
      </c>
      <c r="E582" t="str">
        <f xml:space="preserve"> CONCATENATE( MID(Table15[[#This Row],[PHASE]],2,3), MID(Table15[[#This Row],[DELIVERABLE]],2,4), TRIM(SUBSTITUTE(MID(Table15[[#This Row],[CONCERN.ID]],2,20),"","") )  )</f>
        <v>08.461.5410.00.0000</v>
      </c>
      <c r="F582" t="str">
        <f>TRIM(MID(Table15[[#This Row],[CONCERN.UNIQUEPATH]], IF( ISNUMBER( SEARCH("/",Table15[[#This Row],[CONCERN.UNIQUEPATH]])),SEARCH("/",Table15[[#This Row],[CONCERN.UNIQUEPATH]])+1,1),255))</f>
        <v>Performance/Capacity</v>
      </c>
    </row>
    <row r="583" spans="1:7">
      <c r="A583" t="s">
        <v>1969</v>
      </c>
      <c r="B583" t="s">
        <v>2246</v>
      </c>
      <c r="C583" s="30" t="s">
        <v>4596</v>
      </c>
      <c r="D583" s="26" t="s">
        <v>4597</v>
      </c>
      <c r="E583" s="45" t="str">
        <f xml:space="preserve"> CONCATENATE( MID(Table15[[#This Row],[PHASE]],2,3), MID(Table15[[#This Row],[DELIVERABLE]],2,4), TRIM(SUBSTITUTE(MID(Table15[[#This Row],[CONCERN.ID]],2,20),"","") )  )</f>
        <v>08.461.5411.00.0000</v>
      </c>
      <c r="F583" t="str">
        <f>TRIM(MID(Table15[[#This Row],[CONCERN.UNIQUEPATH]], IF( ISNUMBER( SEARCH("/",Table15[[#This Row],[CONCERN.UNIQUEPATH]])),SEARCH("/",Table15[[#This Row],[CONCERN.UNIQUEPATH]])+1,1),255))</f>
        <v>Performance/Capacity/Concurrent</v>
      </c>
      <c r="G583" t="s">
        <v>4598</v>
      </c>
    </row>
    <row r="584" spans="1:7">
      <c r="A584" t="s">
        <v>1969</v>
      </c>
      <c r="B584" t="s">
        <v>2246</v>
      </c>
      <c r="C584" s="29" t="s">
        <v>4599</v>
      </c>
      <c r="D584" s="27" t="s">
        <v>4600</v>
      </c>
      <c r="E584" t="str">
        <f xml:space="preserve"> CONCATENATE( MID(Table15[[#This Row],[PHASE]],2,3), MID(Table15[[#This Row],[DELIVERABLE]],2,4), TRIM(SUBSTITUTE(MID(Table15[[#This Row],[CONCERN.ID]],2,20),"","") )  )</f>
        <v>08.461.5412.00.0000</v>
      </c>
      <c r="F584" t="str">
        <f>TRIM(MID(Table15[[#This Row],[CONCERN.UNIQUEPATH]], IF( ISNUMBER( SEARCH("/",Table15[[#This Row],[CONCERN.UNIQUEPATH]])),SEARCH("/",Table15[[#This Row],[CONCERN.UNIQUEPATH]])+1,1),255))</f>
        <v>Performance/Capacity/MaDemand</v>
      </c>
    </row>
    <row r="585" spans="1:7">
      <c r="A585" t="s">
        <v>1969</v>
      </c>
      <c r="B585" t="s">
        <v>2246</v>
      </c>
      <c r="C585" s="30" t="s">
        <v>4601</v>
      </c>
      <c r="D585" s="26" t="s">
        <v>4602</v>
      </c>
      <c r="E585" s="45" t="str">
        <f xml:space="preserve"> CONCATENATE( MID(Table15[[#This Row],[PHASE]],2,3), MID(Table15[[#This Row],[DELIVERABLE]],2,4), TRIM(SUBSTITUTE(MID(Table15[[#This Row],[CONCERN.ID]],2,20),"","") )  )</f>
        <v>08.461.5420.00.0000</v>
      </c>
      <c r="F585" t="str">
        <f>TRIM(MID(Table15[[#This Row],[CONCERN.UNIQUEPATH]], IF( ISNUMBER( SEARCH("/",Table15[[#This Row],[CONCERN.UNIQUEPATH]])),SEARCH("/",Table15[[#This Row],[CONCERN.UNIQUEPATH]])+1,1),255))</f>
        <v>Performance/Capacity/Throughput</v>
      </c>
    </row>
    <row r="586" spans="1:7">
      <c r="A586" t="s">
        <v>1969</v>
      </c>
      <c r="B586" t="s">
        <v>2246</v>
      </c>
      <c r="C586" s="29" t="s">
        <v>4601</v>
      </c>
      <c r="D586" s="27" t="s">
        <v>4603</v>
      </c>
      <c r="E586" t="str">
        <f xml:space="preserve"> CONCATENATE( MID(Table15[[#This Row],[PHASE]],2,3), MID(Table15[[#This Row],[DELIVERABLE]],2,4), TRIM(SUBSTITUTE(MID(Table15[[#This Row],[CONCERN.ID]],2,20),"","") )  )</f>
        <v>08.461.5420.00.0000</v>
      </c>
      <c r="F586" t="str">
        <f>TRIM(MID(Table15[[#This Row],[CONCERN.UNIQUEPATH]], IF( ISNUMBER( SEARCH("/",Table15[[#This Row],[CONCERN.UNIQUEPATH]])),SEARCH("/",Table15[[#This Row],[CONCERN.UNIQUEPATH]])+1,1),255))</f>
        <v>Performance/Capacity/Throughput/Async</v>
      </c>
      <c r="G586" t="s">
        <v>4604</v>
      </c>
    </row>
    <row r="587" spans="1:7">
      <c r="A587" t="s">
        <v>1969</v>
      </c>
      <c r="B587" t="s">
        <v>2246</v>
      </c>
      <c r="C587" s="30" t="s">
        <v>4605</v>
      </c>
      <c r="D587" s="26" t="s">
        <v>1143</v>
      </c>
      <c r="E587" s="45" t="str">
        <f xml:space="preserve"> CONCATENATE( MID(Table15[[#This Row],[PHASE]],2,3), MID(Table15[[#This Row],[DELIVERABLE]],2,4), TRIM(SUBSTITUTE(MID(Table15[[#This Row],[CONCERN.ID]],2,20),"","") )  )</f>
        <v>08.461.5430.00.0000</v>
      </c>
      <c r="F587" t="str">
        <f>TRIM(MID(Table15[[#This Row],[CONCERN.UNIQUEPATH]], IF( ISNUMBER( SEARCH("/",Table15[[#This Row],[CONCERN.UNIQUEPATH]])),SEARCH("/",Table15[[#This Row],[CONCERN.UNIQUEPATH]])+1,1),255))</f>
        <v>Performance/Resource Usage</v>
      </c>
    </row>
    <row r="588" spans="1:7">
      <c r="A588" t="s">
        <v>1969</v>
      </c>
      <c r="B588" t="s">
        <v>2246</v>
      </c>
      <c r="C588" s="29" t="s">
        <v>4606</v>
      </c>
      <c r="D588" s="27" t="s">
        <v>4607</v>
      </c>
      <c r="E588" t="str">
        <f xml:space="preserve"> CONCATENATE( MID(Table15[[#This Row],[PHASE]],2,3), MID(Table15[[#This Row],[DELIVERABLE]],2,4), TRIM(SUBSTITUTE(MID(Table15[[#This Row],[CONCERN.ID]],2,20),"","") )  )</f>
        <v>08.461.5431.00.0000</v>
      </c>
      <c r="F588" t="str">
        <f>TRIM(MID(Table15[[#This Row],[CONCERN.UNIQUEPATH]], IF( ISNUMBER( SEARCH("/",Table15[[#This Row],[CONCERN.UNIQUEPATH]])),SEARCH("/",Table15[[#This Row],[CONCERN.UNIQUEPATH]])+1,1),255))</f>
        <v>Performance/Resource Usage/Devices</v>
      </c>
      <c r="G588" t="s">
        <v>4608</v>
      </c>
    </row>
    <row r="589" spans="1:7">
      <c r="A589" t="s">
        <v>1969</v>
      </c>
      <c r="B589" t="s">
        <v>2246</v>
      </c>
      <c r="C589" s="31" t="s">
        <v>4609</v>
      </c>
      <c r="D589" s="26" t="s">
        <v>4610</v>
      </c>
      <c r="E589" s="45" t="str">
        <f xml:space="preserve"> CONCATENATE( MID(Table15[[#This Row],[PHASE]],2,3), MID(Table15[[#This Row],[DELIVERABLE]],2,4), TRIM(SUBSTITUTE(MID(Table15[[#This Row],[CONCERN.ID]],2,20),"","") )  )</f>
        <v>08.461.5431.01.0000</v>
      </c>
      <c r="F589" t="str">
        <f>TRIM(MID(Table15[[#This Row],[CONCERN.UNIQUEPATH]], IF( ISNUMBER( SEARCH("/",Table15[[#This Row],[CONCERN.UNIQUEPATH]])),SEARCH("/",Table15[[#This Row],[CONCERN.UNIQUEPATH]])+1,1),255))</f>
        <v>Performance/Resource Usage/Devices/Ma = 2 Per Tier</v>
      </c>
    </row>
    <row r="590" spans="1:7">
      <c r="A590" t="s">
        <v>1969</v>
      </c>
      <c r="B590" t="s">
        <v>2246</v>
      </c>
      <c r="C590" s="29" t="s">
        <v>4611</v>
      </c>
      <c r="D590" s="27" t="s">
        <v>4612</v>
      </c>
      <c r="E590" t="str">
        <f xml:space="preserve"> CONCATENATE( MID(Table15[[#This Row],[PHASE]],2,3), MID(Table15[[#This Row],[DELIVERABLE]],2,4), TRIM(SUBSTITUTE(MID(Table15[[#This Row],[CONCERN.ID]],2,20),"","") )  )</f>
        <v>08.461.5432.00.0000</v>
      </c>
      <c r="F590" t="str">
        <f>TRIM(MID(Table15[[#This Row],[CONCERN.UNIQUEPATH]], IF( ISNUMBER( SEARCH("/",Table15[[#This Row],[CONCERN.UNIQUEPATH]])),SEARCH("/",Table15[[#This Row],[CONCERN.UNIQUEPATH]])+1,1),255))</f>
        <v>Performance/Resource Usage/CPUs</v>
      </c>
      <c r="G590" t="s">
        <v>4613</v>
      </c>
    </row>
    <row r="591" spans="1:7">
      <c r="A591" t="s">
        <v>1969</v>
      </c>
      <c r="B591" t="s">
        <v>2246</v>
      </c>
      <c r="C591" s="31" t="s">
        <v>4614</v>
      </c>
      <c r="D591" s="26" t="s">
        <v>4615</v>
      </c>
      <c r="E591" s="45" t="str">
        <f xml:space="preserve"> CONCATENATE( MID(Table15[[#This Row],[PHASE]],2,3), MID(Table15[[#This Row],[DELIVERABLE]],2,4), TRIM(SUBSTITUTE(MID(Table15[[#This Row],[CONCERN.ID]],2,20),"","") )  )</f>
        <v>08.461.5432.01.0000</v>
      </c>
      <c r="F591" t="str">
        <f>TRIM(MID(Table15[[#This Row],[CONCERN.UNIQUEPATH]], IF( ISNUMBER( SEARCH("/",Table15[[#This Row],[CONCERN.UNIQUEPATH]])),SEARCH("/",Table15[[#This Row],[CONCERN.UNIQUEPATH]])+1,1),255))</f>
        <v>Performance/Resource Usage/CPUs/Ma = 2 OS Min</v>
      </c>
    </row>
    <row r="592" spans="1:7">
      <c r="A592" t="s">
        <v>1969</v>
      </c>
      <c r="B592" t="s">
        <v>2246</v>
      </c>
      <c r="C592" s="29" t="s">
        <v>4616</v>
      </c>
      <c r="D592" s="27" t="s">
        <v>4617</v>
      </c>
      <c r="E592" t="str">
        <f xml:space="preserve"> CONCATENATE( MID(Table15[[#This Row],[PHASE]],2,3), MID(Table15[[#This Row],[DELIVERABLE]],2,4), TRIM(SUBSTITUTE(MID(Table15[[#This Row],[CONCERN.ID]],2,20),"","") )  )</f>
        <v>08.461.5433.00.0000</v>
      </c>
      <c r="F592" t="str">
        <f>TRIM(MID(Table15[[#This Row],[CONCERN.UNIQUEPATH]], IF( ISNUMBER( SEARCH("/",Table15[[#This Row],[CONCERN.UNIQUEPATH]])),SEARCH("/",Table15[[#This Row],[CONCERN.UNIQUEPATH]])+1,1),255))</f>
        <v>Performance/Resource Usage/Memory</v>
      </c>
      <c r="G592" t="s">
        <v>4618</v>
      </c>
    </row>
    <row r="593" spans="1:7">
      <c r="A593" t="s">
        <v>1969</v>
      </c>
      <c r="B593" t="s">
        <v>2246</v>
      </c>
      <c r="C593" s="31" t="s">
        <v>4619</v>
      </c>
      <c r="D593" s="26" t="s">
        <v>4620</v>
      </c>
      <c r="E593" s="45" t="str">
        <f xml:space="preserve"> CONCATENATE( MID(Table15[[#This Row],[PHASE]],2,3), MID(Table15[[#This Row],[DELIVERABLE]],2,4), TRIM(SUBSTITUTE(MID(Table15[[#This Row],[CONCERN.ID]],2,20),"","") )  )</f>
        <v>08.461.5433.01.0000</v>
      </c>
      <c r="F593" t="str">
        <f>TRIM(MID(Table15[[#This Row],[CONCERN.UNIQUEPATH]], IF( ISNUMBER( SEARCH("/",Table15[[#This Row],[CONCERN.UNIQUEPATH]])),SEARCH("/",Table15[[#This Row],[CONCERN.UNIQUEPATH]])+1,1),255))</f>
        <v>Performance/Resource Usage/Threads/Ma = 2 OS Min</v>
      </c>
    </row>
    <row r="594" spans="1:7">
      <c r="A594" t="s">
        <v>1969</v>
      </c>
      <c r="B594" t="s">
        <v>2246</v>
      </c>
      <c r="C594" s="29" t="s">
        <v>4621</v>
      </c>
      <c r="D594" s="27" t="s">
        <v>4622</v>
      </c>
      <c r="E594" t="str">
        <f xml:space="preserve"> CONCATENATE( MID(Table15[[#This Row],[PHASE]],2,3), MID(Table15[[#This Row],[DELIVERABLE]],2,4), TRIM(SUBSTITUTE(MID(Table15[[#This Row],[CONCERN.ID]],2,20),"","") )  )</f>
        <v>08.461.5434.00.0000</v>
      </c>
      <c r="F594" t="str">
        <f>TRIM(MID(Table15[[#This Row],[CONCERN.UNIQUEPATH]], IF( ISNUMBER( SEARCH("/",Table15[[#This Row],[CONCERN.UNIQUEPATH]])),SEARCH("/",Table15[[#This Row],[CONCERN.UNIQUEPATH]])+1,1),255))</f>
        <v>Performance/Resource Usage/Threads</v>
      </c>
    </row>
    <row r="595" spans="1:7">
      <c r="A595" t="s">
        <v>1969</v>
      </c>
      <c r="B595" t="s">
        <v>2246</v>
      </c>
      <c r="C595" s="31" t="s">
        <v>4623</v>
      </c>
      <c r="D595" s="26" t="s">
        <v>4624</v>
      </c>
      <c r="E595" s="45" t="str">
        <f xml:space="preserve"> CONCATENATE( MID(Table15[[#This Row],[PHASE]],2,3), MID(Table15[[#This Row],[DELIVERABLE]],2,4), TRIM(SUBSTITUTE(MID(Table15[[#This Row],[CONCERN.ID]],2,20),"","") )  )</f>
        <v>08.461.5434.01.0000</v>
      </c>
      <c r="F595" t="str">
        <f>TRIM(MID(Table15[[#This Row],[CONCERN.UNIQUEPATH]], IF( ISNUMBER( SEARCH("/",Table15[[#This Row],[CONCERN.UNIQUEPATH]])),SEARCH("/",Table15[[#This Row],[CONCERN.UNIQUEPATH]])+1,1),255))</f>
        <v>Performance/Resource Usage/Threads/Multi</v>
      </c>
    </row>
    <row r="596" spans="1:7">
      <c r="A596" t="s">
        <v>1969</v>
      </c>
      <c r="B596" t="s">
        <v>2246</v>
      </c>
      <c r="C596" s="32" t="s">
        <v>4625</v>
      </c>
      <c r="D596" s="27" t="s">
        <v>4626</v>
      </c>
      <c r="E596" t="str">
        <f xml:space="preserve"> CONCATENATE( MID(Table15[[#This Row],[PHASE]],2,3), MID(Table15[[#This Row],[DELIVERABLE]],2,4), TRIM(SUBSTITUTE(MID(Table15[[#This Row],[CONCERN.ID]],2,20),"","") )  )</f>
        <v>08.461.5434.02.0000</v>
      </c>
      <c r="F596" t="str">
        <f>TRIM(MID(Table15[[#This Row],[CONCERN.UNIQUEPATH]], IF( ISNUMBER( SEARCH("/",Table15[[#This Row],[CONCERN.UNIQUEPATH]])),SEARCH("/",Table15[[#This Row],[CONCERN.UNIQUEPATH]])+1,1),255))</f>
        <v>Performance/Resource Usage/Threads/Async</v>
      </c>
    </row>
    <row r="597" spans="1:7">
      <c r="A597" t="s">
        <v>1969</v>
      </c>
      <c r="B597" t="s">
        <v>2246</v>
      </c>
      <c r="C597" s="31" t="s">
        <v>4627</v>
      </c>
      <c r="D597" s="26" t="s">
        <v>4628</v>
      </c>
      <c r="E597" s="45" t="str">
        <f xml:space="preserve"> CONCATENATE( MID(Table15[[#This Row],[PHASE]],2,3), MID(Table15[[#This Row],[DELIVERABLE]],2,4), TRIM(SUBSTITUTE(MID(Table15[[#This Row],[CONCERN.ID]],2,20),"","") )  )</f>
        <v>08.461.5434.03.0000</v>
      </c>
      <c r="F597" t="str">
        <f>TRIM(MID(Table15[[#This Row],[CONCERN.UNIQUEPATH]], IF( ISNUMBER( SEARCH("/",Table15[[#This Row],[CONCERN.UNIQUEPATH]])),SEARCH("/",Table15[[#This Row],[CONCERN.UNIQUEPATH]])+1,1),255))</f>
        <v>Performance/Resource Usage/Threads/DBConnections</v>
      </c>
    </row>
    <row r="598" spans="1:7">
      <c r="A598" t="s">
        <v>1969</v>
      </c>
      <c r="B598" t="s">
        <v>2246</v>
      </c>
      <c r="C598" s="29" t="s">
        <v>4629</v>
      </c>
      <c r="D598" s="27" t="s">
        <v>1132</v>
      </c>
      <c r="E598" t="str">
        <f xml:space="preserve"> CONCATENATE( MID(Table15[[#This Row],[PHASE]],2,3), MID(Table15[[#This Row],[DELIVERABLE]],2,4), TRIM(SUBSTITUTE(MID(Table15[[#This Row],[CONCERN.ID]],2,20),"","") )  )</f>
        <v>08.461.5435.00.0000</v>
      </c>
      <c r="F598" t="str">
        <f>TRIM(MID(Table15[[#This Row],[CONCERN.UNIQUEPATH]], IF( ISNUMBER( SEARCH("/",Table15[[#This Row],[CONCERN.UNIQUEPATH]])),SEARCH("/",Table15[[#This Row],[CONCERN.UNIQUEPATH]])+1,1),255))</f>
        <v>Performance/Resource Usage/IO</v>
      </c>
    </row>
    <row r="599" spans="1:7">
      <c r="A599" t="s">
        <v>1969</v>
      </c>
      <c r="B599" t="s">
        <v>2246</v>
      </c>
      <c r="C599" s="30" t="s">
        <v>4630</v>
      </c>
      <c r="D599" s="26" t="s">
        <v>4631</v>
      </c>
      <c r="E599" s="45" t="str">
        <f xml:space="preserve"> CONCATENATE( MID(Table15[[#This Row],[PHASE]],2,3), MID(Table15[[#This Row],[DELIVERABLE]],2,4), TRIM(SUBSTITUTE(MID(Table15[[#This Row],[CONCERN.ID]],2,20),"","") )  )</f>
        <v>08.461.5436.00.0000</v>
      </c>
      <c r="F599" t="str">
        <f>TRIM(MID(Table15[[#This Row],[CONCERN.UNIQUEPATH]], IF( ISNUMBER( SEARCH("/",Table15[[#This Row],[CONCERN.UNIQUEPATH]])),SEARCH("/",Table15[[#This Row],[CONCERN.UNIQUEPATH]])+1,1),255))</f>
        <v>Performance/Resource Usage/Storage</v>
      </c>
    </row>
    <row r="600" spans="1:7">
      <c r="A600" t="s">
        <v>1969</v>
      </c>
      <c r="B600" t="s">
        <v>2246</v>
      </c>
      <c r="C600" s="32" t="s">
        <v>4632</v>
      </c>
      <c r="D600" s="27" t="s">
        <v>4633</v>
      </c>
      <c r="E600" t="str">
        <f xml:space="preserve"> CONCATENATE( MID(Table15[[#This Row],[PHASE]],2,3), MID(Table15[[#This Row],[DELIVERABLE]],2,4), TRIM(SUBSTITUTE(MID(Table15[[#This Row],[CONCERN.ID]],2,20),"","") )  )</f>
        <v>08.461.5436.01.0000</v>
      </c>
      <c r="F600" t="str">
        <f>TRIM(MID(Table15[[#This Row],[CONCERN.UNIQUEPATH]], IF( ISNUMBER( SEARCH("/",Table15[[#This Row],[CONCERN.UNIQUEPATH]])),SEARCH("/",Table15[[#This Row],[CONCERN.UNIQUEPATH]])+1,1),255))</f>
        <v>Performance/Resource Usage/Storage/Diagnostics In Blobs</v>
      </c>
    </row>
    <row r="601" spans="1:7">
      <c r="A601" t="s">
        <v>1969</v>
      </c>
      <c r="B601" t="s">
        <v>2246</v>
      </c>
      <c r="C601" s="31" t="s">
        <v>4634</v>
      </c>
      <c r="D601" s="26" t="s">
        <v>4635</v>
      </c>
      <c r="E601" s="45" t="str">
        <f xml:space="preserve"> CONCATENATE( MID(Table15[[#This Row],[PHASE]],2,3), MID(Table15[[#This Row],[DELIVERABLE]],2,4), TRIM(SUBSTITUTE(MID(Table15[[#This Row],[CONCERN.ID]],2,20),"","") )  )</f>
        <v>08.461.5436.02.0000</v>
      </c>
      <c r="F601" t="str">
        <f>TRIM(MID(Table15[[#This Row],[CONCERN.UNIQUEPATH]], IF( ISNUMBER( SEARCH("/",Table15[[#This Row],[CONCERN.UNIQUEPATH]])),SEARCH("/",Table15[[#This Row],[CONCERN.UNIQUEPATH]])+1,1),255))</f>
        <v>Performance/Resource Usage/Storage/Media In Blobs</v>
      </c>
    </row>
    <row r="602" spans="1:7">
      <c r="A602" t="s">
        <v>1969</v>
      </c>
      <c r="B602" t="s">
        <v>2246</v>
      </c>
      <c r="C602" s="32" t="s">
        <v>4636</v>
      </c>
      <c r="D602" s="27" t="s">
        <v>4637</v>
      </c>
      <c r="E602" t="str">
        <f xml:space="preserve"> CONCATENATE( MID(Table15[[#This Row],[PHASE]],2,3), MID(Table15[[#This Row],[DELIVERABLE]],2,4), TRIM(SUBSTITUTE(MID(Table15[[#This Row],[CONCERN.ID]],2,20),"","") )  )</f>
        <v>08.461.5436.03.0000</v>
      </c>
      <c r="F602" t="str">
        <f>TRIM(MID(Table15[[#This Row],[CONCERN.UNIQUEPATH]], IF( ISNUMBER( SEARCH("/",Table15[[#This Row],[CONCERN.UNIQUEPATH]])),SEARCH("/",Table15[[#This Row],[CONCERN.UNIQUEPATH]])+1,1),255))</f>
        <v>Performance/Resource Usage/Storage/Messages In Blobs</v>
      </c>
    </row>
    <row r="603" spans="1:7">
      <c r="A603" t="s">
        <v>1969</v>
      </c>
      <c r="B603" t="s">
        <v>2246</v>
      </c>
      <c r="C603" s="30" t="s">
        <v>4638</v>
      </c>
      <c r="D603" s="26" t="s">
        <v>4639</v>
      </c>
      <c r="E603" s="45" t="str">
        <f xml:space="preserve"> CONCATENATE( MID(Table15[[#This Row],[PHASE]],2,3), MID(Table15[[#This Row],[DELIVERABLE]],2,4), TRIM(SUBSTITUTE(MID(Table15[[#This Row],[CONCERN.ID]],2,20),"","") )  )</f>
        <v>08.461.5437.00.0000</v>
      </c>
      <c r="F603" t="str">
        <f>TRIM(MID(Table15[[#This Row],[CONCERN.UNIQUEPATH]], IF( ISNUMBER( SEARCH("/",Table15[[#This Row],[CONCERN.UNIQUEPATH]])),SEARCH("/",Table15[[#This Row],[CONCERN.UNIQUEPATH]])+1,1),255))</f>
        <v>Performance/Resource Usage/Cost</v>
      </c>
    </row>
    <row r="604" spans="1:7">
      <c r="A604" t="s">
        <v>1969</v>
      </c>
      <c r="B604" t="s">
        <v>2246</v>
      </c>
      <c r="C604" s="32" t="s">
        <v>4640</v>
      </c>
      <c r="D604" s="27" t="s">
        <v>4641</v>
      </c>
      <c r="E604" t="str">
        <f xml:space="preserve"> CONCATENATE( MID(Table15[[#This Row],[PHASE]],2,3), MID(Table15[[#This Row],[DELIVERABLE]],2,4), TRIM(SUBSTITUTE(MID(Table15[[#This Row],[CONCERN.ID]],2,20),"","") )  )</f>
        <v>08.461.5437.01.0000</v>
      </c>
      <c r="F604" t="str">
        <f>TRIM(MID(Table15[[#This Row],[CONCERN.UNIQUEPATH]], IF( ISNUMBER( SEARCH("/",Table15[[#This Row],[CONCERN.UNIQUEPATH]])),SEARCH("/",Table15[[#This Row],[CONCERN.UNIQUEPATH]])+1,1),255))</f>
        <v>Performance/Resource Usage/Cost/Licenses</v>
      </c>
    </row>
    <row r="605" spans="1:7">
      <c r="A605" t="s">
        <v>1969</v>
      </c>
      <c r="B605" t="s">
        <v>2246</v>
      </c>
      <c r="C605" s="31" t="s">
        <v>4642</v>
      </c>
      <c r="D605" s="26" t="s">
        <v>4643</v>
      </c>
      <c r="E605" s="45" t="str">
        <f xml:space="preserve"> CONCATENATE( MID(Table15[[#This Row],[PHASE]],2,3), MID(Table15[[#This Row],[DELIVERABLE]],2,4), TRIM(SUBSTITUTE(MID(Table15[[#This Row],[CONCERN.ID]],2,20),"","") )  )</f>
        <v>08.461.5437.02.0000</v>
      </c>
      <c r="F605" t="str">
        <f>TRIM(MID(Table15[[#This Row],[CONCERN.UNIQUEPATH]], IF( ISNUMBER( SEARCH("/",Table15[[#This Row],[CONCERN.UNIQUEPATH]])),SEARCH("/",Table15[[#This Row],[CONCERN.UNIQUEPATH]])+1,1),255))</f>
        <v>Performance/Resource Usage/Cost/Subscriptions</v>
      </c>
    </row>
    <row r="606" spans="1:7">
      <c r="A606" t="s">
        <v>1969</v>
      </c>
      <c r="B606" t="s">
        <v>2246</v>
      </c>
      <c r="C606" s="29" t="s">
        <v>4644</v>
      </c>
      <c r="D606" s="27" t="s">
        <v>4645</v>
      </c>
      <c r="E606" t="str">
        <f xml:space="preserve"> CONCATENATE( MID(Table15[[#This Row],[PHASE]],2,3), MID(Table15[[#This Row],[DELIVERABLE]],2,4), TRIM(SUBSTITUTE(MID(Table15[[#This Row],[CONCERN.ID]],2,20),"","") )  )</f>
        <v>08.461.5438.00.0000</v>
      </c>
      <c r="F606" t="str">
        <f>TRIM(MID(Table15[[#This Row],[CONCERN.UNIQUEPATH]], IF( ISNUMBER( SEARCH("/",Table15[[#This Row],[CONCERN.UNIQUEPATH]])),SEARCH("/",Table15[[#This Row],[CONCERN.UNIQUEPATH]])+1,1),255))</f>
        <v>Performance/Resource Usage/Effort</v>
      </c>
    </row>
    <row r="607" spans="1:7">
      <c r="A607" t="s">
        <v>1969</v>
      </c>
      <c r="B607" t="s">
        <v>2246</v>
      </c>
      <c r="C607" s="31" t="s">
        <v>4646</v>
      </c>
      <c r="D607" s="26" t="s">
        <v>4647</v>
      </c>
      <c r="E607" s="45" t="str">
        <f xml:space="preserve"> CONCATENATE( MID(Table15[[#This Row],[PHASE]],2,3), MID(Table15[[#This Row],[DELIVERABLE]],2,4), TRIM(SUBSTITUTE(MID(Table15[[#This Row],[CONCERN.ID]],2,20),"","") )  )</f>
        <v>08.461.5438.01.0000</v>
      </c>
      <c r="F607" t="str">
        <f>TRIM(MID(Table15[[#This Row],[CONCERN.UNIQUEPATH]], IF( ISNUMBER( SEARCH("/",Table15[[#This Row],[CONCERN.UNIQUEPATH]])),SEARCH("/",Table15[[#This Row],[CONCERN.UNIQUEPATH]])+1,1),255))</f>
        <v>Performance/Resource Usage/Effort/Automate</v>
      </c>
    </row>
    <row r="608" spans="1:7">
      <c r="A608" t="s">
        <v>1969</v>
      </c>
      <c r="B608" t="s">
        <v>2246</v>
      </c>
      <c r="C608" s="29" t="s">
        <v>4648</v>
      </c>
      <c r="D608" s="27" t="s">
        <v>4649</v>
      </c>
      <c r="E608" t="str">
        <f xml:space="preserve"> CONCATENATE( MID(Table15[[#This Row],[PHASE]],2,3), MID(Table15[[#This Row],[DELIVERABLE]],2,4), TRIM(SUBSTITUTE(MID(Table15[[#This Row],[CONCERN.ID]],2,20),"","") )  )</f>
        <v>08.461.5439.00.0000</v>
      </c>
      <c r="F608" t="str">
        <f>TRIM(MID(Table15[[#This Row],[CONCERN.UNIQUEPATH]], IF( ISNUMBER( SEARCH("/",Table15[[#This Row],[CONCERN.UNIQUEPATH]])),SEARCH("/",Table15[[#This Row],[CONCERN.UNIQUEPATH]])+1,1),255))</f>
        <v>Performance/Resource Usage/Cache</v>
      </c>
      <c r="G608" t="s">
        <v>4650</v>
      </c>
    </row>
    <row r="609" spans="1:6">
      <c r="A609" t="s">
        <v>1969</v>
      </c>
      <c r="B609" t="s">
        <v>2246</v>
      </c>
      <c r="C609" s="31" t="s">
        <v>4651</v>
      </c>
      <c r="D609" s="26" t="s">
        <v>4652</v>
      </c>
      <c r="E609" s="45" t="str">
        <f xml:space="preserve"> CONCATENATE( MID(Table15[[#This Row],[PHASE]],2,3), MID(Table15[[#This Row],[DELIVERABLE]],2,4), TRIM(SUBSTITUTE(MID(Table15[[#This Row],[CONCERN.ID]],2,20),"","") )  )</f>
        <v>08.461.5439.01.0000</v>
      </c>
      <c r="F609" t="str">
        <f>TRIM(MID(Table15[[#This Row],[CONCERN.UNIQUEPATH]], IF( ISNUMBER( SEARCH("/",Table15[[#This Row],[CONCERN.UNIQUEPATH]])),SEARCH("/",Table15[[#This Row],[CONCERN.UNIQUEPATH]])+1,1),255))</f>
        <v>Performance/Resource Usage/Cache/Client Side</v>
      </c>
    </row>
    <row r="610" spans="1:6">
      <c r="A610" t="s">
        <v>1969</v>
      </c>
      <c r="B610" t="s">
        <v>2246</v>
      </c>
      <c r="C610" s="29" t="s">
        <v>4653</v>
      </c>
      <c r="D610" s="27" t="s">
        <v>4654</v>
      </c>
      <c r="E610" t="str">
        <f xml:space="preserve"> CONCATENATE( MID(Table15[[#This Row],[PHASE]],2,3), MID(Table15[[#This Row],[DELIVERABLE]],2,4), TRIM(SUBSTITUTE(MID(Table15[[#This Row],[CONCERN.ID]],2,20),"","") )  )</f>
        <v>08.461.5440.00.0000</v>
      </c>
      <c r="F610" t="str">
        <f>TRIM(MID(Table15[[#This Row],[CONCERN.UNIQUEPATH]], IF( ISNUMBER( SEARCH("/",Table15[[#This Row],[CONCERN.UNIQUEPATH]])),SEARCH("/",Table15[[#This Row],[CONCERN.UNIQUEPATH]])+1,1),255))</f>
        <v>Performance/Time Behaviour</v>
      </c>
    </row>
    <row r="611" spans="1:6">
      <c r="A611" t="s">
        <v>1969</v>
      </c>
      <c r="B611" t="s">
        <v>2246</v>
      </c>
      <c r="C611" s="31" t="s">
        <v>4655</v>
      </c>
      <c r="D611" s="26" t="s">
        <v>4656</v>
      </c>
      <c r="E611" s="45" t="str">
        <f xml:space="preserve"> CONCATENATE( MID(Table15[[#This Row],[PHASE]],2,3), MID(Table15[[#This Row],[DELIVERABLE]],2,4), TRIM(SUBSTITUTE(MID(Table15[[#This Row],[CONCERN.ID]],2,20),"","") )  )</f>
        <v>08.461.5440.01.0000</v>
      </c>
      <c r="F611" t="str">
        <f>TRIM(MID(Table15[[#This Row],[CONCERN.UNIQUEPATH]], IF( ISNUMBER( SEARCH("/",Table15[[#This Row],[CONCERN.UNIQUEPATH]])),SEARCH("/",Table15[[#This Row],[CONCERN.UNIQUEPATH]])+1,1),255))</f>
        <v>Performance/Time Behaviour/Response Completed</v>
      </c>
    </row>
    <row r="612" spans="1:6">
      <c r="A612" t="s">
        <v>1969</v>
      </c>
      <c r="B612" t="s">
        <v>2246</v>
      </c>
      <c r="C612" s="32" t="s">
        <v>4657</v>
      </c>
      <c r="D612" s="27" t="s">
        <v>4658</v>
      </c>
      <c r="E612" t="str">
        <f xml:space="preserve"> CONCATENATE( MID(Table15[[#This Row],[PHASE]],2,3), MID(Table15[[#This Row],[DELIVERABLE]],2,4), TRIM(SUBSTITUTE(MID(Table15[[#This Row],[CONCERN.ID]],2,20),"","") )  )</f>
        <v>08.461.5440.02.0000</v>
      </c>
      <c r="F612" t="str">
        <f>TRIM(MID(Table15[[#This Row],[CONCERN.UNIQUEPATH]], IF( ISNUMBER( SEARCH("/",Table15[[#This Row],[CONCERN.UNIQUEPATH]])),SEARCH("/",Table15[[#This Row],[CONCERN.UNIQUEPATH]])+1,1),255))</f>
        <v>Performance/Time Behaviour/Error Recovery</v>
      </c>
    </row>
    <row r="613" spans="1:6">
      <c r="A613" t="s">
        <v>1969</v>
      </c>
      <c r="B613" t="s">
        <v>2246</v>
      </c>
      <c r="C613" s="31" t="s">
        <v>4659</v>
      </c>
      <c r="D613" s="26" t="s">
        <v>4660</v>
      </c>
      <c r="E613" s="45" t="str">
        <f xml:space="preserve"> CONCATENATE( MID(Table15[[#This Row],[PHASE]],2,3), MID(Table15[[#This Row],[DELIVERABLE]],2,4), TRIM(SUBSTITUTE(MID(Table15[[#This Row],[CONCERN.ID]],2,20),"","") )  )</f>
        <v>08.461.5440.03.0000</v>
      </c>
      <c r="F613" t="str">
        <f>TRIM(MID(Table15[[#This Row],[CONCERN.UNIQUEPATH]], IF( ISNUMBER( SEARCH("/",Table15[[#This Row],[CONCERN.UNIQUEPATH]])),SEARCH("/",Table15[[#This Row],[CONCERN.UNIQUEPATH]])+1,1),255))</f>
        <v>Performance/Time Behaviour/Shutdown</v>
      </c>
    </row>
    <row r="614" spans="1:6">
      <c r="A614" t="s">
        <v>1969</v>
      </c>
      <c r="B614" t="s">
        <v>2246</v>
      </c>
      <c r="C614" s="32" t="s">
        <v>4661</v>
      </c>
      <c r="D614" s="27" t="s">
        <v>1123</v>
      </c>
      <c r="E614" t="str">
        <f xml:space="preserve"> CONCATENATE( MID(Table15[[#This Row],[PHASE]],2,3), MID(Table15[[#This Row],[DELIVERABLE]],2,4), TRIM(SUBSTITUTE(MID(Table15[[#This Row],[CONCERN.ID]],2,20),"","") )  )</f>
        <v>08.461.5440.04.0000</v>
      </c>
      <c r="F614" t="str">
        <f>TRIM(MID(Table15[[#This Row],[CONCERN.UNIQUEPATH]], IF( ISNUMBER( SEARCH("/",Table15[[#This Row],[CONCERN.UNIQUEPATH]])),SEARCH("/",Table15[[#This Row],[CONCERN.UNIQUEPATH]])+1,1),255))</f>
        <v>Performance/Time Behaviour/Startup</v>
      </c>
    </row>
    <row r="615" spans="1:6">
      <c r="A615" t="s">
        <v>1969</v>
      </c>
      <c r="B615" t="s">
        <v>2246</v>
      </c>
      <c r="C615" s="30" t="s">
        <v>4662</v>
      </c>
      <c r="D615" s="26" t="s">
        <v>4663</v>
      </c>
      <c r="E615" s="45" t="str">
        <f xml:space="preserve"> CONCATENATE( MID(Table15[[#This Row],[PHASE]],2,3), MID(Table15[[#This Row],[DELIVERABLE]],2,4), TRIM(SUBSTITUTE(MID(Table15[[#This Row],[CONCERN.ID]],2,20),"","") )  )</f>
        <v>08.461.5500.00.0000</v>
      </c>
      <c r="F615" t="str">
        <f>TRIM(MID(Table15[[#This Row],[CONCERN.UNIQUEPATH]], IF( ISNUMBER( SEARCH("/",Table15[[#This Row],[CONCERN.UNIQUEPATH]])),SEARCH("/",Table15[[#This Row],[CONCERN.UNIQUEPATH]])+1,1),255))</f>
        <v>Portability</v>
      </c>
    </row>
    <row r="616" spans="1:6">
      <c r="A616" t="s">
        <v>1969</v>
      </c>
      <c r="B616" t="s">
        <v>2246</v>
      </c>
      <c r="C616" s="29" t="s">
        <v>4664</v>
      </c>
      <c r="D616" s="27" t="s">
        <v>4665</v>
      </c>
      <c r="E616" t="str">
        <f xml:space="preserve"> CONCATENATE( MID(Table15[[#This Row],[PHASE]],2,3), MID(Table15[[#This Row],[DELIVERABLE]],2,4), TRIM(SUBSTITUTE(MID(Table15[[#This Row],[CONCERN.ID]],2,20),"","") )  )</f>
        <v>08.461.5510.00.0000</v>
      </c>
      <c r="F616" t="str">
        <f>TRIM(MID(Table15[[#This Row],[CONCERN.UNIQUEPATH]], IF( ISNUMBER( SEARCH("/",Table15[[#This Row],[CONCERN.UNIQUEPATH]])),SEARCH("/",Table15[[#This Row],[CONCERN.UNIQUEPATH]])+1,1),255))</f>
        <v>Portability/Adaptability</v>
      </c>
    </row>
    <row r="617" spans="1:6">
      <c r="A617" t="s">
        <v>1969</v>
      </c>
      <c r="B617" t="s">
        <v>2246</v>
      </c>
      <c r="C617" s="30" t="s">
        <v>4666</v>
      </c>
      <c r="D617" s="26" t="s">
        <v>1100</v>
      </c>
      <c r="E617" s="45" t="str">
        <f xml:space="preserve"> CONCATENATE( MID(Table15[[#This Row],[PHASE]],2,3), MID(Table15[[#This Row],[DELIVERABLE]],2,4), TRIM(SUBSTITUTE(MID(Table15[[#This Row],[CONCERN.ID]],2,20),"","") )  )</f>
        <v>08.461.5520.00.0000</v>
      </c>
      <c r="F617" t="str">
        <f>TRIM(MID(Table15[[#This Row],[CONCERN.UNIQUEPATH]], IF( ISNUMBER( SEARCH("/",Table15[[#This Row],[CONCERN.UNIQUEPATH]])),SEARCH("/",Table15[[#This Row],[CONCERN.UNIQUEPATH]])+1,1),255))</f>
        <v>Portability/Installability</v>
      </c>
    </row>
    <row r="618" spans="1:6">
      <c r="A618" t="s">
        <v>1969</v>
      </c>
      <c r="B618" t="s">
        <v>2246</v>
      </c>
      <c r="C618" s="29" t="s">
        <v>4667</v>
      </c>
      <c r="D618" s="27" t="s">
        <v>4668</v>
      </c>
      <c r="E618" t="str">
        <f xml:space="preserve"> CONCATENATE( MID(Table15[[#This Row],[PHASE]],2,3), MID(Table15[[#This Row],[DELIVERABLE]],2,4), TRIM(SUBSTITUTE(MID(Table15[[#This Row],[CONCERN.ID]],2,20),"","") )  )</f>
        <v>08.461.5521.00.0000</v>
      </c>
      <c r="F618" t="str">
        <f>TRIM(MID(Table15[[#This Row],[CONCERN.UNIQUEPATH]], IF( ISNUMBER( SEARCH("/",Table15[[#This Row],[CONCERN.UNIQUEPATH]])),SEARCH("/",Table15[[#This Row],[CONCERN.UNIQUEPATH]])+1,1),255))</f>
        <v>Portability/Installability/Packaged</v>
      </c>
    </row>
    <row r="619" spans="1:6">
      <c r="A619" t="s">
        <v>1969</v>
      </c>
      <c r="B619" t="s">
        <v>2246</v>
      </c>
      <c r="C619" s="31" t="s">
        <v>4669</v>
      </c>
      <c r="D619" s="26" t="s">
        <v>4670</v>
      </c>
      <c r="E619" s="45" t="str">
        <f xml:space="preserve"> CONCATENATE( MID(Table15[[#This Row],[PHASE]],2,3), MID(Table15[[#This Row],[DELIVERABLE]],2,4), TRIM(SUBSTITUTE(MID(Table15[[#This Row],[CONCERN.ID]],2,20),"","") )  )</f>
        <v>08.461.5521.01.0000</v>
      </c>
      <c r="F619" t="str">
        <f>TRIM(MID(Table15[[#This Row],[CONCERN.UNIQUEPATH]], IF( ISNUMBER( SEARCH("/",Table15[[#This Row],[CONCERN.UNIQUEPATH]])),SEARCH("/",Table15[[#This Row],[CONCERN.UNIQUEPATH]])+1,1),255))</f>
        <v>Portability/Replaceability/Packaged/Environment Agnostic</v>
      </c>
    </row>
    <row r="620" spans="1:6">
      <c r="A620" t="s">
        <v>1969</v>
      </c>
      <c r="B620" t="s">
        <v>2246</v>
      </c>
      <c r="C620" s="32" t="s">
        <v>4671</v>
      </c>
      <c r="D620" s="27" t="s">
        <v>4672</v>
      </c>
      <c r="E620" t="str">
        <f xml:space="preserve"> CONCATENATE( MID(Table15[[#This Row],[PHASE]],2,3), MID(Table15[[#This Row],[DELIVERABLE]],2,4), TRIM(SUBSTITUTE(MID(Table15[[#This Row],[CONCERN.ID]],2,20),"","") )  )</f>
        <v>08.461.5521.02.0000</v>
      </c>
      <c r="F620" t="str">
        <f>TRIM(MID(Table15[[#This Row],[CONCERN.UNIQUEPATH]], IF( ISNUMBER( SEARCH("/",Table15[[#This Row],[CONCERN.UNIQUEPATH]])),SEARCH("/",Table15[[#This Row],[CONCERN.UNIQUEPATH]])+1,1),255))</f>
        <v>Portability/Replaceability/Packaged/Deployable by Automation</v>
      </c>
    </row>
    <row r="621" spans="1:6">
      <c r="A621" t="s">
        <v>1969</v>
      </c>
      <c r="B621" t="s">
        <v>2246</v>
      </c>
      <c r="C621" s="31" t="s">
        <v>4673</v>
      </c>
      <c r="D621" s="26" t="s">
        <v>4674</v>
      </c>
      <c r="E621" s="45" t="str">
        <f xml:space="preserve"> CONCATENATE( MID(Table15[[#This Row],[PHASE]],2,3), MID(Table15[[#This Row],[DELIVERABLE]],2,4), TRIM(SUBSTITUTE(MID(Table15[[#This Row],[CONCERN.ID]],2,20),"","") )  )</f>
        <v>08.461.5521.03.0000</v>
      </c>
      <c r="F621" t="str">
        <f>TRIM(MID(Table15[[#This Row],[CONCERN.UNIQUEPATH]], IF( ISNUMBER( SEARCH("/",Table15[[#This Row],[CONCERN.UNIQUEPATH]])),SEARCH("/",Table15[[#This Row],[CONCERN.UNIQUEPATH]])+1,1),255))</f>
        <v>Portability/Replaceability/Packaged/Deployable By Hand</v>
      </c>
    </row>
    <row r="622" spans="1:6">
      <c r="A622" t="s">
        <v>1969</v>
      </c>
      <c r="B622" t="s">
        <v>2246</v>
      </c>
      <c r="C622" s="29" t="s">
        <v>4675</v>
      </c>
      <c r="D622" s="27" t="s">
        <v>4676</v>
      </c>
      <c r="E622" t="str">
        <f xml:space="preserve"> CONCATENATE( MID(Table15[[#This Row],[PHASE]],2,3), MID(Table15[[#This Row],[DELIVERABLE]],2,4), TRIM(SUBSTITUTE(MID(Table15[[#This Row],[CONCERN.ID]],2,20),"","") )  )</f>
        <v>08.461.5530.00.0000</v>
      </c>
      <c r="F622" t="str">
        <f>TRIM(MID(Table15[[#This Row],[CONCERN.UNIQUEPATH]], IF( ISNUMBER( SEARCH("/",Table15[[#This Row],[CONCERN.UNIQUEPATH]])),SEARCH("/",Table15[[#This Row],[CONCERN.UNIQUEPATH]])+1,1),255))</f>
        <v>Portability/Replaceability</v>
      </c>
    </row>
    <row r="623" spans="1:6">
      <c r="A623" t="s">
        <v>1969</v>
      </c>
      <c r="B623" t="s">
        <v>2246</v>
      </c>
      <c r="C623" s="31" t="s">
        <v>4677</v>
      </c>
      <c r="D623" s="26" t="s">
        <v>4678</v>
      </c>
      <c r="E623" s="45" t="str">
        <f xml:space="preserve"> CONCATENATE( MID(Table15[[#This Row],[PHASE]],2,3), MID(Table15[[#This Row],[DELIVERABLE]],2,4), TRIM(SUBSTITUTE(MID(Table15[[#This Row],[CONCERN.ID]],2,20),"","") )  )</f>
        <v>08.461.5531.01.0000</v>
      </c>
      <c r="F623" t="str">
        <f>TRIM(MID(Table15[[#This Row],[CONCERN.UNIQUEPATH]], IF( ISNUMBER( SEARCH("/",Table15[[#This Row],[CONCERN.UNIQUEPATH]])),SEARCH("/",Table15[[#This Row],[CONCERN.UNIQUEPATH]])+1,1),255))</f>
        <v>Portability/Replaceability/Eportable Information</v>
      </c>
    </row>
    <row r="624" spans="1:6">
      <c r="A624" t="s">
        <v>1969</v>
      </c>
      <c r="B624" t="s">
        <v>2246</v>
      </c>
      <c r="C624" s="33" t="s">
        <v>4679</v>
      </c>
      <c r="D624" s="27" t="s">
        <v>4680</v>
      </c>
      <c r="E624" t="str">
        <f xml:space="preserve"> CONCATENATE( MID(Table15[[#This Row],[PHASE]],2,3), MID(Table15[[#This Row],[DELIVERABLE]],2,4), TRIM(SUBSTITUTE(MID(Table15[[#This Row],[CONCERN.ID]],2,20),"","") )  )</f>
        <v>08.461.5531.01.1000</v>
      </c>
      <c r="F624" t="str">
        <f>TRIM(MID(Table15[[#This Row],[CONCERN.UNIQUEPATH]], IF( ISNUMBER( SEARCH("/",Table15[[#This Row],[CONCERN.UNIQUEPATH]])),SEARCH("/",Table15[[#This Row],[CONCERN.UNIQUEPATH]])+1,1),255))</f>
        <v>Portability/Replaceability/Eportable Information/By API</v>
      </c>
    </row>
    <row r="625" spans="1:6">
      <c r="A625" t="s">
        <v>1969</v>
      </c>
      <c r="B625" t="s">
        <v>2246</v>
      </c>
      <c r="C625" s="36" t="s">
        <v>4681</v>
      </c>
      <c r="D625" s="26" t="s">
        <v>4682</v>
      </c>
      <c r="E625" s="45" t="str">
        <f xml:space="preserve"> CONCATENATE( MID(Table15[[#This Row],[PHASE]],2,3), MID(Table15[[#This Row],[DELIVERABLE]],2,4), TRIM(SUBSTITUTE(MID(Table15[[#This Row],[CONCERN.ID]],2,20),"","") )  )</f>
        <v>08.461.5531.01.2000</v>
      </c>
      <c r="F625" t="str">
        <f>TRIM(MID(Table15[[#This Row],[CONCERN.UNIQUEPATH]], IF( ISNUMBER( SEARCH("/",Table15[[#This Row],[CONCERN.UNIQUEPATH]])),SEARCH("/",Table15[[#This Row],[CONCERN.UNIQUEPATH]])+1,1),255))</f>
        <v>Portability/Replaceability/Eportable Information/Format (JSON or ML)</v>
      </c>
    </row>
    <row r="626" spans="1:6">
      <c r="A626" t="s">
        <v>1969</v>
      </c>
      <c r="B626" t="s">
        <v>2246</v>
      </c>
      <c r="C626" s="33" t="s">
        <v>4683</v>
      </c>
      <c r="D626" s="27" t="s">
        <v>4684</v>
      </c>
      <c r="E626" t="str">
        <f xml:space="preserve"> CONCATENATE( MID(Table15[[#This Row],[PHASE]],2,3), MID(Table15[[#This Row],[DELIVERABLE]],2,4), TRIM(SUBSTITUTE(MID(Table15[[#This Row],[CONCERN.ID]],2,20),"","") )  )</f>
        <v>08.461.5531.01.3000</v>
      </c>
      <c r="F626" t="str">
        <f>TRIM(MID(Table15[[#This Row],[CONCERN.UNIQUEPATH]], IF( ISNUMBER( SEARCH("/",Table15[[#This Row],[CONCERN.UNIQUEPATH]])),SEARCH("/",Table15[[#This Row],[CONCERN.UNIQUEPATH]])+1,1),255))</f>
        <v>Portability/Replaceability/Eportable Information/Format/Standards Based Where Available</v>
      </c>
    </row>
    <row r="627" spans="1:6">
      <c r="A627" t="s">
        <v>1969</v>
      </c>
      <c r="B627" t="s">
        <v>2246</v>
      </c>
      <c r="C627" s="30" t="s">
        <v>4685</v>
      </c>
      <c r="D627" s="26" t="s">
        <v>4686</v>
      </c>
      <c r="E627" s="45" t="str">
        <f xml:space="preserve"> CONCATENATE( MID(Table15[[#This Row],[PHASE]],2,3), MID(Table15[[#This Row],[DELIVERABLE]],2,4), TRIM(SUBSTITUTE(MID(Table15[[#This Row],[CONCERN.ID]],2,20),"","") )  )</f>
        <v>08.461.5700.00.0000</v>
      </c>
      <c r="F627" t="str">
        <f>TRIM(MID(Table15[[#This Row],[CONCERN.UNIQUEPATH]], IF( ISNUMBER( SEARCH("/",Table15[[#This Row],[CONCERN.UNIQUEPATH]])),SEARCH("/",Table15[[#This Row],[CONCERN.UNIQUEPATH]])+1,1),255))</f>
        <v>Reliability</v>
      </c>
    </row>
    <row r="628" spans="1:6">
      <c r="A628" t="s">
        <v>1969</v>
      </c>
      <c r="B628" t="s">
        <v>2246</v>
      </c>
      <c r="C628" s="29" t="s">
        <v>4687</v>
      </c>
      <c r="D628" s="27" t="s">
        <v>1064</v>
      </c>
      <c r="E628" t="str">
        <f xml:space="preserve"> CONCATENATE( MID(Table15[[#This Row],[PHASE]],2,3), MID(Table15[[#This Row],[DELIVERABLE]],2,4), TRIM(SUBSTITUTE(MID(Table15[[#This Row],[CONCERN.ID]],2,20),"","") )  )</f>
        <v>08.461.5710.00.0000</v>
      </c>
      <c r="F628" t="str">
        <f>TRIM(MID(Table15[[#This Row],[CONCERN.UNIQUEPATH]], IF( ISNUMBER( SEARCH("/",Table15[[#This Row],[CONCERN.UNIQUEPATH]])),SEARCH("/",Table15[[#This Row],[CONCERN.UNIQUEPATH]])+1,1),255))</f>
        <v>Reliability/Availability</v>
      </c>
    </row>
    <row r="629" spans="1:6">
      <c r="A629" t="s">
        <v>1969</v>
      </c>
      <c r="B629" t="s">
        <v>2246</v>
      </c>
      <c r="C629" s="30" t="s">
        <v>4688</v>
      </c>
      <c r="D629" s="26" t="s">
        <v>4689</v>
      </c>
      <c r="E629" s="45" t="str">
        <f xml:space="preserve"> CONCATENATE( MID(Table15[[#This Row],[PHASE]],2,3), MID(Table15[[#This Row],[DELIVERABLE]],2,4), TRIM(SUBSTITUTE(MID(Table15[[#This Row],[CONCERN.ID]],2,20),"","") )  )</f>
        <v>08.461.5711.00.0000</v>
      </c>
      <c r="F629" t="str">
        <f>TRIM(MID(Table15[[#This Row],[CONCERN.UNIQUEPATH]], IF( ISNUMBER( SEARCH("/",Table15[[#This Row],[CONCERN.UNIQUEPATH]])),SEARCH("/",Table15[[#This Row],[CONCERN.UNIQUEPATH]])+1,1),255))</f>
        <v>Reliability/Availability/24-7</v>
      </c>
    </row>
    <row r="630" spans="1:6">
      <c r="A630" t="s">
        <v>1969</v>
      </c>
      <c r="B630" t="s">
        <v>2246</v>
      </c>
      <c r="C630" s="29" t="s">
        <v>4690</v>
      </c>
      <c r="D630" s="27" t="s">
        <v>4691</v>
      </c>
      <c r="E630" t="str">
        <f xml:space="preserve"> CONCATENATE( MID(Table15[[#This Row],[PHASE]],2,3), MID(Table15[[#This Row],[DELIVERABLE]],2,4), TRIM(SUBSTITUTE(MID(Table15[[#This Row],[CONCERN.ID]],2,20),"","") )  )</f>
        <v>08.461.5712.00.0000</v>
      </c>
      <c r="F630" t="str">
        <f>TRIM(MID(Table15[[#This Row],[CONCERN.UNIQUEPATH]], IF( ISNUMBER( SEARCH("/",Table15[[#This Row],[CONCERN.UNIQUEPATH]])),SEARCH("/",Table15[[#This Row],[CONCERN.UNIQUEPATH]])+1,1),255))</f>
        <v>Reliability/Availability/Uptime %</v>
      </c>
    </row>
    <row r="631" spans="1:6">
      <c r="A631" t="s">
        <v>1969</v>
      </c>
      <c r="B631" t="s">
        <v>2246</v>
      </c>
      <c r="C631" s="30" t="s">
        <v>4690</v>
      </c>
      <c r="D631" s="26" t="s">
        <v>4692</v>
      </c>
      <c r="E631" s="45" t="str">
        <f xml:space="preserve"> CONCATENATE( MID(Table15[[#This Row],[PHASE]],2,3), MID(Table15[[#This Row],[DELIVERABLE]],2,4), TRIM(SUBSTITUTE(MID(Table15[[#This Row],[CONCERN.ID]],2,20),"","") )  )</f>
        <v>08.461.5712.00.0000</v>
      </c>
      <c r="F631" t="str">
        <f>TRIM(MID(Table15[[#This Row],[CONCERN.UNIQUEPATH]], IF( ISNUMBER( SEARCH("/",Table15[[#This Row],[CONCERN.UNIQUEPATH]])),SEARCH("/",Table15[[#This Row],[CONCERN.UNIQUEPATH]])+1,1),255))</f>
        <v>Reliability/Availability/Uptime %/Chained</v>
      </c>
    </row>
    <row r="632" spans="1:6">
      <c r="A632" t="s">
        <v>1969</v>
      </c>
      <c r="B632" t="s">
        <v>2246</v>
      </c>
      <c r="C632" s="29" t="s">
        <v>4690</v>
      </c>
      <c r="D632" s="27" t="s">
        <v>4693</v>
      </c>
      <c r="E632" t="str">
        <f xml:space="preserve"> CONCATENATE( MID(Table15[[#This Row],[PHASE]],2,3), MID(Table15[[#This Row],[DELIVERABLE]],2,4), TRIM(SUBSTITUTE(MID(Table15[[#This Row],[CONCERN.ID]],2,20),"","") )  )</f>
        <v>08.461.5712.00.0000</v>
      </c>
      <c r="F632" t="str">
        <f>TRIM(MID(Table15[[#This Row],[CONCERN.UNIQUEPATH]], IF( ISNUMBER( SEARCH("/",Table15[[#This Row],[CONCERN.UNIQUEPATH]])),SEARCH("/",Table15[[#This Row],[CONCERN.UNIQUEPATH]])+1,1),255))</f>
        <v>Reliability/Availability/Uptime %/Individual</v>
      </c>
    </row>
    <row r="633" spans="1:6">
      <c r="A633" t="s">
        <v>1969</v>
      </c>
      <c r="B633" t="s">
        <v>2246</v>
      </c>
      <c r="C633" s="30" t="s">
        <v>4694</v>
      </c>
      <c r="D633" s="26" t="s">
        <v>4695</v>
      </c>
      <c r="E633" s="45" t="str">
        <f xml:space="preserve"> CONCATENATE( MID(Table15[[#This Row],[PHASE]],2,3), MID(Table15[[#This Row],[DELIVERABLE]],2,4), TRIM(SUBSTITUTE(MID(Table15[[#This Row],[CONCERN.ID]],2,20),"","") )  )</f>
        <v>08.461.5713.00.0000</v>
      </c>
      <c r="F633" t="str">
        <f>TRIM(MID(Table15[[#This Row],[CONCERN.UNIQUEPATH]], IF( ISNUMBER( SEARCH("/",Table15[[#This Row],[CONCERN.UNIQUEPATH]])),SEARCH("/",Table15[[#This Row],[CONCERN.UNIQUEPATH]])+1,1),255))</f>
        <v>Reliability/Availability/DoS Protection</v>
      </c>
    </row>
    <row r="634" spans="1:6">
      <c r="A634" t="s">
        <v>1969</v>
      </c>
      <c r="B634" t="s">
        <v>2246</v>
      </c>
      <c r="C634" s="29" t="s">
        <v>4696</v>
      </c>
      <c r="D634" s="27" t="s">
        <v>4697</v>
      </c>
      <c r="E634" t="str">
        <f xml:space="preserve"> CONCATENATE( MID(Table15[[#This Row],[PHASE]],2,3), MID(Table15[[#This Row],[DELIVERABLE]],2,4), TRIM(SUBSTITUTE(MID(Table15[[#This Row],[CONCERN.ID]],2,20),"","") )  )</f>
        <v>08.461.5714.00.0000</v>
      </c>
      <c r="F634" t="str">
        <f>TRIM(MID(Table15[[#This Row],[CONCERN.UNIQUEPATH]], IF( ISNUMBER( SEARCH("/",Table15[[#This Row],[CONCERN.UNIQUEPATH]])),SEARCH("/",Table15[[#This Row],[CONCERN.UNIQUEPATH]])+1,1),255))</f>
        <v>Reliability/Availability/From</v>
      </c>
    </row>
    <row r="635" spans="1:6">
      <c r="A635" t="s">
        <v>1969</v>
      </c>
      <c r="B635" t="s">
        <v>2246</v>
      </c>
      <c r="C635" s="31" t="s">
        <v>4698</v>
      </c>
      <c r="D635" s="26" t="s">
        <v>4699</v>
      </c>
      <c r="E635" s="45" t="str">
        <f xml:space="preserve"> CONCATENATE( MID(Table15[[#This Row],[PHASE]],2,3), MID(Table15[[#This Row],[DELIVERABLE]],2,4), TRIM(SUBSTITUTE(MID(Table15[[#This Row],[CONCERN.ID]],2,20),"","") )  )</f>
        <v>08.461.5714.01.0000</v>
      </c>
      <c r="F635" t="str">
        <f>TRIM(MID(Table15[[#This Row],[CONCERN.UNIQUEPATH]], IF( ISNUMBER( SEARCH("/",Table15[[#This Row],[CONCERN.UNIQUEPATH]])),SEARCH("/",Table15[[#This Row],[CONCERN.UNIQUEPATH]])+1,1),255))</f>
        <v>Reliability/Availability/From/Country</v>
      </c>
    </row>
    <row r="636" spans="1:6">
      <c r="A636" t="s">
        <v>1969</v>
      </c>
      <c r="B636" t="s">
        <v>2246</v>
      </c>
      <c r="C636" s="32" t="s">
        <v>4700</v>
      </c>
      <c r="D636" s="27" t="s">
        <v>4701</v>
      </c>
      <c r="E636" t="str">
        <f xml:space="preserve"> CONCATENATE( MID(Table15[[#This Row],[PHASE]],2,3), MID(Table15[[#This Row],[DELIVERABLE]],2,4), TRIM(SUBSTITUTE(MID(Table15[[#This Row],[CONCERN.ID]],2,20),"","") )  )</f>
        <v>08.461.5714.02.0000</v>
      </c>
      <c r="F636" t="str">
        <f>TRIM(MID(Table15[[#This Row],[CONCERN.UNIQUEPATH]], IF( ISNUMBER( SEARCH("/",Table15[[#This Row],[CONCERN.UNIQUEPATH]])),SEARCH("/",Table15[[#This Row],[CONCERN.UNIQUEPATH]])+1,1),255))</f>
        <v>Reliability/Availability/From/LAN</v>
      </c>
    </row>
    <row r="637" spans="1:6">
      <c r="A637" t="s">
        <v>1969</v>
      </c>
      <c r="B637" t="s">
        <v>2246</v>
      </c>
      <c r="C637" s="31" t="s">
        <v>4702</v>
      </c>
      <c r="D637" s="26" t="s">
        <v>4703</v>
      </c>
      <c r="E637" s="45" t="str">
        <f xml:space="preserve"> CONCATENATE( MID(Table15[[#This Row],[PHASE]],2,3), MID(Table15[[#This Row],[DELIVERABLE]],2,4), TRIM(SUBSTITUTE(MID(Table15[[#This Row],[CONCERN.ID]],2,20),"","") )  )</f>
        <v>08.461.5714.03.0000</v>
      </c>
      <c r="F637" t="str">
        <f>TRIM(MID(Table15[[#This Row],[CONCERN.UNIQUEPATH]], IF( ISNUMBER( SEARCH("/",Table15[[#This Row],[CONCERN.UNIQUEPATH]])),SEARCH("/",Table15[[#This Row],[CONCERN.UNIQUEPATH]])+1,1),255))</f>
        <v>Reliability/Availability/From/WWW</v>
      </c>
    </row>
    <row r="638" spans="1:6">
      <c r="A638" t="s">
        <v>1969</v>
      </c>
      <c r="B638" t="s">
        <v>2246</v>
      </c>
      <c r="C638" s="32" t="s">
        <v>4704</v>
      </c>
      <c r="D638" s="27" t="s">
        <v>4705</v>
      </c>
      <c r="E638" t="str">
        <f xml:space="preserve"> CONCATENATE( MID(Table15[[#This Row],[PHASE]],2,3), MID(Table15[[#This Row],[DELIVERABLE]],2,4), TRIM(SUBSTITUTE(MID(Table15[[#This Row],[CONCERN.ID]],2,20),"","") )  )</f>
        <v>08.461.5714.04.0000</v>
      </c>
      <c r="F638" t="str">
        <f>TRIM(MID(Table15[[#This Row],[CONCERN.UNIQUEPATH]], IF( ISNUMBER( SEARCH("/",Table15[[#This Row],[CONCERN.UNIQUEPATH]])),SEARCH("/",Table15[[#This Row],[CONCERN.UNIQUEPATH]])+1,1),255))</f>
        <v>Reliability/Availability/From/Public Devices</v>
      </c>
    </row>
    <row r="639" spans="1:6">
      <c r="A639" t="s">
        <v>1969</v>
      </c>
      <c r="B639" t="s">
        <v>2246</v>
      </c>
      <c r="C639" s="31" t="s">
        <v>4706</v>
      </c>
      <c r="D639" s="26" t="s">
        <v>4707</v>
      </c>
      <c r="E639" s="45" t="str">
        <f xml:space="preserve"> CONCATENATE( MID(Table15[[#This Row],[PHASE]],2,3), MID(Table15[[#This Row],[DELIVERABLE]],2,4), TRIM(SUBSTITUTE(MID(Table15[[#This Row],[CONCERN.ID]],2,20),"","") )  )</f>
        <v>08.461.5714.05.0000</v>
      </c>
      <c r="F639" t="str">
        <f>TRIM(MID(Table15[[#This Row],[CONCERN.UNIQUEPATH]], IF( ISNUMBER( SEARCH("/",Table15[[#This Row],[CONCERN.UNIQUEPATH]])),SEARCH("/",Table15[[#This Row],[CONCERN.UNIQUEPATH]])+1,1),255))</f>
        <v>Reliability/Availability/From/Current (-1 Year) Browsers</v>
      </c>
    </row>
    <row r="640" spans="1:6">
      <c r="A640" t="s">
        <v>1969</v>
      </c>
      <c r="B640" t="s">
        <v>2246</v>
      </c>
      <c r="C640" s="29" t="s">
        <v>4708</v>
      </c>
      <c r="D640" s="27" t="s">
        <v>4709</v>
      </c>
      <c r="E640" t="str">
        <f xml:space="preserve"> CONCATENATE( MID(Table15[[#This Row],[PHASE]],2,3), MID(Table15[[#This Row],[DELIVERABLE]],2,4), TRIM(SUBSTITUTE(MID(Table15[[#This Row],[CONCERN.ID]],2,20),"","") )  )</f>
        <v>08.461.5715.00.0000</v>
      </c>
      <c r="F640" t="str">
        <f>TRIM(MID(Table15[[#This Row],[CONCERN.UNIQUEPATH]], IF( ISNUMBER( SEARCH("/",Table15[[#This Row],[CONCERN.UNIQUEPATH]])),SEARCH("/",Table15[[#This Row],[CONCERN.UNIQUEPATH]])+1,1),255))</f>
        <v>Reliability/Availability/Global</v>
      </c>
    </row>
    <row r="641" spans="1:6">
      <c r="A641" t="s">
        <v>1969</v>
      </c>
      <c r="B641" t="s">
        <v>2246</v>
      </c>
      <c r="C641" s="30" t="s">
        <v>4710</v>
      </c>
      <c r="D641" s="26" t="s">
        <v>4711</v>
      </c>
      <c r="E641" s="45" t="str">
        <f xml:space="preserve"> CONCATENATE( MID(Table15[[#This Row],[PHASE]],2,3), MID(Table15[[#This Row],[DELIVERABLE]],2,4), TRIM(SUBSTITUTE(MID(Table15[[#This Row],[CONCERN.ID]],2,20),"","") )  )</f>
        <v>08.461.5716.00.0000</v>
      </c>
      <c r="F641" t="str">
        <f>TRIM(MID(Table15[[#This Row],[CONCERN.UNIQUEPATH]], IF( ISNUMBER( SEARCH("/",Table15[[#This Row],[CONCERN.UNIQUEPATH]])),SEARCH("/",Table15[[#This Row],[CONCERN.UNIQUEPATH]])+1,1),255))</f>
        <v>Reliability/Availability/Status</v>
      </c>
    </row>
    <row r="642" spans="1:6">
      <c r="A642" t="s">
        <v>1969</v>
      </c>
      <c r="B642" t="s">
        <v>2246</v>
      </c>
      <c r="C642" s="32" t="s">
        <v>4712</v>
      </c>
      <c r="D642" s="27" t="s">
        <v>4713</v>
      </c>
      <c r="E642" t="str">
        <f xml:space="preserve"> CONCATENATE( MID(Table15[[#This Row],[PHASE]],2,3), MID(Table15[[#This Row],[DELIVERABLE]],2,4), TRIM(SUBSTITUTE(MID(Table15[[#This Row],[CONCERN.ID]],2,20),"","") )  )</f>
        <v>08.461.5716.01.0000</v>
      </c>
      <c r="F642" t="str">
        <f>TRIM(MID(Table15[[#This Row],[CONCERN.UNIQUEPATH]], IF( ISNUMBER( SEARCH("/",Table15[[#This Row],[CONCERN.UNIQUEPATH]])),SEARCH("/",Table15[[#This Row],[CONCERN.UNIQUEPATH]])+1,1),255))</f>
        <v>Reliability/Availability/Status/Current</v>
      </c>
    </row>
    <row r="643" spans="1:6">
      <c r="A643" t="s">
        <v>1969</v>
      </c>
      <c r="B643" t="s">
        <v>2246</v>
      </c>
      <c r="C643" s="31" t="s">
        <v>4714</v>
      </c>
      <c r="D643" s="26" t="s">
        <v>4715</v>
      </c>
      <c r="E643" s="45" t="str">
        <f xml:space="preserve"> CONCATENATE( MID(Table15[[#This Row],[PHASE]],2,3), MID(Table15[[#This Row],[DELIVERABLE]],2,4), TRIM(SUBSTITUTE(MID(Table15[[#This Row],[CONCERN.ID]],2,20),"","") )  )</f>
        <v>08.461.5716.02.0000</v>
      </c>
      <c r="F643" t="str">
        <f>TRIM(MID(Table15[[#This Row],[CONCERN.UNIQUEPATH]], IF( ISNUMBER( SEARCH("/",Table15[[#This Row],[CONCERN.UNIQUEPATH]])),SEARCH("/",Table15[[#This Row],[CONCERN.UNIQUEPATH]])+1,1),255))</f>
        <v>Reliability/Availability/Status/Planned</v>
      </c>
    </row>
    <row r="644" spans="1:6">
      <c r="A644" t="s">
        <v>1969</v>
      </c>
      <c r="B644" t="s">
        <v>2246</v>
      </c>
      <c r="C644" s="29" t="s">
        <v>4716</v>
      </c>
      <c r="D644" s="27" t="s">
        <v>565</v>
      </c>
      <c r="E644" t="str">
        <f xml:space="preserve"> CONCATENATE( MID(Table15[[#This Row],[PHASE]],2,3), MID(Table15[[#This Row],[DELIVERABLE]],2,4), TRIM(SUBSTITUTE(MID(Table15[[#This Row],[CONCERN.ID]],2,20),"","") )  )</f>
        <v>08.461.5718.00.0000</v>
      </c>
      <c r="F644" t="str">
        <f>TRIM(MID(Table15[[#This Row],[CONCERN.UNIQUEPATH]], IF( ISNUMBER( SEARCH("/",Table15[[#This Row],[CONCERN.UNIQUEPATH]])),SEARCH("/",Table15[[#This Row],[CONCERN.UNIQUEPATH]])+1,1),255))</f>
        <v>Reliability/Availability/Scalability</v>
      </c>
    </row>
    <row r="645" spans="1:6">
      <c r="A645" t="s">
        <v>1969</v>
      </c>
      <c r="B645" t="s">
        <v>2246</v>
      </c>
      <c r="C645" s="31" t="s">
        <v>4717</v>
      </c>
      <c r="D645" s="26" t="s">
        <v>4718</v>
      </c>
      <c r="E645" s="45" t="str">
        <f xml:space="preserve"> CONCATENATE( MID(Table15[[#This Row],[PHASE]],2,3), MID(Table15[[#This Row],[DELIVERABLE]],2,4), TRIM(SUBSTITUTE(MID(Table15[[#This Row],[CONCERN.ID]],2,20),"","") )  )</f>
        <v>08.461.5718.01.0000</v>
      </c>
      <c r="F645" t="str">
        <f>TRIM(MID(Table15[[#This Row],[CONCERN.UNIQUEPATH]], IF( ISNUMBER( SEARCH("/",Table15[[#This Row],[CONCERN.UNIQUEPATH]])),SEARCH("/",Table15[[#This Row],[CONCERN.UNIQUEPATH]])+1,1),255))</f>
        <v>Reliability/Availability/Scalability/Horizontal</v>
      </c>
    </row>
    <row r="646" spans="1:6">
      <c r="A646" t="s">
        <v>1969</v>
      </c>
      <c r="B646" t="s">
        <v>2246</v>
      </c>
      <c r="C646" s="32" t="s">
        <v>4719</v>
      </c>
      <c r="D646" s="27" t="s">
        <v>4720</v>
      </c>
      <c r="E646" t="str">
        <f xml:space="preserve"> CONCATENATE( MID(Table15[[#This Row],[PHASE]],2,3), MID(Table15[[#This Row],[DELIVERABLE]],2,4), TRIM(SUBSTITUTE(MID(Table15[[#This Row],[CONCERN.ID]],2,20),"","") )  )</f>
        <v>08.461.5718.02.0000</v>
      </c>
      <c r="F646" t="str">
        <f>TRIM(MID(Table15[[#This Row],[CONCERN.UNIQUEPATH]], IF( ISNUMBER( SEARCH("/",Table15[[#This Row],[CONCERN.UNIQUEPATH]])),SEARCH("/",Table15[[#This Row],[CONCERN.UNIQUEPATH]])+1,1),255))</f>
        <v>Reliability/Availability/Scalability/Vertical</v>
      </c>
    </row>
    <row r="647" spans="1:6">
      <c r="A647" t="s">
        <v>1969</v>
      </c>
      <c r="B647" t="s">
        <v>2246</v>
      </c>
      <c r="C647" s="30" t="s">
        <v>4721</v>
      </c>
      <c r="D647" s="26" t="s">
        <v>4722</v>
      </c>
      <c r="E647" s="45" t="str">
        <f xml:space="preserve"> CONCATENATE( MID(Table15[[#This Row],[PHASE]],2,3), MID(Table15[[#This Row],[DELIVERABLE]],2,4), TRIM(SUBSTITUTE(MID(Table15[[#This Row],[CONCERN.ID]],2,20),"","") )  )</f>
        <v>08.461.5720.00.0000</v>
      </c>
      <c r="F647" t="str">
        <f>TRIM(MID(Table15[[#This Row],[CONCERN.UNIQUEPATH]], IF( ISNUMBER( SEARCH("/",Table15[[#This Row],[CONCERN.UNIQUEPATH]])),SEARCH("/",Table15[[#This Row],[CONCERN.UNIQUEPATH]])+1,1),255))</f>
        <v>Reliability/Fault Tolerance</v>
      </c>
    </row>
    <row r="648" spans="1:6">
      <c r="A648" t="s">
        <v>1969</v>
      </c>
      <c r="B648" t="s">
        <v>2246</v>
      </c>
      <c r="C648" s="29" t="s">
        <v>4723</v>
      </c>
      <c r="D648" s="27" t="s">
        <v>4724</v>
      </c>
      <c r="E648" t="str">
        <f xml:space="preserve"> CONCATENATE( MID(Table15[[#This Row],[PHASE]],2,3), MID(Table15[[#This Row],[DELIVERABLE]],2,4), TRIM(SUBSTITUTE(MID(Table15[[#This Row],[CONCERN.ID]],2,20),"","") )  )</f>
        <v>08.461.5721.00.0000</v>
      </c>
      <c r="F648" t="str">
        <f>TRIM(MID(Table15[[#This Row],[CONCERN.UNIQUEPATH]], IF( ISNUMBER( SEARCH("/",Table15[[#This Row],[CONCERN.UNIQUEPATH]])),SEARCH("/",Table15[[#This Row],[CONCERN.UNIQUEPATH]])+1,1),255))</f>
        <v>Reliability/Fault Tolerance/Eceptions</v>
      </c>
    </row>
    <row r="649" spans="1:6">
      <c r="A649" t="s">
        <v>1969</v>
      </c>
      <c r="B649" t="s">
        <v>2246</v>
      </c>
      <c r="C649" s="31" t="s">
        <v>4725</v>
      </c>
      <c r="D649" s="26" t="s">
        <v>4726</v>
      </c>
      <c r="E649" s="45" t="str">
        <f xml:space="preserve"> CONCATENATE( MID(Table15[[#This Row],[PHASE]],2,3), MID(Table15[[#This Row],[DELIVERABLE]],2,4), TRIM(SUBSTITUTE(MID(Table15[[#This Row],[CONCERN.ID]],2,20),"","") )  )</f>
        <v>08.461.5721.01.0000</v>
      </c>
      <c r="F649" t="str">
        <f>TRIM(MID(Table15[[#This Row],[CONCERN.UNIQUEPATH]], IF( ISNUMBER( SEARCH("/",Table15[[#This Row],[CONCERN.UNIQUEPATH]])),SEARCH("/",Table15[[#This Row],[CONCERN.UNIQUEPATH]])+1,1),255))</f>
        <v>Reliability/Fault Tolerance/Eceptions/Handled</v>
      </c>
    </row>
    <row r="650" spans="1:6">
      <c r="A650" t="s">
        <v>1969</v>
      </c>
      <c r="B650" t="s">
        <v>2246</v>
      </c>
      <c r="C650" s="32" t="s">
        <v>4727</v>
      </c>
      <c r="D650" s="27" t="s">
        <v>4728</v>
      </c>
      <c r="E650" t="str">
        <f xml:space="preserve"> CONCATENATE( MID(Table15[[#This Row],[PHASE]],2,3), MID(Table15[[#This Row],[DELIVERABLE]],2,4), TRIM(SUBSTITUTE(MID(Table15[[#This Row],[CONCERN.ID]],2,20),"","") )  )</f>
        <v>08.461.5721.02.0000</v>
      </c>
      <c r="F650" t="str">
        <f>TRIM(MID(Table15[[#This Row],[CONCERN.UNIQUEPATH]], IF( ISNUMBER( SEARCH("/",Table15[[#This Row],[CONCERN.UNIQUEPATH]])),SEARCH("/",Table15[[#This Row],[CONCERN.UNIQUEPATH]])+1,1),255))</f>
        <v>Reliability/Fault Tolerance/Eceptions/Recorded</v>
      </c>
    </row>
    <row r="651" spans="1:6">
      <c r="A651" t="s">
        <v>1969</v>
      </c>
      <c r="B651" t="s">
        <v>2246</v>
      </c>
      <c r="C651" s="31" t="s">
        <v>4729</v>
      </c>
      <c r="D651" s="26" t="s">
        <v>4730</v>
      </c>
      <c r="E651" s="45" t="str">
        <f xml:space="preserve"> CONCATENATE( MID(Table15[[#This Row],[PHASE]],2,3), MID(Table15[[#This Row],[DELIVERABLE]],2,4), TRIM(SUBSTITUTE(MID(Table15[[#This Row],[CONCERN.ID]],2,20),"","") )  )</f>
        <v>08.461.5721.03.0000</v>
      </c>
      <c r="F651" t="str">
        <f>TRIM(MID(Table15[[#This Row],[CONCERN.UNIQUEPATH]], IF( ISNUMBER( SEARCH("/",Table15[[#This Row],[CONCERN.UNIQUEPATH]])),SEARCH("/",Table15[[#This Row],[CONCERN.UNIQUEPATH]])+1,1),255))</f>
        <v>Reliability/Fault Tolerance/Eceptions/Communicated UUID</v>
      </c>
    </row>
    <row r="652" spans="1:6">
      <c r="A652" t="s">
        <v>1969</v>
      </c>
      <c r="B652" t="s">
        <v>2246</v>
      </c>
      <c r="C652" s="29" t="s">
        <v>4731</v>
      </c>
      <c r="D652" s="27" t="s">
        <v>4732</v>
      </c>
      <c r="E652" t="str">
        <f xml:space="preserve"> CONCATENATE( MID(Table15[[#This Row],[PHASE]],2,3), MID(Table15[[#This Row],[DELIVERABLE]],2,4), TRIM(SUBSTITUTE(MID(Table15[[#This Row],[CONCERN.ID]],2,20),"","") )  )</f>
        <v>08.461.5722.00.0000</v>
      </c>
      <c r="F652" t="str">
        <f>TRIM(MID(Table15[[#This Row],[CONCERN.UNIQUEPATH]], IF( ISNUMBER( SEARCH("/",Table15[[#This Row],[CONCERN.UNIQUEPATH]])),SEARCH("/",Table15[[#This Row],[CONCERN.UNIQUEPATH]])+1,1),255))</f>
        <v>Reliability/Fault Tolerance/Idempotency</v>
      </c>
    </row>
    <row r="653" spans="1:6">
      <c r="A653" t="s">
        <v>1969</v>
      </c>
      <c r="B653" t="s">
        <v>2246</v>
      </c>
      <c r="C653" s="30" t="s">
        <v>4733</v>
      </c>
      <c r="D653" s="26" t="s">
        <v>4734</v>
      </c>
      <c r="E653" s="45" t="str">
        <f xml:space="preserve"> CONCATENATE( MID(Table15[[#This Row],[PHASE]],2,3), MID(Table15[[#This Row],[DELIVERABLE]],2,4), TRIM(SUBSTITUTE(MID(Table15[[#This Row],[CONCERN.ID]],2,20),"","") )  )</f>
        <v>08.461.5723.00.0000</v>
      </c>
      <c r="F653" t="str">
        <f>TRIM(MID(Table15[[#This Row],[CONCERN.UNIQUEPATH]], IF( ISNUMBER( SEARCH("/",Table15[[#This Row],[CONCERN.UNIQUEPATH]])),SEARCH("/",Table15[[#This Row],[CONCERN.UNIQUEPATH]])+1,1),255))</f>
        <v>Reliability/Fault Tolerance/Accept Tardy Submittals unless Conflictual</v>
      </c>
    </row>
    <row r="654" spans="1:6">
      <c r="A654" t="s">
        <v>1969</v>
      </c>
      <c r="B654" t="s">
        <v>2246</v>
      </c>
      <c r="C654" s="29" t="s">
        <v>4735</v>
      </c>
      <c r="D654" s="27" t="s">
        <v>4736</v>
      </c>
      <c r="E654" t="str">
        <f xml:space="preserve"> CONCATENATE( MID(Table15[[#This Row],[PHASE]],2,3), MID(Table15[[#This Row],[DELIVERABLE]],2,4), TRIM(SUBSTITUTE(MID(Table15[[#This Row],[CONCERN.ID]],2,20),"","") )  )</f>
        <v>08.461.5730.00.0000</v>
      </c>
      <c r="F654" t="str">
        <f>TRIM(MID(Table15[[#This Row],[CONCERN.UNIQUEPATH]], IF( ISNUMBER( SEARCH("/",Table15[[#This Row],[CONCERN.UNIQUEPATH]])),SEARCH("/",Table15[[#This Row],[CONCERN.UNIQUEPATH]])+1,1),255))</f>
        <v>Reliability/Recoverability</v>
      </c>
    </row>
    <row r="655" spans="1:6">
      <c r="A655" t="s">
        <v>1969</v>
      </c>
      <c r="B655" t="s">
        <v>2246</v>
      </c>
      <c r="C655" s="30" t="s">
        <v>4737</v>
      </c>
      <c r="D655" s="26" t="s">
        <v>4738</v>
      </c>
      <c r="E655" s="45" t="str">
        <f xml:space="preserve"> CONCATENATE( MID(Table15[[#This Row],[PHASE]],2,3), MID(Table15[[#This Row],[DELIVERABLE]],2,4), TRIM(SUBSTITUTE(MID(Table15[[#This Row],[CONCERN.ID]],2,20),"","") )  )</f>
        <v>08.461.5731.00.0000</v>
      </c>
      <c r="F655" t="str">
        <f>TRIM(MID(Table15[[#This Row],[CONCERN.UNIQUEPATH]], IF( ISNUMBER( SEARCH("/",Table15[[#This Row],[CONCERN.UNIQUEPATH]])),SEARCH("/",Table15[[#This Row],[CONCERN.UNIQUEPATH]])+1,1),255))</f>
        <v>Reliability/Recoverability/Backups</v>
      </c>
    </row>
    <row r="656" spans="1:6">
      <c r="A656" t="s">
        <v>1969</v>
      </c>
      <c r="B656" t="s">
        <v>2246</v>
      </c>
      <c r="C656" s="32" t="s">
        <v>4739</v>
      </c>
      <c r="D656" s="27" t="s">
        <v>4740</v>
      </c>
      <c r="E656" t="str">
        <f xml:space="preserve"> CONCATENATE( MID(Table15[[#This Row],[PHASE]],2,3), MID(Table15[[#This Row],[DELIVERABLE]],2,4), TRIM(SUBSTITUTE(MID(Table15[[#This Row],[CONCERN.ID]],2,20),"","") )  )</f>
        <v>08.461.5731.01.0000</v>
      </c>
      <c r="F656" t="str">
        <f>TRIM(MID(Table15[[#This Row],[CONCERN.UNIQUEPATH]], IF( ISNUMBER( SEARCH("/",Table15[[#This Row],[CONCERN.UNIQUEPATH]])),SEARCH("/",Table15[[#This Row],[CONCERN.UNIQUEPATH]])+1,1),255))</f>
        <v>Reliability/Recoverability/Backups/Encrypted</v>
      </c>
    </row>
    <row r="657" spans="1:6">
      <c r="A657" t="s">
        <v>1969</v>
      </c>
      <c r="B657" t="s">
        <v>2246</v>
      </c>
      <c r="C657" s="31" t="s">
        <v>4741</v>
      </c>
      <c r="D657" s="26" t="s">
        <v>4742</v>
      </c>
      <c r="E657" s="45" t="str">
        <f xml:space="preserve"> CONCATENATE( MID(Table15[[#This Row],[PHASE]],2,3), MID(Table15[[#This Row],[DELIVERABLE]],2,4), TRIM(SUBSTITUTE(MID(Table15[[#This Row],[CONCERN.ID]],2,20),"","") )  )</f>
        <v>08.461.5731.02.0000</v>
      </c>
      <c r="F657" t="str">
        <f>TRIM(MID(Table15[[#This Row],[CONCERN.UNIQUEPATH]], IF( ISNUMBER( SEARCH("/",Table15[[#This Row],[CONCERN.UNIQUEPATH]])),SEARCH("/",Table15[[#This Row],[CONCERN.UNIQUEPATH]])+1,1),255))</f>
        <v>Reliability/Recoverability/Backups/Over Encrypted Channels</v>
      </c>
    </row>
    <row r="658" spans="1:6">
      <c r="A658" t="s">
        <v>1969</v>
      </c>
      <c r="B658" t="s">
        <v>2246</v>
      </c>
      <c r="C658" s="32" t="s">
        <v>4743</v>
      </c>
      <c r="D658" s="27" t="s">
        <v>4744</v>
      </c>
      <c r="E658" t="str">
        <f xml:space="preserve"> CONCATENATE( MID(Table15[[#This Row],[PHASE]],2,3), MID(Table15[[#This Row],[DELIVERABLE]],2,4), TRIM(SUBSTITUTE(MID(Table15[[#This Row],[CONCERN.ID]],2,20),"","") )  )</f>
        <v>08.461.5731.03.0000</v>
      </c>
      <c r="F658" t="str">
        <f>TRIM(MID(Table15[[#This Row],[CONCERN.UNIQUEPATH]], IF( ISNUMBER( SEARCH("/",Table15[[#This Row],[CONCERN.UNIQUEPATH]])),SEARCH("/",Table15[[#This Row],[CONCERN.UNIQUEPATH]])+1,1),255))</f>
        <v>Reliability/Recoverability/Backups/Automated</v>
      </c>
    </row>
    <row r="659" spans="1:6">
      <c r="A659" t="s">
        <v>1969</v>
      </c>
      <c r="B659" t="s">
        <v>2246</v>
      </c>
      <c r="C659" s="31" t="s">
        <v>4745</v>
      </c>
      <c r="D659" s="26" t="s">
        <v>4746</v>
      </c>
      <c r="E659" s="45" t="str">
        <f xml:space="preserve"> CONCATENATE( MID(Table15[[#This Row],[PHASE]],2,3), MID(Table15[[#This Row],[DELIVERABLE]],2,4), TRIM(SUBSTITUTE(MID(Table15[[#This Row],[CONCERN.ID]],2,20),"","") )  )</f>
        <v>08.461.5731.04.0000</v>
      </c>
      <c r="F659" t="str">
        <f>TRIM(MID(Table15[[#This Row],[CONCERN.UNIQUEPATH]], IF( ISNUMBER( SEARCH("/",Table15[[#This Row],[CONCERN.UNIQUEPATH]])),SEARCH("/",Table15[[#This Row],[CONCERN.UNIQUEPATH]])+1,1),255))</f>
        <v>Reliability/Recoverability/Backups/Automated Access Only</v>
      </c>
    </row>
    <row r="660" spans="1:6">
      <c r="A660" t="s">
        <v>1969</v>
      </c>
      <c r="B660" t="s">
        <v>2246</v>
      </c>
      <c r="C660" s="32" t="s">
        <v>4747</v>
      </c>
      <c r="D660" s="27" t="s">
        <v>4748</v>
      </c>
      <c r="E660" t="str">
        <f xml:space="preserve"> CONCATENATE( MID(Table15[[#This Row],[PHASE]],2,3), MID(Table15[[#This Row],[DELIVERABLE]],2,4), TRIM(SUBSTITUTE(MID(Table15[[#This Row],[CONCERN.ID]],2,20),"","") )  )</f>
        <v>08.461.5731.05.0000</v>
      </c>
      <c r="F660" t="str">
        <f>TRIM(MID(Table15[[#This Row],[CONCERN.UNIQUEPATH]], IF( ISNUMBER( SEARCH("/",Table15[[#This Row],[CONCERN.UNIQUEPATH]])),SEARCH("/",Table15[[#This Row],[CONCERN.UNIQUEPATH]])+1,1),255))</f>
        <v>Reliability/Recoverability/Backups/To a Separate Environment</v>
      </c>
    </row>
    <row r="661" spans="1:6">
      <c r="A661" t="s">
        <v>1969</v>
      </c>
      <c r="B661" t="s">
        <v>2246</v>
      </c>
      <c r="C661" s="31" t="s">
        <v>4749</v>
      </c>
      <c r="D661" s="26" t="s">
        <v>4750</v>
      </c>
      <c r="E661" s="45" t="str">
        <f xml:space="preserve"> CONCATENATE( MID(Table15[[#This Row],[PHASE]],2,3), MID(Table15[[#This Row],[DELIVERABLE]],2,4), TRIM(SUBSTITUTE(MID(Table15[[#This Row],[CONCERN.ID]],2,20),"","") )  )</f>
        <v>08.461.5731.06.0000</v>
      </c>
      <c r="F661" t="str">
        <f>TRIM(MID(Table15[[#This Row],[CONCERN.UNIQUEPATH]], IF( ISNUMBER( SEARCH("/",Table15[[#This Row],[CONCERN.UNIQUEPATH]])),SEARCH("/",Table15[[#This Row],[CONCERN.UNIQUEPATH]])+1,1),255))</f>
        <v>Reliability/Recoverability/Backups/Full Interval</v>
      </c>
    </row>
    <row r="662" spans="1:6">
      <c r="A662" t="s">
        <v>1969</v>
      </c>
      <c r="B662" t="s">
        <v>2246</v>
      </c>
      <c r="C662" s="32" t="s">
        <v>4751</v>
      </c>
      <c r="D662" s="27" t="s">
        <v>4750</v>
      </c>
      <c r="E662" t="str">
        <f xml:space="preserve"> CONCATENATE( MID(Table15[[#This Row],[PHASE]],2,3), MID(Table15[[#This Row],[DELIVERABLE]],2,4), TRIM(SUBSTITUTE(MID(Table15[[#This Row],[CONCERN.ID]],2,20),"","") )  )</f>
        <v>08.461.5731.07.0000</v>
      </c>
      <c r="F662" t="str">
        <f>TRIM(MID(Table15[[#This Row],[CONCERN.UNIQUEPATH]], IF( ISNUMBER( SEARCH("/",Table15[[#This Row],[CONCERN.UNIQUEPATH]])),SEARCH("/",Table15[[#This Row],[CONCERN.UNIQUEPATH]])+1,1),255))</f>
        <v>Reliability/Recoverability/Backups/Full Interval</v>
      </c>
    </row>
    <row r="663" spans="1:6">
      <c r="A663" t="s">
        <v>1969</v>
      </c>
      <c r="B663" t="s">
        <v>2246</v>
      </c>
      <c r="C663" s="31" t="s">
        <v>4752</v>
      </c>
      <c r="D663" s="26" t="s">
        <v>4753</v>
      </c>
      <c r="E663" s="45" t="str">
        <f xml:space="preserve"> CONCATENATE( MID(Table15[[#This Row],[PHASE]],2,3), MID(Table15[[#This Row],[DELIVERABLE]],2,4), TRIM(SUBSTITUTE(MID(Table15[[#This Row],[CONCERN.ID]],2,20),"","") )  )</f>
        <v>08.461.5731.08.0000</v>
      </c>
      <c r="F663" t="str">
        <f>TRIM(MID(Table15[[#This Row],[CONCERN.UNIQUEPATH]], IF( ISNUMBER( SEARCH("/",Table15[[#This Row],[CONCERN.UNIQUEPATH]])),SEARCH("/",Table15[[#This Row],[CONCERN.UNIQUEPATH]])+1,1),255))</f>
        <v>Reliability/Recoverability/Backups/Incremental Interval</v>
      </c>
    </row>
    <row r="664" spans="1:6">
      <c r="A664" t="s">
        <v>1969</v>
      </c>
      <c r="B664" t="s">
        <v>2246</v>
      </c>
      <c r="C664" s="29" t="s">
        <v>4754</v>
      </c>
      <c r="D664" s="27" t="s">
        <v>4755</v>
      </c>
      <c r="E664" t="str">
        <f xml:space="preserve"> CONCATENATE( MID(Table15[[#This Row],[PHASE]],2,3), MID(Table15[[#This Row],[DELIVERABLE]],2,4), TRIM(SUBSTITUTE(MID(Table15[[#This Row],[CONCERN.ID]],2,20),"","") )  )</f>
        <v>08.461.5732.00.0000</v>
      </c>
      <c r="F664" t="str">
        <f>TRIM(MID(Table15[[#This Row],[CONCERN.UNIQUEPATH]], IF( ISNUMBER( SEARCH("/",Table15[[#This Row],[CONCERN.UNIQUEPATH]])),SEARCH("/",Table15[[#This Row],[CONCERN.UNIQUEPATH]])+1,1),255))</f>
        <v>Reliability/Recoverability/Restorations</v>
      </c>
    </row>
    <row r="665" spans="1:6">
      <c r="A665" t="s">
        <v>1969</v>
      </c>
      <c r="B665" t="s">
        <v>2246</v>
      </c>
      <c r="C665" s="31" t="s">
        <v>4756</v>
      </c>
      <c r="D665" s="26" t="s">
        <v>4757</v>
      </c>
      <c r="E665" s="45" t="str">
        <f xml:space="preserve"> CONCATENATE( MID(Table15[[#This Row],[PHASE]],2,3), MID(Table15[[#This Row],[DELIVERABLE]],2,4), TRIM(SUBSTITUTE(MID(Table15[[#This Row],[CONCERN.ID]],2,20),"","") )  )</f>
        <v>08.461.5732.01.0000</v>
      </c>
      <c r="F665" t="str">
        <f>TRIM(MID(Table15[[#This Row],[CONCERN.UNIQUEPATH]], IF( ISNUMBER( SEARCH("/",Table15[[#This Row],[CONCERN.UNIQUEPATH]])),SEARCH("/",Table15[[#This Row],[CONCERN.UNIQUEPATH]])+1,1),255))</f>
        <v>Reliability/Recoverability/Restorations/Over Encrypted Channels</v>
      </c>
    </row>
    <row r="666" spans="1:6">
      <c r="A666" t="s">
        <v>1969</v>
      </c>
      <c r="B666" t="s">
        <v>2246</v>
      </c>
      <c r="C666" s="32" t="s">
        <v>4758</v>
      </c>
      <c r="D666" s="27" t="s">
        <v>4759</v>
      </c>
      <c r="E666" t="str">
        <f xml:space="preserve"> CONCATENATE( MID(Table15[[#This Row],[PHASE]],2,3), MID(Table15[[#This Row],[DELIVERABLE]],2,4), TRIM(SUBSTITUTE(MID(Table15[[#This Row],[CONCERN.ID]],2,20),"","") )  )</f>
        <v>08.461.5732.02.0000</v>
      </c>
      <c r="F666" t="str">
        <f>TRIM(MID(Table15[[#This Row],[CONCERN.UNIQUEPATH]], IF( ISNUMBER( SEARCH("/",Table15[[#This Row],[CONCERN.UNIQUEPATH]])),SEARCH("/",Table15[[#This Row],[CONCERN.UNIQUEPATH]])+1,1),255))</f>
        <v>Reliability/Recoverability/Restorations/Automated</v>
      </c>
    </row>
    <row r="667" spans="1:6">
      <c r="A667" t="s">
        <v>1969</v>
      </c>
      <c r="B667" t="s">
        <v>2246</v>
      </c>
      <c r="C667" s="31" t="s">
        <v>4760</v>
      </c>
      <c r="D667" s="26" t="s">
        <v>4761</v>
      </c>
      <c r="E667" s="45" t="str">
        <f xml:space="preserve"> CONCATENATE( MID(Table15[[#This Row],[PHASE]],2,3), MID(Table15[[#This Row],[DELIVERABLE]],2,4), TRIM(SUBSTITUTE(MID(Table15[[#This Row],[CONCERN.ID]],2,20),"","") )  )</f>
        <v>08.461.5732.03.0000</v>
      </c>
      <c r="F667" t="str">
        <f>TRIM(MID(Table15[[#This Row],[CONCERN.UNIQUEPATH]], IF( ISNUMBER( SEARCH("/",Table15[[#This Row],[CONCERN.UNIQUEPATH]])),SEARCH("/",Table15[[#This Row],[CONCERN.UNIQUEPATH]])+1,1),255))</f>
        <v>Reliability/Recoverability/Restorations/Regularly Demonstrated (Weekly)</v>
      </c>
    </row>
    <row r="668" spans="1:6">
      <c r="A668" t="s">
        <v>1969</v>
      </c>
      <c r="B668" t="s">
        <v>2246</v>
      </c>
      <c r="C668" s="29" t="s">
        <v>4762</v>
      </c>
      <c r="D668" s="27" t="s">
        <v>4763</v>
      </c>
      <c r="E668" t="str">
        <f xml:space="preserve"> CONCATENATE( MID(Table15[[#This Row],[PHASE]],2,3), MID(Table15[[#This Row],[DELIVERABLE]],2,4), TRIM(SUBSTITUTE(MID(Table15[[#This Row],[CONCERN.ID]],2,20),"","") )  )</f>
        <v>08.461.5757.00.0000</v>
      </c>
      <c r="F668" t="str">
        <f>TRIM(MID(Table15[[#This Row],[CONCERN.UNIQUEPATH]], IF( ISNUMBER( SEARCH("/",Table15[[#This Row],[CONCERN.UNIQUEPATH]])),SEARCH("/",Table15[[#This Row],[CONCERN.UNIQUEPATH]])+1,1),255))</f>
        <v>Reliability/Availability/Epirations</v>
      </c>
    </row>
    <row r="669" spans="1:6">
      <c r="A669" t="s">
        <v>1969</v>
      </c>
      <c r="B669" t="s">
        <v>2246</v>
      </c>
      <c r="C669" s="31" t="s">
        <v>4764</v>
      </c>
      <c r="D669" s="26" t="s">
        <v>4765</v>
      </c>
      <c r="E669" s="45" t="str">
        <f xml:space="preserve"> CONCATENATE( MID(Table15[[#This Row],[PHASE]],2,3), MID(Table15[[#This Row],[DELIVERABLE]],2,4), TRIM(SUBSTITUTE(MID(Table15[[#This Row],[CONCERN.ID]],2,20),"","") )  )</f>
        <v>08.461.5757.01.1000</v>
      </c>
      <c r="F669" t="str">
        <f>TRIM(MID(Table15[[#This Row],[CONCERN.UNIQUEPATH]], IF( ISNUMBER( SEARCH("/",Table15[[#This Row],[CONCERN.UNIQUEPATH]])),SEARCH("/",Table15[[#This Row],[CONCERN.UNIQUEPATH]])+1,1),255))</f>
        <v>Reliability/Availability/Epirations/Certificates</v>
      </c>
    </row>
    <row r="670" spans="1:6">
      <c r="A670" t="s">
        <v>1969</v>
      </c>
      <c r="B670" t="s">
        <v>2246</v>
      </c>
      <c r="C670" s="29" t="s">
        <v>4766</v>
      </c>
      <c r="D670" s="27" t="s">
        <v>699</v>
      </c>
      <c r="E670" t="str">
        <f xml:space="preserve"> CONCATENATE( MID(Table15[[#This Row],[PHASE]],2,3), MID(Table15[[#This Row],[DELIVERABLE]],2,4), TRIM(SUBSTITUTE(MID(Table15[[#This Row],[CONCERN.ID]],2,20),"","") )  )</f>
        <v>08.461.5800.00.0000</v>
      </c>
      <c r="F670" t="str">
        <f>TRIM(MID(Table15[[#This Row],[CONCERN.UNIQUEPATH]], IF( ISNUMBER( SEARCH("/",Table15[[#This Row],[CONCERN.UNIQUEPATH]])),SEARCH("/",Table15[[#This Row],[CONCERN.UNIQUEPATH]])+1,1),255))</f>
        <v>Security</v>
      </c>
    </row>
    <row r="671" spans="1:6">
      <c r="A671" t="s">
        <v>1969</v>
      </c>
      <c r="B671" t="s">
        <v>2246</v>
      </c>
      <c r="C671" s="30" t="s">
        <v>4767</v>
      </c>
      <c r="D671" s="26" t="s">
        <v>4768</v>
      </c>
      <c r="E671" s="45" t="str">
        <f xml:space="preserve"> CONCATENATE( MID(Table15[[#This Row],[PHASE]],2,3), MID(Table15[[#This Row],[DELIVERABLE]],2,4), TRIM(SUBSTITUTE(MID(Table15[[#This Row],[CONCERN.ID]],2,20),"","") )  )</f>
        <v>08.461.5810.00.0000</v>
      </c>
      <c r="F671" t="str">
        <f>TRIM(MID(Table15[[#This Row],[CONCERN.UNIQUEPATH]], IF( ISNUMBER( SEARCH("/",Table15[[#This Row],[CONCERN.UNIQUEPATH]])),SEARCH("/",Table15[[#This Row],[CONCERN.UNIQUEPATH]])+1,1),255))</f>
        <v>Security/Accountability</v>
      </c>
    </row>
    <row r="672" spans="1:6">
      <c r="A672" t="s">
        <v>1969</v>
      </c>
      <c r="B672" t="s">
        <v>2246</v>
      </c>
      <c r="C672" s="29" t="s">
        <v>4769</v>
      </c>
      <c r="D672" s="27" t="s">
        <v>4770</v>
      </c>
      <c r="E672" t="str">
        <f xml:space="preserve"> CONCATENATE( MID(Table15[[#This Row],[PHASE]],2,3), MID(Table15[[#This Row],[DELIVERABLE]],2,4), TRIM(SUBSTITUTE(MID(Table15[[#This Row],[CONCERN.ID]],2,20),"","") )  )</f>
        <v>08.461.5811.00.0000</v>
      </c>
      <c r="F672" t="str">
        <f>TRIM(MID(Table15[[#This Row],[CONCERN.UNIQUEPATH]], IF( ISNUMBER( SEARCH("/",Table15[[#This Row],[CONCERN.UNIQUEPATH]])),SEARCH("/",Table15[[#This Row],[CONCERN.UNIQUEPATH]])+1,1),255))</f>
        <v>Security/Accountability/All Operations</v>
      </c>
    </row>
    <row r="673" spans="1:7">
      <c r="A673" t="s">
        <v>1969</v>
      </c>
      <c r="B673" t="s">
        <v>2246</v>
      </c>
      <c r="C673" s="30" t="s">
        <v>4771</v>
      </c>
      <c r="D673" s="26" t="s">
        <v>4772</v>
      </c>
      <c r="E673" s="45" t="str">
        <f xml:space="preserve"> CONCATENATE( MID(Table15[[#This Row],[PHASE]],2,3), MID(Table15[[#This Row],[DELIVERABLE]],2,4), TRIM(SUBSTITUTE(MID(Table15[[#This Row],[CONCERN.ID]],2,20),"","") )  )</f>
        <v>08.461.5812.00.0000</v>
      </c>
      <c r="F673" t="str">
        <f>TRIM(MID(Table15[[#This Row],[CONCERN.UNIQUEPATH]], IF( ISNUMBER( SEARCH("/",Table15[[#This Row],[CONCERN.UNIQUEPATH]])),SEARCH("/",Table15[[#This Row],[CONCERN.UNIQUEPATH]])+1,1),255))</f>
        <v>Security/Accountability/All Notifications</v>
      </c>
    </row>
    <row r="674" spans="1:7">
      <c r="A674" t="s">
        <v>1969</v>
      </c>
      <c r="B674" t="s">
        <v>2246</v>
      </c>
      <c r="C674" s="32" t="s">
        <v>4773</v>
      </c>
      <c r="D674" s="27" t="s">
        <v>4774</v>
      </c>
      <c r="E674" t="str">
        <f xml:space="preserve"> CONCATENATE( MID(Table15[[#This Row],[PHASE]],2,3), MID(Table15[[#This Row],[DELIVERABLE]],2,4), TRIM(SUBSTITUTE(MID(Table15[[#This Row],[CONCERN.ID]],2,20),"","") )  )</f>
        <v>08.461.5812.01.0000</v>
      </c>
      <c r="F674" t="str">
        <f>TRIM(MID(Table15[[#This Row],[CONCERN.UNIQUEPATH]], IF( ISNUMBER( SEARCH("/",Table15[[#This Row],[CONCERN.UNIQUEPATH]])),SEARCH("/",Table15[[#This Row],[CONCERN.UNIQUEPATH]])+1,1),255))</f>
        <v>Security/Accountability/All Notifications/Stored In Blobs</v>
      </c>
    </row>
    <row r="675" spans="1:7">
      <c r="A675" t="s">
        <v>1969</v>
      </c>
      <c r="B675" t="s">
        <v>2246</v>
      </c>
      <c r="C675" s="30" t="s">
        <v>4775</v>
      </c>
      <c r="D675" s="26" t="s">
        <v>4776</v>
      </c>
      <c r="E675" s="45" t="str">
        <f xml:space="preserve"> CONCATENATE( MID(Table15[[#This Row],[PHASE]],2,3), MID(Table15[[#This Row],[DELIVERABLE]],2,4), TRIM(SUBSTITUTE(MID(Table15[[#This Row],[CONCERN.ID]],2,20),"","") )  )</f>
        <v>08.461.5813.00.0000</v>
      </c>
      <c r="F675" t="str">
        <f>TRIM(MID(Table15[[#This Row],[CONCERN.UNIQUEPATH]], IF( ISNUMBER( SEARCH("/",Table15[[#This Row],[CONCERN.UNIQUEPATH]])),SEARCH("/",Table15[[#This Row],[CONCERN.UNIQUEPATH]])+1,1),255))</f>
        <v>Security/Accountability/All Notification Metadata</v>
      </c>
    </row>
    <row r="676" spans="1:7">
      <c r="A676" t="s">
        <v>1969</v>
      </c>
      <c r="B676" t="s">
        <v>2246</v>
      </c>
      <c r="C676" s="29" t="s">
        <v>4777</v>
      </c>
      <c r="D676" s="27" t="s">
        <v>175</v>
      </c>
      <c r="E676" t="str">
        <f xml:space="preserve"> CONCATENATE( MID(Table15[[#This Row],[PHASE]],2,3), MID(Table15[[#This Row],[DELIVERABLE]],2,4), TRIM(SUBSTITUTE(MID(Table15[[#This Row],[CONCERN.ID]],2,20),"","") )  )</f>
        <v>08.461.5820.00.0000</v>
      </c>
      <c r="F676" t="str">
        <f>TRIM(MID(Table15[[#This Row],[CONCERN.UNIQUEPATH]], IF( ISNUMBER( SEARCH("/",Table15[[#This Row],[CONCERN.UNIQUEPATH]])),SEARCH("/",Table15[[#This Row],[CONCERN.UNIQUEPATH]])+1,1),255))</f>
        <v>Security/Authenticity</v>
      </c>
    </row>
    <row r="677" spans="1:7">
      <c r="A677" t="s">
        <v>1969</v>
      </c>
      <c r="B677" t="s">
        <v>2246</v>
      </c>
      <c r="C677" s="30" t="s">
        <v>4778</v>
      </c>
      <c r="D677" s="26" t="s">
        <v>1017</v>
      </c>
      <c r="E677" s="45" t="str">
        <f xml:space="preserve"> CONCATENATE( MID(Table15[[#This Row],[PHASE]],2,3), MID(Table15[[#This Row],[DELIVERABLE]],2,4), TRIM(SUBSTITUTE(MID(Table15[[#This Row],[CONCERN.ID]],2,20),"","") )  )</f>
        <v>08.461.5830.00.0000</v>
      </c>
      <c r="F677" t="str">
        <f>TRIM(MID(Table15[[#This Row],[CONCERN.UNIQUEPATH]], IF( ISNUMBER( SEARCH("/",Table15[[#This Row],[CONCERN.UNIQUEPATH]])),SEARCH("/",Table15[[#This Row],[CONCERN.UNIQUEPATH]])+1,1),255))</f>
        <v>Security/Confidentiality</v>
      </c>
    </row>
    <row r="678" spans="1:7">
      <c r="A678" t="s">
        <v>1969</v>
      </c>
      <c r="B678" t="s">
        <v>2246</v>
      </c>
      <c r="C678" s="29" t="s">
        <v>4779</v>
      </c>
      <c r="D678" s="27" t="s">
        <v>4780</v>
      </c>
      <c r="E678" t="str">
        <f xml:space="preserve"> CONCATENATE( MID(Table15[[#This Row],[PHASE]],2,3), MID(Table15[[#This Row],[DELIVERABLE]],2,4), TRIM(SUBSTITUTE(MID(Table15[[#This Row],[CONCERN.ID]],2,20),"","") )  )</f>
        <v>08.461.5831.00.0000</v>
      </c>
      <c r="F678" t="str">
        <f>TRIM(MID(Table15[[#This Row],[CONCERN.UNIQUEPATH]], IF( ISNUMBER( SEARCH("/",Table15[[#This Row],[CONCERN.UNIQUEPATH]])),SEARCH("/",Table15[[#This Row],[CONCERN.UNIQUEPATH]])+1,1),255))</f>
        <v>Security/Confidentiality/At Rest</v>
      </c>
      <c r="G678" t="s">
        <v>4781</v>
      </c>
    </row>
    <row r="679" spans="1:7">
      <c r="A679" t="s">
        <v>1969</v>
      </c>
      <c r="B679" t="s">
        <v>2246</v>
      </c>
      <c r="C679" s="31" t="s">
        <v>4782</v>
      </c>
      <c r="D679" s="26" t="s">
        <v>4783</v>
      </c>
      <c r="E679" s="45" t="str">
        <f xml:space="preserve"> CONCATENATE( MID(Table15[[#This Row],[PHASE]],2,3), MID(Table15[[#This Row],[DELIVERABLE]],2,4), TRIM(SUBSTITUTE(MID(Table15[[#This Row],[CONCERN.ID]],2,20),"","") )  )</f>
        <v>08.461.5831.01.0000</v>
      </c>
      <c r="F679" t="str">
        <f>TRIM(MID(Table15[[#This Row],[CONCERN.UNIQUEPATH]], IF( ISNUMBER( SEARCH("/",Table15[[#This Row],[CONCERN.UNIQUEPATH]])),SEARCH("/",Table15[[#This Row],[CONCERN.UNIQUEPATH]])+1,1),255))</f>
        <v>Security/Confidentiality/At Rest/Insecure Devices</v>
      </c>
    </row>
    <row r="680" spans="1:7">
      <c r="A680" t="s">
        <v>1969</v>
      </c>
      <c r="B680" t="s">
        <v>2246</v>
      </c>
      <c r="C680" s="32" t="s">
        <v>4784</v>
      </c>
      <c r="D680" s="27" t="s">
        <v>4785</v>
      </c>
      <c r="E680" t="str">
        <f xml:space="preserve"> CONCATENATE( MID(Table15[[#This Row],[PHASE]],2,3), MID(Table15[[#This Row],[DELIVERABLE]],2,4), TRIM(SUBSTITUTE(MID(Table15[[#This Row],[CONCERN.ID]],2,20),"","") )  )</f>
        <v>08.461.5831.02.0000</v>
      </c>
      <c r="F680" t="str">
        <f>TRIM(MID(Table15[[#This Row],[CONCERN.UNIQUEPATH]], IF( ISNUMBER( SEARCH("/",Table15[[#This Row],[CONCERN.UNIQUEPATH]])),SEARCH("/",Table15[[#This Row],[CONCERN.UNIQUEPATH]])+1,1),255))</f>
        <v>Security/Confidentiality/At Rest/Scrubbed Diagnostics Records</v>
      </c>
    </row>
    <row r="681" spans="1:7">
      <c r="A681" t="s">
        <v>1969</v>
      </c>
      <c r="B681" t="s">
        <v>2246</v>
      </c>
      <c r="C681" s="31" t="s">
        <v>4786</v>
      </c>
      <c r="D681" s="26" t="s">
        <v>4787</v>
      </c>
      <c r="E681" s="45" t="str">
        <f xml:space="preserve"> CONCATENATE( MID(Table15[[#This Row],[PHASE]],2,3), MID(Table15[[#This Row],[DELIVERABLE]],2,4), TRIM(SUBSTITUTE(MID(Table15[[#This Row],[CONCERN.ID]],2,20),"","") )  )</f>
        <v>08.461.5831.03.0000</v>
      </c>
      <c r="F681" t="str">
        <f>TRIM(MID(Table15[[#This Row],[CONCERN.UNIQUEPATH]], IF( ISNUMBER( SEARCH("/",Table15[[#This Row],[CONCERN.UNIQUEPATH]])),SEARCH("/",Table15[[#This Row],[CONCERN.UNIQUEPATH]])+1,1),255))</f>
        <v>Security/Confidentiality/At Rest/Encrypted Network Connections</v>
      </c>
    </row>
    <row r="682" spans="1:7">
      <c r="A682" t="s">
        <v>1969</v>
      </c>
      <c r="B682" t="s">
        <v>2246</v>
      </c>
      <c r="C682" s="32" t="s">
        <v>4788</v>
      </c>
      <c r="D682" s="27" t="s">
        <v>4789</v>
      </c>
      <c r="E682" t="str">
        <f xml:space="preserve"> CONCATENATE( MID(Table15[[#This Row],[PHASE]],2,3), MID(Table15[[#This Row],[DELIVERABLE]],2,4), TRIM(SUBSTITUTE(MID(Table15[[#This Row],[CONCERN.ID]],2,20),"","") )  )</f>
        <v>08.461.5831.04.0000</v>
      </c>
      <c r="F682" t="str">
        <f>TRIM(MID(Table15[[#This Row],[CONCERN.UNIQUEPATH]], IF( ISNUMBER( SEARCH("/",Table15[[#This Row],[CONCERN.UNIQUEPATH]])),SEARCH("/",Table15[[#This Row],[CONCERN.UNIQUEPATH]])+1,1),255))</f>
        <v>Security/Confidentiality/At Rest/Scrubbed Eception Records</v>
      </c>
    </row>
    <row r="683" spans="1:7">
      <c r="A683" t="s">
        <v>1969</v>
      </c>
      <c r="B683" t="s">
        <v>2246</v>
      </c>
      <c r="C683" s="31" t="s">
        <v>4790</v>
      </c>
      <c r="D683" s="26" t="s">
        <v>4791</v>
      </c>
      <c r="E683" s="45" t="str">
        <f xml:space="preserve"> CONCATENATE( MID(Table15[[#This Row],[PHASE]],2,3), MID(Table15[[#This Row],[DELIVERABLE]],2,4), TRIM(SUBSTITUTE(MID(Table15[[#This Row],[CONCERN.ID]],2,20),"","") )  )</f>
        <v>08.461.5831.05.0000</v>
      </c>
      <c r="F683" t="str">
        <f>TRIM(MID(Table15[[#This Row],[CONCERN.UNIQUEPATH]], IF( ISNUMBER( SEARCH("/",Table15[[#This Row],[CONCERN.UNIQUEPATH]])),SEARCH("/",Table15[[#This Row],[CONCERN.UNIQUEPATH]])+1,1),255))</f>
        <v>Security/Confidentiality/At Rest/Test with Test Data</v>
      </c>
    </row>
    <row r="684" spans="1:7">
      <c r="A684" t="s">
        <v>1969</v>
      </c>
      <c r="B684" t="s">
        <v>2246</v>
      </c>
      <c r="C684" s="32" t="s">
        <v>4792</v>
      </c>
      <c r="D684" s="27" t="s">
        <v>4793</v>
      </c>
      <c r="E684" t="str">
        <f xml:space="preserve"> CONCATENATE( MID(Table15[[#This Row],[PHASE]],2,3), MID(Table15[[#This Row],[DELIVERABLE]],2,4), TRIM(SUBSTITUTE(MID(Table15[[#This Row],[CONCERN.ID]],2,20),"","") )  )</f>
        <v>08.461.5831.06.0000</v>
      </c>
      <c r="F684" t="str">
        <f>TRIM(MID(Table15[[#This Row],[CONCERN.UNIQUEPATH]], IF( ISNUMBER( SEARCH("/",Table15[[#This Row],[CONCERN.UNIQUEPATH]])),SEARCH("/",Table15[[#This Row],[CONCERN.UNIQUEPATH]])+1,1),255))</f>
        <v>Security/Confidentiality/At Rest/Encrypted Storage</v>
      </c>
    </row>
    <row r="685" spans="1:7">
      <c r="A685" t="s">
        <v>1969</v>
      </c>
      <c r="B685" t="s">
        <v>2246</v>
      </c>
      <c r="C685" s="31" t="s">
        <v>4794</v>
      </c>
      <c r="D685" s="26" t="s">
        <v>4795</v>
      </c>
      <c r="E685" s="45" t="str">
        <f xml:space="preserve"> CONCATENATE( MID(Table15[[#This Row],[PHASE]],2,3), MID(Table15[[#This Row],[DELIVERABLE]],2,4), TRIM(SUBSTITUTE(MID(Table15[[#This Row],[CONCERN.ID]],2,20),"","") )  )</f>
        <v>08.461.5831.07.0000</v>
      </c>
      <c r="F685" t="str">
        <f>TRIM(MID(Table15[[#This Row],[CONCERN.UNIQUEPATH]], IF( ISNUMBER( SEARCH("/",Table15[[#This Row],[CONCERN.UNIQUEPATH]])),SEARCH("/",Table15[[#This Row],[CONCERN.UNIQUEPATH]])+1,1),255))</f>
        <v>Security/Confidentiality/At Rest/Messages</v>
      </c>
    </row>
    <row r="686" spans="1:7">
      <c r="A686" t="s">
        <v>1969</v>
      </c>
      <c r="B686" t="s">
        <v>2246</v>
      </c>
      <c r="C686" s="32" t="s">
        <v>4796</v>
      </c>
      <c r="D686" s="27" t="s">
        <v>4797</v>
      </c>
      <c r="E686" t="str">
        <f xml:space="preserve"> CONCATENATE( MID(Table15[[#This Row],[PHASE]],2,3), MID(Table15[[#This Row],[DELIVERABLE]],2,4), TRIM(SUBSTITUTE(MID(Table15[[#This Row],[CONCERN.ID]],2,20),"","") )  )</f>
        <v>08.461.5831.08.0000</v>
      </c>
      <c r="F686" t="str">
        <f>TRIM(MID(Table15[[#This Row],[CONCERN.UNIQUEPATH]], IF( ISNUMBER( SEARCH("/",Table15[[#This Row],[CONCERN.UNIQUEPATH]])),SEARCH("/",Table15[[#This Row],[CONCERN.UNIQUEPATH]])+1,1),255))</f>
        <v>Security/Confidentiality/At Rest/Secure Storage</v>
      </c>
    </row>
    <row r="687" spans="1:7">
      <c r="A687" t="s">
        <v>1969</v>
      </c>
      <c r="B687" t="s">
        <v>2246</v>
      </c>
      <c r="C687" s="36" t="s">
        <v>4798</v>
      </c>
      <c r="D687" s="26" t="s">
        <v>4799</v>
      </c>
      <c r="E687" s="45" t="str">
        <f xml:space="preserve"> CONCATENATE( MID(Table15[[#This Row],[PHASE]],2,3), MID(Table15[[#This Row],[DELIVERABLE]],2,4), TRIM(SUBSTITUTE(MID(Table15[[#This Row],[CONCERN.ID]],2,20),"","") )  )</f>
        <v>08.461.5831.08.1000</v>
      </c>
      <c r="F687" t="str">
        <f>TRIM(MID(Table15[[#This Row],[CONCERN.UNIQUEPATH]], IF( ISNUMBER( SEARCH("/",Table15[[#This Row],[CONCERN.UNIQUEPATH]])),SEARCH("/",Table15[[#This Row],[CONCERN.UNIQUEPATH]])+1,1),255))</f>
        <v>Security/Confidentiality/At Rest/Secure Storage/Credentials</v>
      </c>
    </row>
    <row r="688" spans="1:7">
      <c r="A688" t="s">
        <v>1969</v>
      </c>
      <c r="B688" t="s">
        <v>2246</v>
      </c>
      <c r="C688" s="29" t="s">
        <v>4800</v>
      </c>
      <c r="D688" s="27" t="s">
        <v>4801</v>
      </c>
      <c r="E688" t="str">
        <f xml:space="preserve"> CONCATENATE( MID(Table15[[#This Row],[PHASE]],2,3), MID(Table15[[#This Row],[DELIVERABLE]],2,4), TRIM(SUBSTITUTE(MID(Table15[[#This Row],[CONCERN.ID]],2,20),"","") )  )</f>
        <v>08.461.5832.00.0000</v>
      </c>
      <c r="F688" t="str">
        <f>TRIM(MID(Table15[[#This Row],[CONCERN.UNIQUEPATH]], IF( ISNUMBER( SEARCH("/",Table15[[#This Row],[CONCERN.UNIQUEPATH]])),SEARCH("/",Table15[[#This Row],[CONCERN.UNIQUEPATH]])+1,1),255))</f>
        <v>Security/Confidentiality/In Transit</v>
      </c>
      <c r="G688" t="s">
        <v>4802</v>
      </c>
    </row>
    <row r="689" spans="1:7">
      <c r="A689" t="s">
        <v>1969</v>
      </c>
      <c r="B689" t="s">
        <v>2246</v>
      </c>
      <c r="C689" s="31" t="s">
        <v>4803</v>
      </c>
      <c r="D689" s="26" t="s">
        <v>4804</v>
      </c>
      <c r="E689" s="45" t="str">
        <f xml:space="preserve"> CONCATENATE( MID(Table15[[#This Row],[PHASE]],2,3), MID(Table15[[#This Row],[DELIVERABLE]],2,4), TRIM(SUBSTITUTE(MID(Table15[[#This Row],[CONCERN.ID]],2,20),"","") )  )</f>
        <v>08.461.5832.01.0000</v>
      </c>
      <c r="F689" t="str">
        <f>TRIM(MID(Table15[[#This Row],[CONCERN.UNIQUEPATH]], IF( ISNUMBER( SEARCH("/",Table15[[#This Row],[CONCERN.UNIQUEPATH]])),SEARCH("/",Table15[[#This Row],[CONCERN.UNIQUEPATH]])+1,1),255))</f>
        <v>Security/Confidentiality/In Transit/HTTP Redirects to HTTPS</v>
      </c>
    </row>
    <row r="690" spans="1:7">
      <c r="A690" t="s">
        <v>1969</v>
      </c>
      <c r="B690" t="s">
        <v>2246</v>
      </c>
      <c r="C690" s="32" t="s">
        <v>4805</v>
      </c>
      <c r="D690" s="27" t="s">
        <v>4806</v>
      </c>
      <c r="E690" t="str">
        <f xml:space="preserve"> CONCATENATE( MID(Table15[[#This Row],[PHASE]],2,3), MID(Table15[[#This Row],[DELIVERABLE]],2,4), TRIM(SUBSTITUTE(MID(Table15[[#This Row],[CONCERN.ID]],2,20),"","") )  )</f>
        <v>08.461.5832.02.0000</v>
      </c>
      <c r="F690" t="str">
        <f>TRIM(MID(Table15[[#This Row],[CONCERN.UNIQUEPATH]], IF( ISNUMBER( SEARCH("/",Table15[[#This Row],[CONCERN.UNIQUEPATH]])),SEARCH("/",Table15[[#This Row],[CONCERN.UNIQUEPATH]])+1,1),255))</f>
        <v>Security/Confidentiality/In Transit/Secured Environments (ISO-27001,2)</v>
      </c>
    </row>
    <row r="691" spans="1:7">
      <c r="A691" t="s">
        <v>1969</v>
      </c>
      <c r="B691" t="s">
        <v>2246</v>
      </c>
      <c r="C691" s="31" t="s">
        <v>4807</v>
      </c>
      <c r="D691" s="26" t="s">
        <v>4808</v>
      </c>
      <c r="E691" s="45" t="str">
        <f xml:space="preserve"> CONCATENATE( MID(Table15[[#This Row],[PHASE]],2,3), MID(Table15[[#This Row],[DELIVERABLE]],2,4), TRIM(SUBSTITUTE(MID(Table15[[#This Row],[CONCERN.ID]],2,20),"","") )  )</f>
        <v>08.461.5832.03.0000</v>
      </c>
      <c r="F691" t="str">
        <f>TRIM(MID(Table15[[#This Row],[CONCERN.UNIQUEPATH]], IF( ISNUMBER( SEARCH("/",Table15[[#This Row],[CONCERN.UNIQUEPATH]])),SEARCH("/",Table15[[#This Row],[CONCERN.UNIQUEPATH]])+1,1),255))</f>
        <v>Security/Confidentiality/In Transit/Storage Primary Keys are not eposed outside system</v>
      </c>
    </row>
    <row r="692" spans="1:7">
      <c r="A692" t="s">
        <v>1969</v>
      </c>
      <c r="B692" t="s">
        <v>2246</v>
      </c>
      <c r="C692" s="32" t="s">
        <v>4809</v>
      </c>
      <c r="D692" s="27" t="s">
        <v>4810</v>
      </c>
      <c r="E692" t="str">
        <f xml:space="preserve"> CONCATENATE( MID(Table15[[#This Row],[PHASE]],2,3), MID(Table15[[#This Row],[DELIVERABLE]],2,4), TRIM(SUBSTITUTE(MID(Table15[[#This Row],[CONCERN.ID]],2,20),"","") )  )</f>
        <v>08.461.5832.04.0000</v>
      </c>
      <c r="F692" t="str">
        <f>TRIM(MID(Table15[[#This Row],[CONCERN.UNIQUEPATH]], IF( ISNUMBER( SEARCH("/",Table15[[#This Row],[CONCERN.UNIQUEPATH]])),SEARCH("/",Table15[[#This Row],[CONCERN.UNIQUEPATH]])+1,1),255))</f>
        <v>Security/Confidentiality/In Transit/Messages</v>
      </c>
    </row>
    <row r="693" spans="1:7">
      <c r="A693" t="s">
        <v>1969</v>
      </c>
      <c r="B693" t="s">
        <v>2246</v>
      </c>
      <c r="C693" s="30" t="s">
        <v>4811</v>
      </c>
      <c r="D693" s="26" t="s">
        <v>4812</v>
      </c>
      <c r="E693" s="45" t="str">
        <f xml:space="preserve"> CONCATENATE( MID(Table15[[#This Row],[PHASE]],2,3), MID(Table15[[#This Row],[DELIVERABLE]],2,4), TRIM(SUBSTITUTE(MID(Table15[[#This Row],[CONCERN.ID]],2,20),"","") )  )</f>
        <v>08.461.5833.00.0000</v>
      </c>
      <c r="F693" t="str">
        <f>TRIM(MID(Table15[[#This Row],[CONCERN.UNIQUEPATH]], IF( ISNUMBER( SEARCH("/",Table15[[#This Row],[CONCERN.UNIQUEPATH]])),SEARCH("/",Table15[[#This Row],[CONCERN.UNIQUEPATH]])+1,1),255))</f>
        <v>Security/Confidentiality/Privacy</v>
      </c>
    </row>
    <row r="694" spans="1:7">
      <c r="A694" t="s">
        <v>1969</v>
      </c>
      <c r="B694" t="s">
        <v>2246</v>
      </c>
      <c r="C694" s="32" t="s">
        <v>4813</v>
      </c>
      <c r="D694" s="27" t="s">
        <v>4814</v>
      </c>
      <c r="E694" t="str">
        <f xml:space="preserve"> CONCATENATE( MID(Table15[[#This Row],[PHASE]],2,3), MID(Table15[[#This Row],[DELIVERABLE]],2,4), TRIM(SUBSTITUTE(MID(Table15[[#This Row],[CONCERN.ID]],2,20),"","") )  )</f>
        <v>08.461.5833.01.0000</v>
      </c>
      <c r="F694" t="str">
        <f>TRIM(MID(Table15[[#This Row],[CONCERN.UNIQUEPATH]], IF( ISNUMBER( SEARCH("/",Table15[[#This Row],[CONCERN.UNIQUEPATH]])),SEARCH("/",Table15[[#This Row],[CONCERN.UNIQUEPATH]])+1,1),255))</f>
        <v>Security/Confidentiality/Privacy/Versioned Statements</v>
      </c>
    </row>
    <row r="695" spans="1:7">
      <c r="A695" t="s">
        <v>1969</v>
      </c>
      <c r="B695" t="s">
        <v>2246</v>
      </c>
      <c r="C695" s="36" t="s">
        <v>4815</v>
      </c>
      <c r="D695" s="26" t="s">
        <v>4816</v>
      </c>
      <c r="E695" s="45" t="str">
        <f xml:space="preserve"> CONCATENATE( MID(Table15[[#This Row],[PHASE]],2,3), MID(Table15[[#This Row],[DELIVERABLE]],2,4), TRIM(SUBSTITUTE(MID(Table15[[#This Row],[CONCERN.ID]],2,20),"","") )  )</f>
        <v>08.461.5833.01.1000</v>
      </c>
      <c r="F695" t="str">
        <f>TRIM(MID(Table15[[#This Row],[CONCERN.UNIQUEPATH]], IF( ISNUMBER( SEARCH("/",Table15[[#This Row],[CONCERN.UNIQUEPATH]])),SEARCH("/",Table15[[#This Row],[CONCERN.UNIQUEPATH]])+1,1),255))</f>
        <v>Security/Confidentiality/Privacy/Versioned Statements/Correctability</v>
      </c>
    </row>
    <row r="696" spans="1:7">
      <c r="A696" t="s">
        <v>1969</v>
      </c>
      <c r="B696" t="s">
        <v>2246</v>
      </c>
      <c r="C696" s="33" t="s">
        <v>4817</v>
      </c>
      <c r="D696" s="27" t="s">
        <v>4818</v>
      </c>
      <c r="E696" t="str">
        <f xml:space="preserve"> CONCATENATE( MID(Table15[[#This Row],[PHASE]],2,3), MID(Table15[[#This Row],[DELIVERABLE]],2,4), TRIM(SUBSTITUTE(MID(Table15[[#This Row],[CONCERN.ID]],2,20),"","") )  )</f>
        <v>08.461.5833.01.2000</v>
      </c>
      <c r="F696" t="str">
        <f>TRIM(MID(Table15[[#This Row],[CONCERN.UNIQUEPATH]], IF( ISNUMBER( SEARCH("/",Table15[[#This Row],[CONCERN.UNIQUEPATH]])),SEARCH("/",Table15[[#This Row],[CONCERN.UNIQUEPATH]])+1,1),255))</f>
        <v>Security/Confidentiality/Privacy/Versioned Statements/Data-Use</v>
      </c>
    </row>
    <row r="697" spans="1:7">
      <c r="A697" t="s">
        <v>1969</v>
      </c>
      <c r="B697" t="s">
        <v>2246</v>
      </c>
      <c r="C697" s="36" t="s">
        <v>4819</v>
      </c>
      <c r="D697" s="26" t="s">
        <v>4820</v>
      </c>
      <c r="E697" s="45" t="str">
        <f xml:space="preserve"> CONCATENATE( MID(Table15[[#This Row],[PHASE]],2,3), MID(Table15[[#This Row],[DELIVERABLE]],2,4), TRIM(SUBSTITUTE(MID(Table15[[#This Row],[CONCERN.ID]],2,20),"","") )  )</f>
        <v>08.461.5833.01.3000</v>
      </c>
      <c r="F697" t="str">
        <f>TRIM(MID(Table15[[#This Row],[CONCERN.UNIQUEPATH]], IF( ISNUMBER( SEARCH("/",Table15[[#This Row],[CONCERN.UNIQUEPATH]])),SEARCH("/",Table15[[#This Row],[CONCERN.UNIQUEPATH]])+1,1),255))</f>
        <v>Security/Confidentiality/Privacy/Versioned Statements/Opt-Out</v>
      </c>
    </row>
    <row r="698" spans="1:7">
      <c r="A698" t="s">
        <v>1969</v>
      </c>
      <c r="B698" t="s">
        <v>2246</v>
      </c>
      <c r="C698" s="33" t="s">
        <v>4821</v>
      </c>
      <c r="D698" s="27" t="s">
        <v>4822</v>
      </c>
      <c r="E698" t="str">
        <f xml:space="preserve"> CONCATENATE( MID(Table15[[#This Row],[PHASE]],2,3), MID(Table15[[#This Row],[DELIVERABLE]],2,4), TRIM(SUBSTITUTE(MID(Table15[[#This Row],[CONCERN.ID]],2,20),"","") )  )</f>
        <v>08.461.5833.01.4000</v>
      </c>
      <c r="F698" t="str">
        <f>TRIM(MID(Table15[[#This Row],[CONCERN.UNIQUEPATH]], IF( ISNUMBER( SEARCH("/",Table15[[#This Row],[CONCERN.UNIQUEPATH]])),SEARCH("/",Table15[[#This Row],[CONCERN.UNIQUEPATH]])+1,1),255))</f>
        <v>Security/Confidentiality/Privacy/Versioned Statements/Tracking</v>
      </c>
    </row>
    <row r="699" spans="1:7">
      <c r="A699" t="s">
        <v>1969</v>
      </c>
      <c r="B699" t="s">
        <v>2246</v>
      </c>
      <c r="C699" s="30" t="s">
        <v>4823</v>
      </c>
      <c r="D699" s="26" t="s">
        <v>4824</v>
      </c>
      <c r="E699" s="45" t="str">
        <f xml:space="preserve"> CONCATENATE( MID(Table15[[#This Row],[PHASE]],2,3), MID(Table15[[#This Row],[DELIVERABLE]],2,4), TRIM(SUBSTITUTE(MID(Table15[[#This Row],[CONCERN.ID]],2,20),"","") )  )</f>
        <v>08.461.5834.00.0000</v>
      </c>
      <c r="F699" t="str">
        <f>TRIM(MID(Table15[[#This Row],[CONCERN.UNIQUEPATH]], IF( ISNUMBER( SEARCH("/",Table15[[#This Row],[CONCERN.UNIQUEPATH]])),SEARCH("/",Table15[[#This Row],[CONCERN.UNIQUEPATH]])+1,1),255))</f>
        <v>Security/Confidentiality/Decommissioning</v>
      </c>
      <c r="G699" t="s">
        <v>4825</v>
      </c>
    </row>
    <row r="700" spans="1:7">
      <c r="A700" t="s">
        <v>1969</v>
      </c>
      <c r="B700" t="s">
        <v>2246</v>
      </c>
      <c r="C700" s="32" t="s">
        <v>4826</v>
      </c>
      <c r="D700" s="27" t="s">
        <v>4827</v>
      </c>
      <c r="E700" t="str">
        <f xml:space="preserve"> CONCATENATE( MID(Table15[[#This Row],[PHASE]],2,3), MID(Table15[[#This Row],[DELIVERABLE]],2,4), TRIM(SUBSTITUTE(MID(Table15[[#This Row],[CONCERN.ID]],2,20),"","") )  )</f>
        <v>08.461.5834.01.0000</v>
      </c>
      <c r="F700" t="str">
        <f>TRIM(MID(Table15[[#This Row],[CONCERN.UNIQUEPATH]], IF( ISNUMBER( SEARCH("/",Table15[[#This Row],[CONCERN.UNIQUEPATH]])),SEARCH("/",Table15[[#This Row],[CONCERN.UNIQUEPATH]])+1,1),255))</f>
        <v>Security/Confidentiality/Decommissioning/Secure Deletion</v>
      </c>
    </row>
    <row r="701" spans="1:7">
      <c r="A701" t="s">
        <v>1969</v>
      </c>
      <c r="B701" t="s">
        <v>2246</v>
      </c>
      <c r="C701" s="30" t="s">
        <v>4828</v>
      </c>
      <c r="D701" s="26" t="s">
        <v>999</v>
      </c>
      <c r="E701" s="45" t="str">
        <f xml:space="preserve"> CONCATENATE( MID(Table15[[#This Row],[PHASE]],2,3), MID(Table15[[#This Row],[DELIVERABLE]],2,4), TRIM(SUBSTITUTE(MID(Table15[[#This Row],[CONCERN.ID]],2,20),"","") )  )</f>
        <v>08.461.5840.00.0000</v>
      </c>
      <c r="F701" t="str">
        <f>TRIM(MID(Table15[[#This Row],[CONCERN.UNIQUEPATH]], IF( ISNUMBER( SEARCH("/",Table15[[#This Row],[CONCERN.UNIQUEPATH]])),SEARCH("/",Table15[[#This Row],[CONCERN.UNIQUEPATH]])+1,1),255))</f>
        <v>Security/Integrity</v>
      </c>
    </row>
    <row r="702" spans="1:7">
      <c r="A702" t="s">
        <v>1969</v>
      </c>
      <c r="B702" t="s">
        <v>2246</v>
      </c>
      <c r="C702" s="37" t="s">
        <v>4829</v>
      </c>
      <c r="D702" s="27" t="s">
        <v>4830</v>
      </c>
      <c r="E702" t="str">
        <f xml:space="preserve"> CONCATENATE( MID(Table15[[#This Row],[PHASE]],2,3), MID(Table15[[#This Row],[DELIVERABLE]],2,4), TRIM(SUBSTITUTE(MID(Table15[[#This Row],[CONCERN.ID]],2,20),"","") )  )</f>
        <v>08.461.5841.00.0000</v>
      </c>
      <c r="F702" t="str">
        <f>TRIM(MID(Table15[[#This Row],[CONCERN.UNIQUEPATH]], IF( ISNUMBER( SEARCH("/",Table15[[#This Row],[CONCERN.UNIQUEPATH]])),SEARCH("/",Table15[[#This Row],[CONCERN.UNIQUEPATH]])+1,1),255))</f>
        <v>Security/Integrity/Cookies</v>
      </c>
      <c r="G702" t="s">
        <v>4831</v>
      </c>
    </row>
    <row r="703" spans="1:7">
      <c r="A703" t="s">
        <v>1969</v>
      </c>
      <c r="B703" t="s">
        <v>2246</v>
      </c>
      <c r="C703" s="31" t="s">
        <v>4832</v>
      </c>
      <c r="D703" s="26" t="s">
        <v>4833</v>
      </c>
      <c r="E703" s="45" t="str">
        <f xml:space="preserve"> CONCATENATE( MID(Table15[[#This Row],[PHASE]],2,3), MID(Table15[[#This Row],[DELIVERABLE]],2,4), TRIM(SUBSTITUTE(MID(Table15[[#This Row],[CONCERN.ID]],2,20),"","") )  )</f>
        <v>08.461.5841.01.0000</v>
      </c>
      <c r="F703" t="str">
        <f>TRIM(MID(Table15[[#This Row],[CONCERN.UNIQUEPATH]], IF( ISNUMBER( SEARCH("/",Table15[[#This Row],[CONCERN.UNIQUEPATH]])),SEARCH("/",Table15[[#This Row],[CONCERN.UNIQUEPATH]])+1,1),255))</f>
        <v>Security/Integrity/Cookies/HTTPS</v>
      </c>
    </row>
    <row r="704" spans="1:7">
      <c r="A704" t="s">
        <v>1969</v>
      </c>
      <c r="B704" t="s">
        <v>2246</v>
      </c>
      <c r="C704" s="32" t="s">
        <v>4834</v>
      </c>
      <c r="D704" s="27" t="s">
        <v>4835</v>
      </c>
      <c r="E704" t="str">
        <f xml:space="preserve"> CONCATENATE( MID(Table15[[#This Row],[PHASE]],2,3), MID(Table15[[#This Row],[DELIVERABLE]],2,4), TRIM(SUBSTITUTE(MID(Table15[[#This Row],[CONCERN.ID]],2,20),"","") )  )</f>
        <v>08.461.5841.02.0000</v>
      </c>
      <c r="F704" t="str">
        <f>TRIM(MID(Table15[[#This Row],[CONCERN.UNIQUEPATH]], IF( ISNUMBER( SEARCH("/",Table15[[#This Row],[CONCERN.UNIQUEPATH]])),SEARCH("/",Table15[[#This Row],[CONCERN.UNIQUEPATH]])+1,1),255))</f>
        <v>Security/Integrity/Cookies/Secure</v>
      </c>
    </row>
    <row r="705" spans="1:7">
      <c r="A705" t="s">
        <v>1969</v>
      </c>
      <c r="B705" t="s">
        <v>2246</v>
      </c>
      <c r="C705" s="30" t="s">
        <v>4836</v>
      </c>
      <c r="D705" s="26" t="s">
        <v>4837</v>
      </c>
      <c r="E705" s="45" t="str">
        <f xml:space="preserve"> CONCATENATE( MID(Table15[[#This Row],[PHASE]],2,3), MID(Table15[[#This Row],[DELIVERABLE]],2,4), TRIM(SUBSTITUTE(MID(Table15[[#This Row],[CONCERN.ID]],2,20),"","") )  )</f>
        <v>08.461.5842.00.0000</v>
      </c>
      <c r="F705" t="str">
        <f>TRIM(MID(Table15[[#This Row],[CONCERN.UNIQUEPATH]], IF( ISNUMBER( SEARCH("/",Table15[[#This Row],[CONCERN.UNIQUEPATH]])),SEARCH("/",Table15[[#This Row],[CONCERN.UNIQUEPATH]])+1,1),255))</f>
        <v>Security/Integrity/Certificates</v>
      </c>
      <c r="G705" t="s">
        <v>4838</v>
      </c>
    </row>
    <row r="706" spans="1:7">
      <c r="A706" t="s">
        <v>1969</v>
      </c>
      <c r="B706" t="s">
        <v>2246</v>
      </c>
      <c r="C706" s="32" t="s">
        <v>4839</v>
      </c>
      <c r="D706" s="27" t="s">
        <v>4840</v>
      </c>
      <c r="E706" t="str">
        <f xml:space="preserve"> CONCATENATE( MID(Table15[[#This Row],[PHASE]],2,3), MID(Table15[[#This Row],[DELIVERABLE]],2,4), TRIM(SUBSTITUTE(MID(Table15[[#This Row],[CONCERN.ID]],2,20),"","") )  )</f>
        <v>08.461.5842.01.0000</v>
      </c>
      <c r="F706" t="str">
        <f>TRIM(MID(Table15[[#This Row],[CONCERN.UNIQUEPATH]], IF( ISNUMBER( SEARCH("/",Table15[[#This Row],[CONCERN.UNIQUEPATH]])),SEARCH("/",Table15[[#This Row],[CONCERN.UNIQUEPATH]])+1,1),255))</f>
        <v>Security/Integrity/Certificates/ShortLived</v>
      </c>
    </row>
    <row r="707" spans="1:7">
      <c r="A707" t="s">
        <v>1969</v>
      </c>
      <c r="B707" t="s">
        <v>2246</v>
      </c>
      <c r="C707" s="30" t="s">
        <v>4841</v>
      </c>
      <c r="D707" s="26" t="s">
        <v>4842</v>
      </c>
      <c r="E707" s="45" t="str">
        <f xml:space="preserve"> CONCATENATE( MID(Table15[[#This Row],[PHASE]],2,3), MID(Table15[[#This Row],[DELIVERABLE]],2,4), TRIM(SUBSTITUTE(MID(Table15[[#This Row],[CONCERN.ID]],2,20),"","") )  )</f>
        <v>08.461.5843.00.0000</v>
      </c>
      <c r="F707" t="str">
        <f>TRIM(MID(Table15[[#This Row],[CONCERN.UNIQUEPATH]], IF( ISNUMBER( SEARCH("/",Table15[[#This Row],[CONCERN.UNIQUEPATH]])),SEARCH("/",Table15[[#This Row],[CONCERN.UNIQUEPATH]])+1,1),255))</f>
        <v>Security/Integrity/Tokens</v>
      </c>
      <c r="G707" t="s">
        <v>4843</v>
      </c>
    </row>
    <row r="708" spans="1:7">
      <c r="A708" t="s">
        <v>1969</v>
      </c>
      <c r="B708" t="s">
        <v>2246</v>
      </c>
      <c r="C708" s="32" t="s">
        <v>4844</v>
      </c>
      <c r="D708" s="27" t="s">
        <v>4845</v>
      </c>
      <c r="E708" t="str">
        <f xml:space="preserve"> CONCATENATE( MID(Table15[[#This Row],[PHASE]],2,3), MID(Table15[[#This Row],[DELIVERABLE]],2,4), TRIM(SUBSTITUTE(MID(Table15[[#This Row],[CONCERN.ID]],2,20),"","") )  )</f>
        <v>08.461.5843.01.0000</v>
      </c>
      <c r="F708" t="str">
        <f>TRIM(MID(Table15[[#This Row],[CONCERN.UNIQUEPATH]], IF( ISNUMBER( SEARCH("/",Table15[[#This Row],[CONCERN.UNIQUEPATH]])),SEARCH("/",Table15[[#This Row],[CONCERN.UNIQUEPATH]])+1,1),255))</f>
        <v>Security/Integrity/Tokens/Cryptographically Signed Identity Tokens</v>
      </c>
    </row>
    <row r="709" spans="1:7">
      <c r="A709" t="s">
        <v>1969</v>
      </c>
      <c r="B709" t="s">
        <v>2246</v>
      </c>
      <c r="C709" s="31" t="s">
        <v>4846</v>
      </c>
      <c r="D709" s="26" t="s">
        <v>4847</v>
      </c>
      <c r="E709" s="45" t="str">
        <f xml:space="preserve"> CONCATENATE( MID(Table15[[#This Row],[PHASE]],2,3), MID(Table15[[#This Row],[DELIVERABLE]],2,4), TRIM(SUBSTITUTE(MID(Table15[[#This Row],[CONCERN.ID]],2,20),"","") )  )</f>
        <v>08.461.5843.02.0000</v>
      </c>
      <c r="F709" t="str">
        <f>TRIM(MID(Table15[[#This Row],[CONCERN.UNIQUEPATH]], IF( ISNUMBER( SEARCH("/",Table15[[#This Row],[CONCERN.UNIQUEPATH]])),SEARCH("/",Table15[[#This Row],[CONCERN.UNIQUEPATH]])+1,1),255))</f>
        <v>Security/Integrity/Tokens/Cryptographically Signed Session Tokens</v>
      </c>
    </row>
    <row r="710" spans="1:7">
      <c r="A710" t="s">
        <v>1969</v>
      </c>
      <c r="B710" t="s">
        <v>2246</v>
      </c>
      <c r="C710" s="29" t="s">
        <v>4848</v>
      </c>
      <c r="D710" s="27" t="s">
        <v>4849</v>
      </c>
      <c r="E710" t="str">
        <f xml:space="preserve"> CONCATENATE( MID(Table15[[#This Row],[PHASE]],2,3), MID(Table15[[#This Row],[DELIVERABLE]],2,4), TRIM(SUBSTITUTE(MID(Table15[[#This Row],[CONCERN.ID]],2,20),"","") )  )</f>
        <v>08.461.5844.00.0000</v>
      </c>
      <c r="F710" t="str">
        <f>TRIM(MID(Table15[[#This Row],[CONCERN.UNIQUEPATH]], IF( ISNUMBER( SEARCH("/",Table15[[#This Row],[CONCERN.UNIQUEPATH]])),SEARCH("/",Table15[[#This Row],[CONCERN.UNIQUEPATH]])+1,1),255))</f>
        <v>Security/Integrity/Records</v>
      </c>
      <c r="G710" t="s">
        <v>4850</v>
      </c>
    </row>
    <row r="711" spans="1:7">
      <c r="A711" t="s">
        <v>1969</v>
      </c>
      <c r="B711" t="s">
        <v>2246</v>
      </c>
      <c r="C711" s="31" t="s">
        <v>4851</v>
      </c>
      <c r="D711" s="26" t="s">
        <v>4852</v>
      </c>
      <c r="E711" s="45" t="str">
        <f xml:space="preserve"> CONCATENATE( MID(Table15[[#This Row],[PHASE]],2,3), MID(Table15[[#This Row],[DELIVERABLE]],2,4), TRIM(SUBSTITUTE(MID(Table15[[#This Row],[CONCERN.ID]],2,20),"","") )  )</f>
        <v>08.461.5844.01.0000</v>
      </c>
      <c r="F711" t="str">
        <f>TRIM(MID(Table15[[#This Row],[CONCERN.UNIQUEPATH]], IF( ISNUMBER( SEARCH("/",Table15[[#This Row],[CONCERN.UNIQUEPATH]])),SEARCH("/",Table15[[#This Row],[CONCERN.UNIQUEPATH]])+1,1),255))</f>
        <v>Security/Integrity/Records/Cryptographically Signed Audit Records</v>
      </c>
    </row>
    <row r="712" spans="1:7">
      <c r="A712" t="s">
        <v>1969</v>
      </c>
      <c r="B712" t="s">
        <v>2246</v>
      </c>
      <c r="C712" s="29" t="s">
        <v>4853</v>
      </c>
      <c r="D712" s="27" t="s">
        <v>4854</v>
      </c>
      <c r="E712" t="str">
        <f xml:space="preserve"> CONCATENATE( MID(Table15[[#This Row],[PHASE]],2,3), MID(Table15[[#This Row],[DELIVERABLE]],2,4), TRIM(SUBSTITUTE(MID(Table15[[#This Row],[CONCERN.ID]],2,20),"","") )  )</f>
        <v>08.461.5845.00.0000</v>
      </c>
      <c r="F712" t="str">
        <f>TRIM(MID(Table15[[#This Row],[CONCERN.UNIQUEPATH]], IF( ISNUMBER( SEARCH("/",Table15[[#This Row],[CONCERN.UNIQUEPATH]])),SEARCH("/",Table15[[#This Row],[CONCERN.UNIQUEPATH]])+1,1),255))</f>
        <v>Security/Integrity/Custom/Components</v>
      </c>
    </row>
    <row r="713" spans="1:7">
      <c r="A713" t="s">
        <v>1969</v>
      </c>
      <c r="B713" t="s">
        <v>2246</v>
      </c>
      <c r="C713" s="30" t="s">
        <v>4855</v>
      </c>
      <c r="D713" s="26" t="s">
        <v>4856</v>
      </c>
      <c r="E713" s="45" t="str">
        <f xml:space="preserve"> CONCATENATE( MID(Table15[[#This Row],[PHASE]],2,3), MID(Table15[[#This Row],[DELIVERABLE]],2,4), TRIM(SUBSTITUTE(MID(Table15[[#This Row],[CONCERN.ID]],2,20),"","") )  )</f>
        <v>08.461.5846.00.0000</v>
      </c>
      <c r="F713" t="str">
        <f>TRIM(MID(Table15[[#This Row],[CONCERN.UNIQUEPATH]], IF( ISNUMBER( SEARCH("/",Table15[[#This Row],[CONCERN.UNIQUEPATH]])),SEARCH("/",Table15[[#This Row],[CONCERN.UNIQUEPATH]])+1,1),255))</f>
        <v>Security/Integrity/Framework</v>
      </c>
      <c r="G713" t="s">
        <v>4857</v>
      </c>
    </row>
    <row r="714" spans="1:7">
      <c r="A714" t="s">
        <v>1969</v>
      </c>
      <c r="B714" t="s">
        <v>2246</v>
      </c>
      <c r="C714" s="29" t="s">
        <v>4858</v>
      </c>
      <c r="D714" s="27" t="s">
        <v>4859</v>
      </c>
      <c r="E714" t="str">
        <f xml:space="preserve"> CONCATENATE( MID(Table15[[#This Row],[PHASE]],2,3), MID(Table15[[#This Row],[DELIVERABLE]],2,4), TRIM(SUBSTITUTE(MID(Table15[[#This Row],[CONCERN.ID]],2,20),"","") )  )</f>
        <v>08.461.5847.00.0000</v>
      </c>
      <c r="F714" t="str">
        <f>TRIM(MID(Table15[[#This Row],[CONCERN.UNIQUEPATH]], IF( ISNUMBER( SEARCH("/",Table15[[#This Row],[CONCERN.UNIQUEPATH]])),SEARCH("/",Table15[[#This Row],[CONCERN.UNIQUEPATH]])+1,1),255))</f>
        <v>Security/Integrity/OS</v>
      </c>
      <c r="G714" t="s">
        <v>4860</v>
      </c>
    </row>
    <row r="715" spans="1:7">
      <c r="A715" t="s">
        <v>1969</v>
      </c>
      <c r="B715" t="s">
        <v>2246</v>
      </c>
      <c r="C715" s="30" t="s">
        <v>4861</v>
      </c>
      <c r="D715" s="26" t="s">
        <v>4862</v>
      </c>
      <c r="E715" s="45" t="str">
        <f xml:space="preserve"> CONCATENATE( MID(Table15[[#This Row],[PHASE]],2,3), MID(Table15[[#This Row],[DELIVERABLE]],2,4), TRIM(SUBSTITUTE(MID(Table15[[#This Row],[CONCERN.ID]],2,20),"","") )  )</f>
        <v>08.461.5848.00.0000</v>
      </c>
      <c r="F715" t="str">
        <f>TRIM(MID(Table15[[#This Row],[CONCERN.UNIQUEPATH]], IF( ISNUMBER( SEARCH("/",Table15[[#This Row],[CONCERN.UNIQUEPATH]])),SEARCH("/",Table15[[#This Row],[CONCERN.UNIQUEPATH]])+1,1),255))</f>
        <v>Security/Integrity/Storage</v>
      </c>
      <c r="G715" t="s">
        <v>4863</v>
      </c>
    </row>
    <row r="716" spans="1:7">
      <c r="A716" t="s">
        <v>1969</v>
      </c>
      <c r="B716" t="s">
        <v>2246</v>
      </c>
      <c r="C716" s="32" t="s">
        <v>4864</v>
      </c>
      <c r="D716" s="27" t="s">
        <v>4865</v>
      </c>
      <c r="E716" t="str">
        <f xml:space="preserve"> CONCATENATE( MID(Table15[[#This Row],[PHASE]],2,3), MID(Table15[[#This Row],[DELIVERABLE]],2,4), TRIM(SUBSTITUTE(MID(Table15[[#This Row],[CONCERN.ID]],2,20),"","") )  )</f>
        <v>08.461.5848.01.0000</v>
      </c>
      <c r="F716" t="str">
        <f>TRIM(MID(Table15[[#This Row],[CONCERN.UNIQUEPATH]], IF( ISNUMBER( SEARCH("/",Table15[[#This Row],[CONCERN.UNIQUEPATH]])),SEARCH("/",Table15[[#This Row],[CONCERN.UNIQUEPATH]])+1,1),255))</f>
        <v>Security/Integrity/Storage/SQL</v>
      </c>
    </row>
    <row r="717" spans="1:7">
      <c r="A717" t="s">
        <v>1969</v>
      </c>
      <c r="B717" t="s">
        <v>2246</v>
      </c>
      <c r="C717" s="36" t="s">
        <v>4866</v>
      </c>
      <c r="D717" s="26" t="s">
        <v>4867</v>
      </c>
      <c r="E717" s="45" t="str">
        <f xml:space="preserve"> CONCATENATE( MID(Table15[[#This Row],[PHASE]],2,3), MID(Table15[[#This Row],[DELIVERABLE]],2,4), TRIM(SUBSTITUTE(MID(Table15[[#This Row],[CONCERN.ID]],2,20),"","") )  )</f>
        <v>08.461.5848.01.1000</v>
      </c>
      <c r="F717" t="str">
        <f>TRIM(MID(Table15[[#This Row],[CONCERN.UNIQUEPATH]], IF( ISNUMBER( SEARCH("/",Table15[[#This Row],[CONCERN.UNIQUEPATH]])),SEARCH("/",Table15[[#This Row],[CONCERN.UNIQUEPATH]])+1,1),255))</f>
        <v>Security/Integrity/Storage/SQL/InjectionProtection</v>
      </c>
    </row>
    <row r="718" spans="1:7">
      <c r="A718" t="s">
        <v>1969</v>
      </c>
      <c r="B718" t="s">
        <v>2246</v>
      </c>
      <c r="C718" s="33" t="s">
        <v>4868</v>
      </c>
      <c r="D718" s="27" t="s">
        <v>4869</v>
      </c>
      <c r="E718" t="str">
        <f xml:space="preserve"> CONCATENATE( MID(Table15[[#This Row],[PHASE]],2,3), MID(Table15[[#This Row],[DELIVERABLE]],2,4), TRIM(SUBSTITUTE(MID(Table15[[#This Row],[CONCERN.ID]],2,20),"","") )  )</f>
        <v>08.461.5848.01.2000</v>
      </c>
      <c r="F718" t="str">
        <f>TRIM(MID(Table15[[#This Row],[CONCERN.UNIQUEPATH]], IF( ISNUMBER( SEARCH("/",Table15[[#This Row],[CONCERN.UNIQUEPATH]])),SEARCH("/",Table15[[#This Row],[CONCERN.UNIQUEPATH]])+1,1),255))</f>
        <v>Security/Integrity/Storage/SQL/Avoid-UseAnORM</v>
      </c>
    </row>
    <row r="719" spans="1:7">
      <c r="A719" t="s">
        <v>1969</v>
      </c>
      <c r="B719" t="s">
        <v>2246</v>
      </c>
      <c r="C719" s="31" t="s">
        <v>4870</v>
      </c>
      <c r="D719" s="26" t="s">
        <v>4871</v>
      </c>
      <c r="E719" s="45" t="str">
        <f xml:space="preserve"> CONCATENATE( MID(Table15[[#This Row],[PHASE]],2,3), MID(Table15[[#This Row],[DELIVERABLE]],2,4), TRIM(SUBSTITUTE(MID(Table15[[#This Row],[CONCERN.ID]],2,20),"","") )  )</f>
        <v>08.461.5848.02.0000</v>
      </c>
      <c r="F719" t="str">
        <f>TRIM(MID(Table15[[#This Row],[CONCERN.UNIQUEPATH]], IF( ISNUMBER( SEARCH("/",Table15[[#This Row],[CONCERN.UNIQUEPATH]])),SEARCH("/",Table15[[#This Row],[CONCERN.UNIQUEPATH]])+1,1),255))</f>
        <v>Security/Integrity/Storage/Credentials</v>
      </c>
    </row>
    <row r="720" spans="1:7">
      <c r="A720" t="s">
        <v>1969</v>
      </c>
      <c r="B720" t="s">
        <v>2246</v>
      </c>
      <c r="C720" s="33" t="s">
        <v>4872</v>
      </c>
      <c r="D720" s="27" t="s">
        <v>4873</v>
      </c>
      <c r="E720" t="str">
        <f xml:space="preserve"> CONCATENATE( MID(Table15[[#This Row],[PHASE]],2,3), MID(Table15[[#This Row],[DELIVERABLE]],2,4), TRIM(SUBSTITUTE(MID(Table15[[#This Row],[CONCERN.ID]],2,20),"","") )  )</f>
        <v>08.461.5848.02.1000</v>
      </c>
      <c r="F720" t="str">
        <f>TRIM(MID(Table15[[#This Row],[CONCERN.UNIQUEPATH]], IF( ISNUMBER( SEARCH("/",Table15[[#This Row],[CONCERN.UNIQUEPATH]])),SEARCH("/",Table15[[#This Row],[CONCERN.UNIQUEPATH]])+1,1),255))</f>
        <v>Security/Integrity/Storage/Credentials/User</v>
      </c>
    </row>
    <row r="721" spans="1:6">
      <c r="A721" t="s">
        <v>1969</v>
      </c>
      <c r="B721" t="s">
        <v>2246</v>
      </c>
      <c r="C721" s="34" t="s">
        <v>4874</v>
      </c>
      <c r="D721" s="26" t="s">
        <v>4875</v>
      </c>
      <c r="E721" s="45" t="str">
        <f xml:space="preserve"> CONCATENATE( MID(Table15[[#This Row],[PHASE]],2,3), MID(Table15[[#This Row],[DELIVERABLE]],2,4), TRIM(SUBSTITUTE(MID(Table15[[#This Row],[CONCERN.ID]],2,20),"","") )  )</f>
        <v>08.461.5848.02.1100</v>
      </c>
      <c r="F721" t="str">
        <f>TRIM(MID(Table15[[#This Row],[CONCERN.UNIQUEPATH]], IF( ISNUMBER( SEARCH("/",Table15[[#This Row],[CONCERN.UNIQUEPATH]])),SEARCH("/",Table15[[#This Row],[CONCERN.UNIQUEPATH]])+1,1),255))</f>
        <v>Security/Integrity/Storage/Credentials/User/In an IDP</v>
      </c>
    </row>
    <row r="722" spans="1:6">
      <c r="A722" t="s">
        <v>1969</v>
      </c>
      <c r="B722" t="s">
        <v>2246</v>
      </c>
      <c r="C722" s="35" t="s">
        <v>4876</v>
      </c>
      <c r="D722" s="27" t="s">
        <v>4877</v>
      </c>
      <c r="E722" t="str">
        <f xml:space="preserve"> CONCATENATE( MID(Table15[[#This Row],[PHASE]],2,3), MID(Table15[[#This Row],[DELIVERABLE]],2,4), TRIM(SUBSTITUTE(MID(Table15[[#This Row],[CONCERN.ID]],2,20),"","") )  )</f>
        <v>08.461.5848.02.1200</v>
      </c>
      <c r="F722" t="str">
        <f>TRIM(MID(Table15[[#This Row],[CONCERN.UNIQUEPATH]], IF( ISNUMBER( SEARCH("/",Table15[[#This Row],[CONCERN.UNIQUEPATH]])),SEARCH("/",Table15[[#This Row],[CONCERN.UNIQUEPATH]])+1,1),255))</f>
        <v>Security/Integrity/Storage/Credentials/User/Not In the System</v>
      </c>
    </row>
    <row r="723" spans="1:6">
      <c r="A723" t="s">
        <v>1969</v>
      </c>
      <c r="B723" t="s">
        <v>2246</v>
      </c>
      <c r="C723" s="36" t="s">
        <v>4878</v>
      </c>
      <c r="D723" s="26" t="s">
        <v>4879</v>
      </c>
      <c r="E723" s="45" t="str">
        <f xml:space="preserve"> CONCATENATE( MID(Table15[[#This Row],[PHASE]],2,3), MID(Table15[[#This Row],[DELIVERABLE]],2,4), TRIM(SUBSTITUTE(MID(Table15[[#This Row],[CONCERN.ID]],2,20),"","") )  )</f>
        <v>08.461.5848.02.2000</v>
      </c>
      <c r="F723" t="str">
        <f>TRIM(MID(Table15[[#This Row],[CONCERN.UNIQUEPATH]], IF( ISNUMBER( SEARCH("/",Table15[[#This Row],[CONCERN.UNIQUEPATH]])),SEARCH("/",Table15[[#This Row],[CONCERN.UNIQUEPATH]])+1,1),255))</f>
        <v>Security/Integrity/Storage/Credentials/Services</v>
      </c>
    </row>
    <row r="724" spans="1:6">
      <c r="A724" t="s">
        <v>1969</v>
      </c>
      <c r="B724" t="s">
        <v>2246</v>
      </c>
      <c r="C724" s="35" t="s">
        <v>4880</v>
      </c>
      <c r="D724" s="27" t="s">
        <v>4881</v>
      </c>
      <c r="E724" t="str">
        <f xml:space="preserve"> CONCATENATE( MID(Table15[[#This Row],[PHASE]],2,3), MID(Table15[[#This Row],[DELIVERABLE]],2,4), TRIM(SUBSTITUTE(MID(Table15[[#This Row],[CONCERN.ID]],2,20),"","") )  )</f>
        <v>08.461.5848.02.2100</v>
      </c>
      <c r="F724" t="str">
        <f>TRIM(MID(Table15[[#This Row],[CONCERN.UNIQUEPATH]], IF( ISNUMBER( SEARCH("/",Table15[[#This Row],[CONCERN.UNIQUEPATH]])),SEARCH("/",Table15[[#This Row],[CONCERN.UNIQUEPATH]])+1,1),255))</f>
        <v>Security/Integrity/Storage/Credentials/Services/In Secure Storage</v>
      </c>
    </row>
    <row r="725" spans="1:6">
      <c r="A725" t="s">
        <v>1969</v>
      </c>
      <c r="B725" t="s">
        <v>2246</v>
      </c>
      <c r="C725" s="30" t="s">
        <v>4882</v>
      </c>
      <c r="D725" s="26" t="s">
        <v>4883</v>
      </c>
      <c r="E725" s="45" t="str">
        <f xml:space="preserve"> CONCATENATE( MID(Table15[[#This Row],[PHASE]],2,3), MID(Table15[[#This Row],[DELIVERABLE]],2,4), TRIM(SUBSTITUTE(MID(Table15[[#This Row],[CONCERN.ID]],2,20),"","") )  )</f>
        <v>08.461.5849.00.0000</v>
      </c>
      <c r="F725" t="str">
        <f>TRIM(MID(Table15[[#This Row],[CONCERN.UNIQUEPATH]], IF( ISNUMBER( SEARCH("/",Table15[[#This Row],[CONCERN.UNIQUEPATH]])),SEARCH("/",Table15[[#This Row],[CONCERN.UNIQUEPATH]])+1,1),255))</f>
        <v>Security/Integrity/Environment</v>
      </c>
    </row>
    <row r="726" spans="1:6">
      <c r="A726" t="s">
        <v>1969</v>
      </c>
      <c r="B726" t="s">
        <v>2246</v>
      </c>
      <c r="C726" s="32" t="s">
        <v>4884</v>
      </c>
      <c r="D726" s="27" t="s">
        <v>4885</v>
      </c>
      <c r="E726" t="str">
        <f xml:space="preserve"> CONCATENATE( MID(Table15[[#This Row],[PHASE]],2,3), MID(Table15[[#This Row],[DELIVERABLE]],2,4), TRIM(SUBSTITUTE(MID(Table15[[#This Row],[CONCERN.ID]],2,20),"","") )  )</f>
        <v>08.461.5849.01.0000</v>
      </c>
      <c r="F726" t="str">
        <f>TRIM(MID(Table15[[#This Row],[CONCERN.UNIQUEPATH]], IF( ISNUMBER( SEARCH("/",Table15[[#This Row],[CONCERN.UNIQUEPATH]])),SEARCH("/",Table15[[#This Row],[CONCERN.UNIQUEPATH]])+1,1),255))</f>
        <v>Security/Integrity/Environment/ISO-27001, Level 2+</v>
      </c>
    </row>
    <row r="727" spans="1:6">
      <c r="A727" t="s">
        <v>1969</v>
      </c>
      <c r="B727" t="s">
        <v>2246</v>
      </c>
      <c r="C727" s="30" t="s">
        <v>4886</v>
      </c>
      <c r="D727" s="26" t="s">
        <v>4887</v>
      </c>
      <c r="E727" s="45" t="str">
        <f xml:space="preserve"> CONCATENATE( MID(Table15[[#This Row],[PHASE]],2,3), MID(Table15[[#This Row],[DELIVERABLE]],2,4), TRIM(SUBSTITUTE(MID(Table15[[#This Row],[CONCERN.ID]],2,20),"","") )  )</f>
        <v>08.461.5850.00.0000</v>
      </c>
      <c r="F727" t="str">
        <f>TRIM(MID(Table15[[#This Row],[CONCERN.UNIQUEPATH]], IF( ISNUMBER( SEARCH("/",Table15[[#This Row],[CONCERN.UNIQUEPATH]])),SEARCH("/",Table15[[#This Row],[CONCERN.UNIQUEPATH]])+1,1),255))</f>
        <v>Security/Non-Repudiation</v>
      </c>
    </row>
    <row r="728" spans="1:6">
      <c r="A728" t="s">
        <v>1969</v>
      </c>
      <c r="B728" t="s">
        <v>2246</v>
      </c>
      <c r="C728" s="29" t="s">
        <v>4888</v>
      </c>
      <c r="D728" s="27" t="s">
        <v>4889</v>
      </c>
      <c r="E728" t="str">
        <f xml:space="preserve"> CONCATENATE( MID(Table15[[#This Row],[PHASE]],2,3), MID(Table15[[#This Row],[DELIVERABLE]],2,4), TRIM(SUBSTITUTE(MID(Table15[[#This Row],[CONCERN.ID]],2,20),"","") )  )</f>
        <v>08.461.5851.00.0000</v>
      </c>
      <c r="F728" t="str">
        <f>TRIM(MID(Table15[[#This Row],[CONCERN.UNIQUEPATH]], IF( ISNUMBER( SEARCH("/",Table15[[#This Row],[CONCERN.UNIQUEPATH]])),SEARCH("/",Table15[[#This Row],[CONCERN.UNIQUEPATH]])+1,1),255))</f>
        <v>Security/Non-Repudiation/Auditing logs never deleted</v>
      </c>
    </row>
    <row r="729" spans="1:6">
      <c r="A729" t="s">
        <v>1969</v>
      </c>
      <c r="B729" t="s">
        <v>2246</v>
      </c>
      <c r="C729" s="30" t="s">
        <v>4890</v>
      </c>
      <c r="D729" s="26" t="s">
        <v>4891</v>
      </c>
      <c r="E729" s="45" t="str">
        <f xml:space="preserve"> CONCATENATE( MID(Table15[[#This Row],[PHASE]],2,3), MID(Table15[[#This Row],[DELIVERABLE]],2,4), TRIM(SUBSTITUTE(MID(Table15[[#This Row],[CONCERN.ID]],2,20),"","") )  )</f>
        <v>08.461.5852.00.0000</v>
      </c>
      <c r="F729" t="str">
        <f>TRIM(MID(Table15[[#This Row],[CONCERN.UNIQUEPATH]], IF( ISNUMBER( SEARCH("/",Table15[[#This Row],[CONCERN.UNIQUEPATH]])),SEARCH("/",Table15[[#This Row],[CONCERN.UNIQUEPATH]])+1,1),255))</f>
        <v>Security/Non-Repudiation/Operations logged against User (Authenticated or not)</v>
      </c>
    </row>
    <row r="730" spans="1:6">
      <c r="A730" t="s">
        <v>1969</v>
      </c>
      <c r="B730" t="s">
        <v>2246</v>
      </c>
      <c r="C730" s="29" t="s">
        <v>4892</v>
      </c>
      <c r="D730" s="27" t="s">
        <v>4893</v>
      </c>
      <c r="E730" t="str">
        <f xml:space="preserve"> CONCATENATE( MID(Table15[[#This Row],[PHASE]],2,3), MID(Table15[[#This Row],[DELIVERABLE]],2,4), TRIM(SUBSTITUTE(MID(Table15[[#This Row],[CONCERN.ID]],2,20),"","") )  )</f>
        <v>08.461.5900.00.0000</v>
      </c>
      <c r="F730" t="str">
        <f>TRIM(MID(Table15[[#This Row],[CONCERN.UNIQUEPATH]], IF( ISNUMBER( SEARCH("/",Table15[[#This Row],[CONCERN.UNIQUEPATH]])),SEARCH("/",Table15[[#This Row],[CONCERN.UNIQUEPATH]])+1,1),255))</f>
        <v>Usability</v>
      </c>
    </row>
    <row r="731" spans="1:6">
      <c r="A731" t="s">
        <v>1969</v>
      </c>
      <c r="B731" t="s">
        <v>2246</v>
      </c>
      <c r="C731" s="30" t="s">
        <v>4894</v>
      </c>
      <c r="D731" s="26" t="s">
        <v>946</v>
      </c>
      <c r="E731" s="45" t="str">
        <f xml:space="preserve"> CONCATENATE( MID(Table15[[#This Row],[PHASE]],2,3), MID(Table15[[#This Row],[DELIVERABLE]],2,4), TRIM(SUBSTITUTE(MID(Table15[[#This Row],[CONCERN.ID]],2,20),"","") )  )</f>
        <v>08.461.5910.00.0000</v>
      </c>
      <c r="F731" t="str">
        <f>TRIM(MID(Table15[[#This Row],[CONCERN.UNIQUEPATH]], IF( ISNUMBER( SEARCH("/",Table15[[#This Row],[CONCERN.UNIQUEPATH]])),SEARCH("/",Table15[[#This Row],[CONCERN.UNIQUEPATH]])+1,1),255))</f>
        <v>Usability/Aesthetics</v>
      </c>
    </row>
    <row r="732" spans="1:6">
      <c r="A732" t="s">
        <v>1969</v>
      </c>
      <c r="B732" t="s">
        <v>2246</v>
      </c>
      <c r="C732" s="29" t="s">
        <v>4895</v>
      </c>
      <c r="D732" s="27" t="s">
        <v>4896</v>
      </c>
      <c r="E732" t="str">
        <f xml:space="preserve"> CONCATENATE( MID(Table15[[#This Row],[PHASE]],2,3), MID(Table15[[#This Row],[DELIVERABLE]],2,4), TRIM(SUBSTITUTE(MID(Table15[[#This Row],[CONCERN.ID]],2,20),"","") )  )</f>
        <v>08.461.5911.00.0000</v>
      </c>
      <c r="F732" t="str">
        <f>TRIM(MID(Table15[[#This Row],[CONCERN.UNIQUEPATH]], IF( ISNUMBER( SEARCH("/",Table15[[#This Row],[CONCERN.UNIQUEPATH]])),SEARCH("/",Table15[[#This Row],[CONCERN.UNIQUEPATH]])+1,1),255))</f>
        <v>Usability/Aesthetics/Corporate Branding</v>
      </c>
    </row>
    <row r="733" spans="1:6">
      <c r="A733" t="s">
        <v>1969</v>
      </c>
      <c r="B733" t="s">
        <v>2246</v>
      </c>
      <c r="C733" s="30" t="s">
        <v>4897</v>
      </c>
      <c r="D733" s="26" t="s">
        <v>4898</v>
      </c>
      <c r="E733" s="45" t="str">
        <f xml:space="preserve"> CONCATENATE( MID(Table15[[#This Row],[PHASE]],2,3), MID(Table15[[#This Row],[DELIVERABLE]],2,4), TRIM(SUBSTITUTE(MID(Table15[[#This Row],[CONCERN.ID]],2,20),"","") )  )</f>
        <v>08.461.5912.00.0000</v>
      </c>
      <c r="F733" t="str">
        <f>TRIM(MID(Table15[[#This Row],[CONCERN.UNIQUEPATH]], IF( ISNUMBER( SEARCH("/",Table15[[#This Row],[CONCERN.UNIQUEPATH]])),SEARCH("/",Table15[[#This Row],[CONCERN.UNIQUEPATH]])+1,1),255))</f>
        <v>Usability/Aesthetics/Tenancy Branding</v>
      </c>
    </row>
    <row r="734" spans="1:6">
      <c r="A734" t="s">
        <v>1969</v>
      </c>
      <c r="B734" t="s">
        <v>2246</v>
      </c>
      <c r="C734" s="29" t="s">
        <v>4899</v>
      </c>
      <c r="D734" s="27" t="s">
        <v>4900</v>
      </c>
      <c r="E734" t="str">
        <f xml:space="preserve"> CONCATENATE( MID(Table15[[#This Row],[PHASE]],2,3), MID(Table15[[#This Row],[DELIVERABLE]],2,4), TRIM(SUBSTITUTE(MID(Table15[[#This Row],[CONCERN.ID]],2,20),"","") )  )</f>
        <v>08.461.5920.00.0000</v>
      </c>
      <c r="F734" t="str">
        <f>TRIM(MID(Table15[[#This Row],[CONCERN.UNIQUEPATH]], IF( ISNUMBER( SEARCH("/",Table15[[#This Row],[CONCERN.UNIQUEPATH]])),SEARCH("/",Table15[[#This Row],[CONCERN.UNIQUEPATH]])+1,1),255))</f>
        <v>Usability/Analytics</v>
      </c>
    </row>
    <row r="735" spans="1:6">
      <c r="A735" t="s">
        <v>1969</v>
      </c>
      <c r="B735" t="s">
        <v>2246</v>
      </c>
      <c r="C735" s="30" t="s">
        <v>4901</v>
      </c>
      <c r="D735" s="26" t="s">
        <v>4902</v>
      </c>
      <c r="E735" s="45" t="str">
        <f xml:space="preserve"> CONCATENATE( MID(Table15[[#This Row],[PHASE]],2,3), MID(Table15[[#This Row],[DELIVERABLE]],2,4), TRIM(SUBSTITUTE(MID(Table15[[#This Row],[CONCERN.ID]],2,20),"","") )  )</f>
        <v>08.461.5921.00.0000</v>
      </c>
      <c r="F735" t="str">
        <f>TRIM(MID(Table15[[#This Row],[CONCERN.UNIQUEPATH]], IF( ISNUMBER( SEARCH("/",Table15[[#This Row],[CONCERN.UNIQUEPATH]])),SEARCH("/",Table15[[#This Row],[CONCERN.UNIQUEPATH]])+1,1),255))</f>
        <v>Usability/Analytics/Predictive</v>
      </c>
    </row>
    <row r="736" spans="1:6">
      <c r="A736" t="s">
        <v>1969</v>
      </c>
      <c r="B736" t="s">
        <v>2246</v>
      </c>
      <c r="C736" s="29" t="s">
        <v>4903</v>
      </c>
      <c r="D736" s="27" t="s">
        <v>4904</v>
      </c>
      <c r="E736" t="str">
        <f xml:space="preserve"> CONCATENATE( MID(Table15[[#This Row],[PHASE]],2,3), MID(Table15[[#This Row],[DELIVERABLE]],2,4), TRIM(SUBSTITUTE(MID(Table15[[#This Row],[CONCERN.ID]],2,20),"","") )  )</f>
        <v>08.461.5922.00.0000</v>
      </c>
      <c r="F736" t="str">
        <f>TRIM(MID(Table15[[#This Row],[CONCERN.UNIQUEPATH]], IF( ISNUMBER( SEARCH("/",Table15[[#This Row],[CONCERN.UNIQUEPATH]])),SEARCH("/",Table15[[#This Row],[CONCERN.UNIQUEPATH]])+1,1),255))</f>
        <v>Usability/Analytics/Status</v>
      </c>
    </row>
    <row r="737" spans="1:6">
      <c r="A737" t="s">
        <v>1969</v>
      </c>
      <c r="B737" t="s">
        <v>2246</v>
      </c>
      <c r="C737" s="30" t="s">
        <v>4905</v>
      </c>
      <c r="D737" s="26" t="s">
        <v>4906</v>
      </c>
      <c r="E737" s="45" t="str">
        <f xml:space="preserve"> CONCATENATE( MID(Table15[[#This Row],[PHASE]],2,3), MID(Table15[[#This Row],[DELIVERABLE]],2,4), TRIM(SUBSTITUTE(MID(Table15[[#This Row],[CONCERN.ID]],2,20),"","") )  )</f>
        <v>08.461.5930.00.0000</v>
      </c>
      <c r="F737" t="str">
        <f>TRIM(MID(Table15[[#This Row],[CONCERN.UNIQUEPATH]], IF( ISNUMBER( SEARCH("/",Table15[[#This Row],[CONCERN.UNIQUEPATH]])),SEARCH("/",Table15[[#This Row],[CONCERN.UNIQUEPATH]])+1,1),255))</f>
        <v>Usability/Assistance</v>
      </c>
    </row>
    <row r="738" spans="1:6">
      <c r="A738" t="s">
        <v>1969</v>
      </c>
      <c r="B738" t="s">
        <v>2246</v>
      </c>
      <c r="C738" s="29" t="s">
        <v>4907</v>
      </c>
      <c r="D738" s="27" t="s">
        <v>4908</v>
      </c>
      <c r="E738" t="str">
        <f xml:space="preserve"> CONCATENATE( MID(Table15[[#This Row],[PHASE]],2,3), MID(Table15[[#This Row],[DELIVERABLE]],2,4), TRIM(SUBSTITUTE(MID(Table15[[#This Row],[CONCERN.ID]],2,20),"","") )  )</f>
        <v>08.461.5931.00.0000</v>
      </c>
      <c r="F738" t="str">
        <f>TRIM(MID(Table15[[#This Row],[CONCERN.UNIQUEPATH]], IF( ISNUMBER( SEARCH("/",Table15[[#This Row],[CONCERN.UNIQUEPATH]])),SEARCH("/",Table15[[#This Row],[CONCERN.UNIQUEPATH]])+1,1),255))</f>
        <v>Usability/Assistance/Online Contact Email Provided</v>
      </c>
    </row>
    <row r="739" spans="1:6">
      <c r="A739" t="s">
        <v>1969</v>
      </c>
      <c r="B739" t="s">
        <v>2246</v>
      </c>
      <c r="C739" s="30" t="s">
        <v>4909</v>
      </c>
      <c r="D739" s="26" t="s">
        <v>937</v>
      </c>
      <c r="E739" s="45" t="str">
        <f xml:space="preserve"> CONCATENATE( MID(Table15[[#This Row],[PHASE]],2,3), MID(Table15[[#This Row],[DELIVERABLE]],2,4), TRIM(SUBSTITUTE(MID(Table15[[#This Row],[CONCERN.ID]],2,20),"","") )  )</f>
        <v>08.461.5940.00.0000</v>
      </c>
      <c r="F739" t="str">
        <f>TRIM(MID(Table15[[#This Row],[CONCERN.UNIQUEPATH]], IF( ISNUMBER( SEARCH("/",Table15[[#This Row],[CONCERN.UNIQUEPATH]])),SEARCH("/",Table15[[#This Row],[CONCERN.UNIQUEPATH]])+1,1),255))</f>
        <v>Usability/Configurability</v>
      </c>
    </row>
    <row r="740" spans="1:6">
      <c r="A740" t="s">
        <v>1969</v>
      </c>
      <c r="B740" t="s">
        <v>2246</v>
      </c>
      <c r="C740" s="29" t="s">
        <v>4910</v>
      </c>
      <c r="D740" s="27" t="s">
        <v>4911</v>
      </c>
      <c r="E740" t="str">
        <f xml:space="preserve"> CONCATENATE( MID(Table15[[#This Row],[PHASE]],2,3), MID(Table15[[#This Row],[DELIVERABLE]],2,4), TRIM(SUBSTITUTE(MID(Table15[[#This Row],[CONCERN.ID]],2,20),"","") )  )</f>
        <v>08.461.5941.00.0000</v>
      </c>
      <c r="F740" t="str">
        <f>TRIM(MID(Table15[[#This Row],[CONCERN.UNIQUEPATH]], IF( ISNUMBER( SEARCH("/",Table15[[#This Row],[CONCERN.UNIQUEPATH]])),SEARCH("/",Table15[[#This Row],[CONCERN.UNIQUEPATH]])+1,1),255))</f>
        <v>Usability/Configurability/Group</v>
      </c>
    </row>
    <row r="741" spans="1:6">
      <c r="A741" t="s">
        <v>1969</v>
      </c>
      <c r="B741" t="s">
        <v>2246</v>
      </c>
      <c r="C741" s="31" t="s">
        <v>4912</v>
      </c>
      <c r="D741" s="26" t="s">
        <v>4913</v>
      </c>
      <c r="E741" s="45" t="str">
        <f xml:space="preserve"> CONCATENATE( MID(Table15[[#This Row],[PHASE]],2,3), MID(Table15[[#This Row],[DELIVERABLE]],2,4), TRIM(SUBSTITUTE(MID(Table15[[#This Row],[CONCERN.ID]],2,20),"","") )  )</f>
        <v>08.461.5941.01.0000</v>
      </c>
      <c r="F741" t="str">
        <f>TRIM(MID(Table15[[#This Row],[CONCERN.UNIQUEPATH]], IF( ISNUMBER( SEARCH("/",Table15[[#This Row],[CONCERN.UNIQUEPATH]])),SEARCH("/",Table15[[#This Row],[CONCERN.UNIQUEPATH]])+1,1),255))</f>
        <v>Usability/Configurability/Group/Profile</v>
      </c>
    </row>
    <row r="742" spans="1:6">
      <c r="A742" t="s">
        <v>1969</v>
      </c>
      <c r="B742" t="s">
        <v>2246</v>
      </c>
      <c r="C742" s="32" t="s">
        <v>4914</v>
      </c>
      <c r="D742" s="27" t="s">
        <v>4915</v>
      </c>
      <c r="E742" t="str">
        <f xml:space="preserve"> CONCATENATE( MID(Table15[[#This Row],[PHASE]],2,3), MID(Table15[[#This Row],[DELIVERABLE]],2,4), TRIM(SUBSTITUTE(MID(Table15[[#This Row],[CONCERN.ID]],2,20),"","") )  )</f>
        <v>08.461.5941.02.0000</v>
      </c>
      <c r="F742" t="str">
        <f>TRIM(MID(Table15[[#This Row],[CONCERN.UNIQUEPATH]], IF( ISNUMBER( SEARCH("/",Table15[[#This Row],[CONCERN.UNIQUEPATH]])),SEARCH("/",Table15[[#This Row],[CONCERN.UNIQUEPATH]])+1,1),255))</f>
        <v>Usability/Configurability/Group/Roles</v>
      </c>
    </row>
    <row r="743" spans="1:6">
      <c r="A743" t="s">
        <v>1969</v>
      </c>
      <c r="B743" t="s">
        <v>2246</v>
      </c>
      <c r="C743" s="36" t="s">
        <v>4916</v>
      </c>
      <c r="D743" s="26" t="s">
        <v>4917</v>
      </c>
      <c r="E743" s="45" t="str">
        <f xml:space="preserve"> CONCATENATE( MID(Table15[[#This Row],[PHASE]],2,3), MID(Table15[[#This Row],[DELIVERABLE]],2,4), TRIM(SUBSTITUTE(MID(Table15[[#This Row],[CONCERN.ID]],2,20),"","") )  )</f>
        <v>08.461.5941.02.1000</v>
      </c>
      <c r="F743" t="str">
        <f>TRIM(MID(Table15[[#This Row],[CONCERN.UNIQUEPATH]], IF( ISNUMBER( SEARCH("/",Table15[[#This Row],[CONCERN.UNIQUEPATH]])),SEARCH("/",Table15[[#This Row],[CONCERN.UNIQUEPATH]])+1,1),255))</f>
        <v>Usability/Configurability/Group/Roles/Permissions</v>
      </c>
    </row>
    <row r="744" spans="1:6">
      <c r="A744" t="s">
        <v>1969</v>
      </c>
      <c r="B744" t="s">
        <v>2246</v>
      </c>
      <c r="C744" s="32" t="s">
        <v>4918</v>
      </c>
      <c r="D744" s="27" t="s">
        <v>4919</v>
      </c>
      <c r="E744" t="str">
        <f xml:space="preserve"> CONCATENATE( MID(Table15[[#This Row],[PHASE]],2,3), MID(Table15[[#This Row],[DELIVERABLE]],2,4), TRIM(SUBSTITUTE(MID(Table15[[#This Row],[CONCERN.ID]],2,20),"","") )  )</f>
        <v>08.461.5941.03.0000</v>
      </c>
      <c r="F744" t="str">
        <f>TRIM(MID(Table15[[#This Row],[CONCERN.UNIQUEPATH]], IF( ISNUMBER( SEARCH("/",Table15[[#This Row],[CONCERN.UNIQUEPATH]])),SEARCH("/",Table15[[#This Row],[CONCERN.UNIQUEPATH]])+1,1),255))</f>
        <v>Usability/Configurability/Group/Membership</v>
      </c>
    </row>
    <row r="745" spans="1:6">
      <c r="A745" t="s">
        <v>1969</v>
      </c>
      <c r="B745" t="s">
        <v>2246</v>
      </c>
      <c r="C745" s="30" t="s">
        <v>4920</v>
      </c>
      <c r="D745" s="26" t="s">
        <v>4921</v>
      </c>
      <c r="E745" s="45" t="str">
        <f xml:space="preserve"> CONCATENATE( MID(Table15[[#This Row],[PHASE]],2,3), MID(Table15[[#This Row],[DELIVERABLE]],2,4), TRIM(SUBSTITUTE(MID(Table15[[#This Row],[CONCERN.ID]],2,20),"","") )  )</f>
        <v>08.461.5943.00.0000</v>
      </c>
      <c r="F745" t="str">
        <f>TRIM(MID(Table15[[#This Row],[CONCERN.UNIQUEPATH]], IF( ISNUMBER( SEARCH("/",Table15[[#This Row],[CONCERN.UNIQUEPATH]])),SEARCH("/",Table15[[#This Row],[CONCERN.UNIQUEPATH]])+1,1),255))</f>
        <v>Usability/Configurability/Resources</v>
      </c>
    </row>
    <row r="746" spans="1:6">
      <c r="A746" t="s">
        <v>1969</v>
      </c>
      <c r="B746" t="s">
        <v>2246</v>
      </c>
      <c r="C746" s="32" t="s">
        <v>4922</v>
      </c>
      <c r="D746" s="27" t="s">
        <v>4923</v>
      </c>
      <c r="E746" t="str">
        <f xml:space="preserve"> CONCATENATE( MID(Table15[[#This Row],[PHASE]],2,3), MID(Table15[[#This Row],[DELIVERABLE]],2,4), TRIM(SUBSTITUTE(MID(Table15[[#This Row],[CONCERN.ID]],2,20),"","") )  )</f>
        <v>08.461.5943.01.0000</v>
      </c>
      <c r="F746" t="str">
        <f>TRIM(MID(Table15[[#This Row],[CONCERN.UNIQUEPATH]], IF( ISNUMBER( SEARCH("/",Table15[[#This Row],[CONCERN.UNIQUEPATH]])),SEARCH("/",Table15[[#This Row],[CONCERN.UNIQUEPATH]])+1,1),255))</f>
        <v>Usability/Configurability/Resources/Roles</v>
      </c>
    </row>
    <row r="747" spans="1:6">
      <c r="A747" t="s">
        <v>1969</v>
      </c>
      <c r="B747" t="s">
        <v>2246</v>
      </c>
      <c r="C747" s="36" t="s">
        <v>4924</v>
      </c>
      <c r="D747" s="26" t="s">
        <v>4925</v>
      </c>
      <c r="E747" s="45" t="str">
        <f xml:space="preserve"> CONCATENATE( MID(Table15[[#This Row],[PHASE]],2,3), MID(Table15[[#This Row],[DELIVERABLE]],2,4), TRIM(SUBSTITUTE(MID(Table15[[#This Row],[CONCERN.ID]],2,20),"","") )  )</f>
        <v>08.461.5943.01.1000</v>
      </c>
      <c r="F747" t="str">
        <f>TRIM(MID(Table15[[#This Row],[CONCERN.UNIQUEPATH]], IF( ISNUMBER( SEARCH("/",Table15[[#This Row],[CONCERN.UNIQUEPATH]])),SEARCH("/",Table15[[#This Row],[CONCERN.UNIQUEPATH]])+1,1),255))</f>
        <v>Usability/Configurability/Resources/Roles/Permissions</v>
      </c>
    </row>
    <row r="748" spans="1:6">
      <c r="A748" t="s">
        <v>1969</v>
      </c>
      <c r="B748" t="s">
        <v>2246</v>
      </c>
      <c r="C748" s="29" t="s">
        <v>4926</v>
      </c>
      <c r="D748" s="27" t="s">
        <v>4927</v>
      </c>
      <c r="E748" t="str">
        <f xml:space="preserve"> CONCATENATE( MID(Table15[[#This Row],[PHASE]],2,3), MID(Table15[[#This Row],[DELIVERABLE]],2,4), TRIM(SUBSTITUTE(MID(Table15[[#This Row],[CONCERN.ID]],2,20),"","") )  )</f>
        <v>08.461.5944.00.0000</v>
      </c>
      <c r="F748" t="str">
        <f>TRIM(MID(Table15[[#This Row],[CONCERN.UNIQUEPATH]], IF( ISNUMBER( SEARCH("/",Table15[[#This Row],[CONCERN.UNIQUEPATH]])),SEARCH("/",Table15[[#This Row],[CONCERN.UNIQUEPATH]])+1,1),255))</f>
        <v>Usability/Configurability/System Profile</v>
      </c>
    </row>
    <row r="749" spans="1:6">
      <c r="A749" t="s">
        <v>1969</v>
      </c>
      <c r="B749" t="s">
        <v>2246</v>
      </c>
      <c r="C749" s="31" t="s">
        <v>4928</v>
      </c>
      <c r="D749" s="26" t="s">
        <v>4929</v>
      </c>
      <c r="E749" s="45" t="str">
        <f xml:space="preserve"> CONCATENATE( MID(Table15[[#This Row],[PHASE]],2,3), MID(Table15[[#This Row],[DELIVERABLE]],2,4), TRIM(SUBSTITUTE(MID(Table15[[#This Row],[CONCERN.ID]],2,20),"","") )  )</f>
        <v>08.461.5944.01.0000</v>
      </c>
      <c r="F749" t="str">
        <f>TRIM(MID(Table15[[#This Row],[CONCERN.UNIQUEPATH]], IF( ISNUMBER( SEARCH("/",Table15[[#This Row],[CONCERN.UNIQUEPATH]])),SEARCH("/",Table15[[#This Row],[CONCERN.UNIQUEPATH]])+1,1),255))</f>
        <v>Usability/Configurability/Resource Collection/Profile</v>
      </c>
    </row>
    <row r="750" spans="1:6">
      <c r="A750" t="s">
        <v>1969</v>
      </c>
      <c r="B750" t="s">
        <v>2246</v>
      </c>
      <c r="C750" s="32" t="s">
        <v>4930</v>
      </c>
      <c r="D750" s="27" t="s">
        <v>4931</v>
      </c>
      <c r="E750" t="str">
        <f xml:space="preserve"> CONCATENATE( MID(Table15[[#This Row],[PHASE]],2,3), MID(Table15[[#This Row],[DELIVERABLE]],2,4), TRIM(SUBSTITUTE(MID(Table15[[#This Row],[CONCERN.ID]],2,20),"","") )  )</f>
        <v>08.461.5944.02.0000</v>
      </c>
      <c r="F750" t="str">
        <f>TRIM(MID(Table15[[#This Row],[CONCERN.UNIQUEPATH]], IF( ISNUMBER( SEARCH("/",Table15[[#This Row],[CONCERN.UNIQUEPATH]])),SEARCH("/",Table15[[#This Row],[CONCERN.UNIQUEPATH]])+1,1),255))</f>
        <v>Usability/Configurability/Resource Collection/Role Associations</v>
      </c>
    </row>
    <row r="751" spans="1:6">
      <c r="A751" t="s">
        <v>1969</v>
      </c>
      <c r="B751" t="s">
        <v>2246</v>
      </c>
      <c r="C751" s="30" t="s">
        <v>4932</v>
      </c>
      <c r="D751" s="26" t="s">
        <v>4933</v>
      </c>
      <c r="E751" s="45" t="str">
        <f xml:space="preserve"> CONCATENATE( MID(Table15[[#This Row],[PHASE]],2,3), MID(Table15[[#This Row],[DELIVERABLE]],2,4), TRIM(SUBSTITUTE(MID(Table15[[#This Row],[CONCERN.ID]],2,20),"","") )  )</f>
        <v>08.461.5945.00.0000</v>
      </c>
      <c r="F751" t="str">
        <f>TRIM(MID(Table15[[#This Row],[CONCERN.UNIQUEPATH]], IF( ISNUMBER( SEARCH("/",Table15[[#This Row],[CONCERN.UNIQUEPATH]])),SEARCH("/",Table15[[#This Row],[CONCERN.UNIQUEPATH]])+1,1),255))</f>
        <v>Usability/Configurability/Tenancy Profile</v>
      </c>
    </row>
    <row r="752" spans="1:6">
      <c r="A752" t="s">
        <v>1969</v>
      </c>
      <c r="B752" t="s">
        <v>2246</v>
      </c>
      <c r="C752" s="29" t="s">
        <v>4934</v>
      </c>
      <c r="D752" s="27" t="s">
        <v>4935</v>
      </c>
      <c r="E752" t="str">
        <f xml:space="preserve"> CONCATENATE( MID(Table15[[#This Row],[PHASE]],2,3), MID(Table15[[#This Row],[DELIVERABLE]],2,4), TRIM(SUBSTITUTE(MID(Table15[[#This Row],[CONCERN.ID]],2,20),"","") )  )</f>
        <v>08.461.5946.00.0000</v>
      </c>
      <c r="F752" t="str">
        <f>TRIM(MID(Table15[[#This Row],[CONCERN.UNIQUEPATH]], IF( ISNUMBER( SEARCH("/",Table15[[#This Row],[CONCERN.UNIQUEPATH]])),SEARCH("/",Table15[[#This Row],[CONCERN.UNIQUEPATH]])+1,1),255))</f>
        <v>Usability/Configurability/User Dashboard</v>
      </c>
    </row>
    <row r="753" spans="1:6">
      <c r="A753" t="s">
        <v>1969</v>
      </c>
      <c r="B753" t="s">
        <v>2246</v>
      </c>
      <c r="C753" s="30" t="s">
        <v>4936</v>
      </c>
      <c r="D753" s="26" t="s">
        <v>4937</v>
      </c>
      <c r="E753" s="45" t="str">
        <f xml:space="preserve"> CONCATENATE( MID(Table15[[#This Row],[PHASE]],2,3), MID(Table15[[#This Row],[DELIVERABLE]],2,4), TRIM(SUBSTITUTE(MID(Table15[[#This Row],[CONCERN.ID]],2,20),"","") )  )</f>
        <v>08.461.5947.00.0000</v>
      </c>
      <c r="F753" t="str">
        <f>TRIM(MID(Table15[[#This Row],[CONCERN.UNIQUEPATH]], IF( ISNUMBER( SEARCH("/",Table15[[#This Row],[CONCERN.UNIQUEPATH]])),SEARCH("/",Table15[[#This Row],[CONCERN.UNIQUEPATH]])+1,1),255))</f>
        <v>Usability/Configurability/User Profile</v>
      </c>
    </row>
    <row r="754" spans="1:6">
      <c r="A754" t="s">
        <v>1969</v>
      </c>
      <c r="B754" t="s">
        <v>2246</v>
      </c>
      <c r="C754" s="29" t="s">
        <v>4938</v>
      </c>
      <c r="D754" s="27" t="s">
        <v>922</v>
      </c>
      <c r="E754" t="str">
        <f xml:space="preserve"> CONCATENATE( MID(Table15[[#This Row],[PHASE]],2,3), MID(Table15[[#This Row],[DELIVERABLE]],2,4), TRIM(SUBSTITUTE(MID(Table15[[#This Row],[CONCERN.ID]],2,20),"","") )  )</f>
        <v>08.461.5950.00.0000</v>
      </c>
      <c r="F754" t="str">
        <f>TRIM(MID(Table15[[#This Row],[CONCERN.UNIQUEPATH]], IF( ISNUMBER( SEARCH("/",Table15[[#This Row],[CONCERN.UNIQUEPATH]])),SEARCH("/",Table15[[#This Row],[CONCERN.UNIQUEPATH]])+1,1),255))</f>
        <v>Usability/Learnability</v>
      </c>
    </row>
    <row r="755" spans="1:6">
      <c r="A755" t="s">
        <v>1969</v>
      </c>
      <c r="B755" t="s">
        <v>2246</v>
      </c>
      <c r="C755" s="30" t="s">
        <v>4939</v>
      </c>
      <c r="D755" s="26" t="s">
        <v>4940</v>
      </c>
      <c r="E755" s="45" t="str">
        <f xml:space="preserve"> CONCATENATE( MID(Table15[[#This Row],[PHASE]],2,3), MID(Table15[[#This Row],[DELIVERABLE]],2,4), TRIM(SUBSTITUTE(MID(Table15[[#This Row],[CONCERN.ID]],2,20),"","") )  )</f>
        <v>08.461.5951.00.0000</v>
      </c>
      <c r="F755" t="str">
        <f>TRIM(MID(Table15[[#This Row],[CONCERN.UNIQUEPATH]], IF( ISNUMBER( SEARCH("/",Table15[[#This Row],[CONCERN.UNIQUEPATH]])),SEARCH("/",Table15[[#This Row],[CONCERN.UNIQUEPATH]])+1,1),255))</f>
        <v>Usability/Learnability/Operations</v>
      </c>
    </row>
    <row r="756" spans="1:6">
      <c r="A756" t="s">
        <v>1969</v>
      </c>
      <c r="B756" t="s">
        <v>2246</v>
      </c>
      <c r="C756" s="32" t="s">
        <v>4941</v>
      </c>
      <c r="D756" s="27" t="s">
        <v>4942</v>
      </c>
      <c r="E756" t="str">
        <f xml:space="preserve"> CONCATENATE( MID(Table15[[#This Row],[PHASE]],2,3), MID(Table15[[#This Row],[DELIVERABLE]],2,4), TRIM(SUBSTITUTE(MID(Table15[[#This Row],[CONCERN.ID]],2,20),"","") )  )</f>
        <v>08.461.5951.01.0000</v>
      </c>
      <c r="F756" t="str">
        <f>TRIM(MID(Table15[[#This Row],[CONCERN.UNIQUEPATH]], IF( ISNUMBER( SEARCH("/",Table15[[#This Row],[CONCERN.UNIQUEPATH]])),SEARCH("/",Table15[[#This Row],[CONCERN.UNIQUEPATH]])+1,1),255))</f>
        <v>Usability/Learnability/Operations/Undoable</v>
      </c>
    </row>
    <row r="757" spans="1:6">
      <c r="A757" t="s">
        <v>1969</v>
      </c>
      <c r="B757" t="s">
        <v>2246</v>
      </c>
      <c r="C757" s="31" t="s">
        <v>4943</v>
      </c>
      <c r="D757" s="26" t="s">
        <v>4944</v>
      </c>
      <c r="E757" s="45" t="str">
        <f xml:space="preserve"> CONCATENATE( MID(Table15[[#This Row],[PHASE]],2,3), MID(Table15[[#This Row],[DELIVERABLE]],2,4), TRIM(SUBSTITUTE(MID(Table15[[#This Row],[CONCERN.ID]],2,20),"","") )  )</f>
        <v>08.461.5951.02.0000</v>
      </c>
      <c r="F757" t="str">
        <f>TRIM(MID(Table15[[#This Row],[CONCERN.UNIQUEPATH]], IF( ISNUMBER( SEARCH("/",Table15[[#This Row],[CONCERN.UNIQUEPATH]])),SEARCH("/",Table15[[#This Row],[CONCERN.UNIQUEPATH]])+1,1),255))</f>
        <v>Usability/Learnability/Operations/Delayable</v>
      </c>
    </row>
    <row r="758" spans="1:6">
      <c r="A758" t="s">
        <v>1969</v>
      </c>
      <c r="B758" t="s">
        <v>2246</v>
      </c>
      <c r="C758" s="29" t="s">
        <v>4945</v>
      </c>
      <c r="D758" s="27" t="s">
        <v>4946</v>
      </c>
      <c r="E758" t="str">
        <f xml:space="preserve"> CONCATENATE( MID(Table15[[#This Row],[PHASE]],2,3), MID(Table15[[#This Row],[DELIVERABLE]],2,4), TRIM(SUBSTITUTE(MID(Table15[[#This Row],[CONCERN.ID]],2,20),"","") )  )</f>
        <v>08.461.5952.00.0000</v>
      </c>
      <c r="F758" t="str">
        <f>TRIM(MID(Table15[[#This Row],[CONCERN.UNIQUEPATH]], IF( ISNUMBER( SEARCH("/",Table15[[#This Row],[CONCERN.UNIQUEPATH]])),SEARCH("/",Table15[[#This Row],[CONCERN.UNIQUEPATH]])+1,1),255))</f>
        <v>Usability/Learnability/Documentation</v>
      </c>
    </row>
    <row r="759" spans="1:6">
      <c r="A759" t="s">
        <v>1969</v>
      </c>
      <c r="B759" t="s">
        <v>2246</v>
      </c>
      <c r="C759" s="31" t="s">
        <v>4947</v>
      </c>
      <c r="D759" s="26" t="s">
        <v>4948</v>
      </c>
      <c r="E759" s="45" t="str">
        <f xml:space="preserve"> CONCATENATE( MID(Table15[[#This Row],[PHASE]],2,3), MID(Table15[[#This Row],[DELIVERABLE]],2,4), TRIM(SUBSTITUTE(MID(Table15[[#This Row],[CONCERN.ID]],2,20),"","") )  )</f>
        <v>08.461.5952.01.0000</v>
      </c>
      <c r="F759" t="str">
        <f>TRIM(MID(Table15[[#This Row],[CONCERN.UNIQUEPATH]], IF( ISNUMBER( SEARCH("/",Table15[[#This Row],[CONCERN.UNIQUEPATH]])),SEARCH("/",Table15[[#This Row],[CONCERN.UNIQUEPATH]])+1,1),255))</f>
        <v>Usability/Learnability/Documentation/Is Available &amp; Online</v>
      </c>
    </row>
    <row r="760" spans="1:6">
      <c r="A760" t="s">
        <v>1969</v>
      </c>
      <c r="B760" t="s">
        <v>2246</v>
      </c>
      <c r="C760" s="32" t="s">
        <v>4949</v>
      </c>
      <c r="D760" s="27" t="s">
        <v>4950</v>
      </c>
      <c r="E760" t="str">
        <f xml:space="preserve"> CONCATENATE( MID(Table15[[#This Row],[PHASE]],2,3), MID(Table15[[#This Row],[DELIVERABLE]],2,4), TRIM(SUBSTITUTE(MID(Table15[[#This Row],[CONCERN.ID]],2,20),"","") )  )</f>
        <v>08.461.5952.02.0000</v>
      </c>
      <c r="F760" t="str">
        <f>TRIM(MID(Table15[[#This Row],[CONCERN.UNIQUEPATH]], IF( ISNUMBER( SEARCH("/",Table15[[#This Row],[CONCERN.UNIQUEPATH]])),SEARCH("/",Table15[[#This Row],[CONCERN.UNIQUEPATH]])+1,1),255))</f>
        <v>Usability/Learnability/Documentation/Is Searchable</v>
      </c>
    </row>
    <row r="761" spans="1:6">
      <c r="A761" t="s">
        <v>1969</v>
      </c>
      <c r="B761" t="s">
        <v>2246</v>
      </c>
      <c r="C761" s="31" t="s">
        <v>4951</v>
      </c>
      <c r="D761" s="26" t="s">
        <v>4952</v>
      </c>
      <c r="E761" s="45" t="str">
        <f xml:space="preserve"> CONCATENATE( MID(Table15[[#This Row],[PHASE]],2,3), MID(Table15[[#This Row],[DELIVERABLE]],2,4), TRIM(SUBSTITUTE(MID(Table15[[#This Row],[CONCERN.ID]],2,20),"","") )  )</f>
        <v>08.461.5952.03.0000</v>
      </c>
      <c r="F761" t="str">
        <f>TRIM(MID(Table15[[#This Row],[CONCERN.UNIQUEPATH]], IF( ISNUMBER( SEARCH("/",Table15[[#This Row],[CONCERN.UNIQUEPATH]])),SEARCH("/",Table15[[#This Row],[CONCERN.UNIQUEPATH]])+1,1),255))</f>
        <v>Usability/Learnability/Documentation/Dynamically Updatable</v>
      </c>
    </row>
    <row r="762" spans="1:6">
      <c r="A762" t="s">
        <v>1969</v>
      </c>
      <c r="B762" t="s">
        <v>2246</v>
      </c>
      <c r="C762" s="29" t="s">
        <v>4953</v>
      </c>
      <c r="D762" s="27" t="s">
        <v>4954</v>
      </c>
      <c r="E762" t="str">
        <f xml:space="preserve"> CONCATENATE( MID(Table15[[#This Row],[PHASE]],2,3), MID(Table15[[#This Row],[DELIVERABLE]],2,4), TRIM(SUBSTITUTE(MID(Table15[[#This Row],[CONCERN.ID]],2,20),"","") )  )</f>
        <v>08.461.5953.00.0000</v>
      </c>
      <c r="F762" t="str">
        <f>TRIM(MID(Table15[[#This Row],[CONCERN.UNIQUEPATH]], IF( ISNUMBER( SEARCH("/",Table15[[#This Row],[CONCERN.UNIQUEPATH]])),SEARCH("/",Table15[[#This Row],[CONCERN.UNIQUEPATH]])+1,1),255))</f>
        <v>Usability/Learnability/Training Not Required</v>
      </c>
    </row>
    <row r="763" spans="1:6">
      <c r="A763" t="s">
        <v>1969</v>
      </c>
      <c r="B763" t="s">
        <v>2246</v>
      </c>
      <c r="C763" s="30" t="s">
        <v>4955</v>
      </c>
      <c r="D763" s="26" t="s">
        <v>143</v>
      </c>
      <c r="E763" s="45" t="str">
        <f xml:space="preserve"> CONCATENATE( MID(Table15[[#This Row],[PHASE]],2,3), MID(Table15[[#This Row],[DELIVERABLE]],2,4), TRIM(SUBSTITUTE(MID(Table15[[#This Row],[CONCERN.ID]],2,20),"","") )  )</f>
        <v>08.461.5960.00.0000</v>
      </c>
      <c r="F763" t="str">
        <f>TRIM(MID(Table15[[#This Row],[CONCERN.UNIQUEPATH]], IF( ISNUMBER( SEARCH("/",Table15[[#This Row],[CONCERN.UNIQUEPATH]])),SEARCH("/",Table15[[#This Row],[CONCERN.UNIQUEPATH]])+1,1),255))</f>
        <v>Usability/Operability</v>
      </c>
    </row>
    <row r="764" spans="1:6">
      <c r="A764" t="s">
        <v>1969</v>
      </c>
      <c r="B764" t="s">
        <v>2246</v>
      </c>
      <c r="C764" s="29" t="s">
        <v>4956</v>
      </c>
      <c r="D764" s="27" t="s">
        <v>4957</v>
      </c>
      <c r="E764" t="str">
        <f xml:space="preserve"> CONCATENATE( MID(Table15[[#This Row],[PHASE]],2,3), MID(Table15[[#This Row],[DELIVERABLE]],2,4), TRIM(SUBSTITUTE(MID(Table15[[#This Row],[CONCERN.ID]],2,20),"","") )  )</f>
        <v>08.461.5961.00.0000</v>
      </c>
      <c r="F764" t="str">
        <f>TRIM(MID(Table15[[#This Row],[CONCERN.UNIQUEPATH]], IF( ISNUMBER( SEARCH("/",Table15[[#This Row],[CONCERN.UNIQUEPATH]])),SEARCH("/",Table15[[#This Row],[CONCERN.UNIQUEPATH]])+1,1),255))</f>
        <v>Usability/Operability/Reporting</v>
      </c>
    </row>
    <row r="765" spans="1:6">
      <c r="A765" t="s">
        <v>1969</v>
      </c>
      <c r="B765" t="s">
        <v>2246</v>
      </c>
      <c r="C765" s="31" t="s">
        <v>4958</v>
      </c>
      <c r="D765" s="26" t="s">
        <v>4959</v>
      </c>
      <c r="E765" s="45" t="str">
        <f xml:space="preserve"> CONCATENATE( MID(Table15[[#This Row],[PHASE]],2,3), MID(Table15[[#This Row],[DELIVERABLE]],2,4), TRIM(SUBSTITUTE(MID(Table15[[#This Row],[CONCERN.ID]],2,20),"","") )  )</f>
        <v>08.461.5961.01.0000</v>
      </c>
      <c r="F765" t="str">
        <f>TRIM(MID(Table15[[#This Row],[CONCERN.UNIQUEPATH]], IF( ISNUMBER( SEARCH("/",Table15[[#This Row],[CONCERN.UNIQUEPATH]])),SEARCH("/",Table15[[#This Row],[CONCERN.UNIQUEPATH]])+1,1),255))</f>
        <v>Usability/Operability/Reporting/Free</v>
      </c>
    </row>
    <row r="766" spans="1:6">
      <c r="A766" t="s">
        <v>1969</v>
      </c>
      <c r="B766" t="s">
        <v>2246</v>
      </c>
      <c r="C766" s="32" t="s">
        <v>4960</v>
      </c>
      <c r="D766" s="27" t="s">
        <v>4961</v>
      </c>
      <c r="E766" t="str">
        <f xml:space="preserve"> CONCATENATE( MID(Table15[[#This Row],[PHASE]],2,3), MID(Table15[[#This Row],[DELIVERABLE]],2,4), TRIM(SUBSTITUTE(MID(Table15[[#This Row],[CONCERN.ID]],2,20),"","") )  )</f>
        <v>08.461.5961.02.0000</v>
      </c>
      <c r="F766" t="str">
        <f>TRIM(MID(Table15[[#This Row],[CONCERN.UNIQUEPATH]], IF( ISNUMBER( SEARCH("/",Table15[[#This Row],[CONCERN.UNIQUEPATH]])),SEARCH("/",Table15[[#This Row],[CONCERN.UNIQUEPATH]])+1,1),255))</f>
        <v>Usability/Operability/Reporting/Filterable</v>
      </c>
    </row>
    <row r="767" spans="1:6">
      <c r="A767" t="s">
        <v>1969</v>
      </c>
      <c r="B767" t="s">
        <v>2246</v>
      </c>
      <c r="C767" s="31" t="s">
        <v>4962</v>
      </c>
      <c r="D767" s="26" t="s">
        <v>4963</v>
      </c>
      <c r="E767" s="45" t="str">
        <f xml:space="preserve"> CONCATENATE( MID(Table15[[#This Row],[PHASE]],2,3), MID(Table15[[#This Row],[DELIVERABLE]],2,4), TRIM(SUBSTITUTE(MID(Table15[[#This Row],[CONCERN.ID]],2,20),"","") )  )</f>
        <v>08.461.5961.03.0000</v>
      </c>
      <c r="F767" t="str">
        <f>TRIM(MID(Table15[[#This Row],[CONCERN.UNIQUEPATH]], IF( ISNUMBER( SEARCH("/",Table15[[#This Row],[CONCERN.UNIQUEPATH]])),SEARCH("/",Table15[[#This Row],[CONCERN.UNIQUEPATH]])+1,1),255))</f>
        <v>Usability/Operability/Reporting/Sortable</v>
      </c>
    </row>
    <row r="768" spans="1:6">
      <c r="A768" t="s">
        <v>1969</v>
      </c>
      <c r="B768" t="s">
        <v>2246</v>
      </c>
      <c r="C768" s="32" t="s">
        <v>4964</v>
      </c>
      <c r="D768" s="27" t="s">
        <v>4965</v>
      </c>
      <c r="E768" t="str">
        <f xml:space="preserve"> CONCATENATE( MID(Table15[[#This Row],[PHASE]],2,3), MID(Table15[[#This Row],[DELIVERABLE]],2,4), TRIM(SUBSTITUTE(MID(Table15[[#This Row],[CONCERN.ID]],2,20),"","") )  )</f>
        <v>08.461.5961.04.0000</v>
      </c>
      <c r="F768" t="str">
        <f>TRIM(MID(Table15[[#This Row],[CONCERN.UNIQUEPATH]], IF( ISNUMBER( SEARCH("/",Table15[[#This Row],[CONCERN.UNIQUEPATH]])),SEARCH("/",Table15[[#This Row],[CONCERN.UNIQUEPATH]])+1,1),255))</f>
        <v>Usability/Operability/Reporting/Printable</v>
      </c>
    </row>
    <row r="769" spans="1:6">
      <c r="A769" t="s">
        <v>1969</v>
      </c>
      <c r="B769" t="s">
        <v>2246</v>
      </c>
      <c r="C769" s="31" t="s">
        <v>4966</v>
      </c>
      <c r="D769" s="26" t="s">
        <v>4967</v>
      </c>
      <c r="E769" s="45" t="str">
        <f xml:space="preserve"> CONCATENATE( MID(Table15[[#This Row],[PHASE]],2,3), MID(Table15[[#This Row],[DELIVERABLE]],2,4), TRIM(SUBSTITUTE(MID(Table15[[#This Row],[CONCERN.ID]],2,20),"","") )  )</f>
        <v>08.461.5961.05.0000</v>
      </c>
      <c r="F769" t="str">
        <f>TRIM(MID(Table15[[#This Row],[CONCERN.UNIQUEPATH]], IF( ISNUMBER( SEARCH("/",Table15[[#This Row],[CONCERN.UNIQUEPATH]])),SEARCH("/",Table15[[#This Row],[CONCERN.UNIQUEPATH]])+1,1),255))</f>
        <v>Usability/Operability/Reporting/Clear of UI Artefacts</v>
      </c>
    </row>
    <row r="770" spans="1:6">
      <c r="A770" t="s">
        <v>1969</v>
      </c>
      <c r="B770" t="s">
        <v>2246</v>
      </c>
      <c r="C770" s="32" t="s">
        <v>4968</v>
      </c>
      <c r="D770" s="27" t="s">
        <v>4969</v>
      </c>
      <c r="E770" t="str">
        <f xml:space="preserve"> CONCATENATE( MID(Table15[[#This Row],[PHASE]],2,3), MID(Table15[[#This Row],[DELIVERABLE]],2,4), TRIM(SUBSTITUTE(MID(Table15[[#This Row],[CONCERN.ID]],2,20),"","") )  )</f>
        <v>08.461.5961.06.0000</v>
      </c>
      <c r="F770" t="str">
        <f>TRIM(MID(Table15[[#This Row],[CONCERN.UNIQUEPATH]], IF( ISNUMBER( SEARCH("/",Table15[[#This Row],[CONCERN.UNIQUEPATH]])),SEARCH("/",Table15[[#This Row],[CONCERN.UNIQUEPATH]])+1,1),255))</f>
        <v>Usability/Operability/Reporting/UI and Print layouts are distinct</v>
      </c>
    </row>
    <row r="771" spans="1:6">
      <c r="A771" t="s">
        <v>1969</v>
      </c>
      <c r="B771" t="s">
        <v>2246</v>
      </c>
      <c r="C771" s="31" t="s">
        <v>4970</v>
      </c>
      <c r="D771" s="26" t="s">
        <v>4971</v>
      </c>
      <c r="E771" s="45" t="str">
        <f xml:space="preserve"> CONCATENATE( MID(Table15[[#This Row],[PHASE]],2,3), MID(Table15[[#This Row],[DELIVERABLE]],2,4), TRIM(SUBSTITUTE(MID(Table15[[#This Row],[CONCERN.ID]],2,20),"","") )  )</f>
        <v>08.461.5961.07.0000</v>
      </c>
      <c r="F771" t="str">
        <f>TRIM(MID(Table15[[#This Row],[CONCERN.UNIQUEPATH]], IF( ISNUMBER( SEARCH("/",Table15[[#This Row],[CONCERN.UNIQUEPATH]])),SEARCH("/",Table15[[#This Row],[CONCERN.UNIQUEPATH]])+1,1),255))</f>
        <v>Usability/Operability/Reporting/PDF</v>
      </c>
    </row>
    <row r="772" spans="1:6">
      <c r="A772" t="s">
        <v>1969</v>
      </c>
      <c r="B772" t="s">
        <v>2246</v>
      </c>
      <c r="C772" s="32" t="s">
        <v>4972</v>
      </c>
      <c r="D772" s="27" t="s">
        <v>4973</v>
      </c>
      <c r="E772" t="str">
        <f xml:space="preserve"> CONCATENATE( MID(Table15[[#This Row],[PHASE]],2,3), MID(Table15[[#This Row],[DELIVERABLE]],2,4), TRIM(SUBSTITUTE(MID(Table15[[#This Row],[CONCERN.ID]],2,20),"","") )  )</f>
        <v>08.461.5961.08.0000</v>
      </c>
      <c r="F772" t="str">
        <f>TRIM(MID(Table15[[#This Row],[CONCERN.UNIQUEPATH]], IF( ISNUMBER( SEARCH("/",Table15[[#This Row],[CONCERN.UNIQUEPATH]])),SEARCH("/",Table15[[#This Row],[CONCERN.UNIQUEPATH]])+1,1),255))</f>
        <v>Usability/Operability/Reporting/Unalterable (Digitally Signed)</v>
      </c>
    </row>
    <row r="773" spans="1:6">
      <c r="A773" t="s">
        <v>1969</v>
      </c>
      <c r="B773" t="s">
        <v>2246</v>
      </c>
      <c r="C773" s="30" t="s">
        <v>4974</v>
      </c>
      <c r="D773" s="26" t="s">
        <v>4975</v>
      </c>
      <c r="E773" s="45" t="str">
        <f xml:space="preserve"> CONCATENATE( MID(Table15[[#This Row],[PHASE]],2,3), MID(Table15[[#This Row],[DELIVERABLE]],2,4), TRIM(SUBSTITUTE(MID(Table15[[#This Row],[CONCERN.ID]],2,20),"","") )  )</f>
        <v>08.461.5963.00.0000</v>
      </c>
      <c r="F773" t="str">
        <f>TRIM(MID(Table15[[#This Row],[CONCERN.UNIQUEPATH]], IF( ISNUMBER( SEARCH("/",Table15[[#This Row],[CONCERN.UNIQUEPATH]])),SEARCH("/",Table15[[#This Row],[CONCERN.UNIQUEPATH]])+1,1),255))</f>
        <v>Usability/Accessibility/Dashboards</v>
      </c>
    </row>
    <row r="774" spans="1:6">
      <c r="A774" t="s">
        <v>1969</v>
      </c>
      <c r="B774" t="s">
        <v>2246</v>
      </c>
      <c r="C774" s="32" t="s">
        <v>4976</v>
      </c>
      <c r="D774" s="27" t="s">
        <v>4977</v>
      </c>
      <c r="E774" t="str">
        <f xml:space="preserve"> CONCATENATE( MID(Table15[[#This Row],[PHASE]],2,3), MID(Table15[[#This Row],[DELIVERABLE]],2,4), TRIM(SUBSTITUTE(MID(Table15[[#This Row],[CONCERN.ID]],2,20),"","") )  )</f>
        <v>08.461.5963.01.0000</v>
      </c>
      <c r="F774" t="str">
        <f>TRIM(MID(Table15[[#This Row],[CONCERN.UNIQUEPATH]], IF( ISNUMBER( SEARCH("/",Table15[[#This Row],[CONCERN.UNIQUEPATH]])),SEARCH("/",Table15[[#This Row],[CONCERN.UNIQUEPATH]])+1,1),255))</f>
        <v>Usability/Accessibility/Dashboards/Public Users</v>
      </c>
    </row>
    <row r="775" spans="1:6">
      <c r="A775" t="s">
        <v>1969</v>
      </c>
      <c r="B775" t="s">
        <v>2246</v>
      </c>
      <c r="C775" s="31" t="s">
        <v>4978</v>
      </c>
      <c r="D775" s="26" t="s">
        <v>4979</v>
      </c>
      <c r="E775" s="45" t="str">
        <f xml:space="preserve"> CONCATENATE( MID(Table15[[#This Row],[PHASE]],2,3), MID(Table15[[#This Row],[DELIVERABLE]],2,4), TRIM(SUBSTITUTE(MID(Table15[[#This Row],[CONCERN.ID]],2,20),"","") )  )</f>
        <v>08.461.5963.02.0000</v>
      </c>
      <c r="F775" t="str">
        <f>TRIM(MID(Table15[[#This Row],[CONCERN.UNIQUEPATH]], IF( ISNUMBER( SEARCH("/",Table15[[#This Row],[CONCERN.UNIQUEPATH]])),SEARCH("/",Table15[[#This Row],[CONCERN.UNIQUEPATH]])+1,1),255))</f>
        <v>Usability/Accessibility/Dashboards/Authenticated Users</v>
      </c>
    </row>
    <row r="776" spans="1:6">
      <c r="A776" t="s">
        <v>1969</v>
      </c>
      <c r="B776" t="s">
        <v>2246</v>
      </c>
      <c r="C776" s="29" t="s">
        <v>4980</v>
      </c>
      <c r="D776" s="27" t="s">
        <v>4981</v>
      </c>
      <c r="E776" t="str">
        <f xml:space="preserve"> CONCATENATE( MID(Table15[[#This Row],[PHASE]],2,3), MID(Table15[[#This Row],[DELIVERABLE]],2,4), TRIM(SUBSTITUTE(MID(Table15[[#This Row],[CONCERN.ID]],2,20),"","") )  )</f>
        <v>08.461.5964.00.0000</v>
      </c>
      <c r="F776" t="str">
        <f>TRIM(MID(Table15[[#This Row],[CONCERN.UNIQUEPATH]], IF( ISNUMBER( SEARCH("/",Table15[[#This Row],[CONCERN.UNIQUEPATH]])),SEARCH("/",Table15[[#This Row],[CONCERN.UNIQUEPATH]])+1,1),255))</f>
        <v>Usability/Operability/Dependencies</v>
      </c>
    </row>
    <row r="777" spans="1:6">
      <c r="A777" t="s">
        <v>1969</v>
      </c>
      <c r="B777" t="s">
        <v>2246</v>
      </c>
      <c r="C777" s="31" t="s">
        <v>4982</v>
      </c>
      <c r="D777" s="26" t="s">
        <v>4983</v>
      </c>
      <c r="E777" s="45" t="str">
        <f xml:space="preserve"> CONCATENATE( MID(Table15[[#This Row],[PHASE]],2,3), MID(Table15[[#This Row],[DELIVERABLE]],2,4), TRIM(SUBSTITUTE(MID(Table15[[#This Row],[CONCERN.ID]],2,20),"","") )  )</f>
        <v>08.461.5964.01.0000</v>
      </c>
      <c r="F777" t="str">
        <f>TRIM(MID(Table15[[#This Row],[CONCERN.UNIQUEPATH]], IF( ISNUMBER( SEARCH("/",Table15[[#This Row],[CONCERN.UNIQUEPATH]])),SEARCH("/",Table15[[#This Row],[CONCERN.UNIQUEPATH]])+1,1),255))</f>
        <v>Usability/Operability/Dependencies/Device</v>
      </c>
    </row>
    <row r="778" spans="1:6">
      <c r="A778" t="s">
        <v>1969</v>
      </c>
      <c r="B778" t="s">
        <v>2246</v>
      </c>
      <c r="C778" s="32" t="s">
        <v>4984</v>
      </c>
      <c r="D778" s="27" t="s">
        <v>4985</v>
      </c>
      <c r="E778" t="str">
        <f xml:space="preserve"> CONCATENATE( MID(Table15[[#This Row],[PHASE]],2,3), MID(Table15[[#This Row],[DELIVERABLE]],2,4), TRIM(SUBSTITUTE(MID(Table15[[#This Row],[CONCERN.ID]],2,20),"","") )  )</f>
        <v>08.461.5964.02.0000</v>
      </c>
      <c r="F778" t="str">
        <f>TRIM(MID(Table15[[#This Row],[CONCERN.UNIQUEPATH]], IF( ISNUMBER( SEARCH("/",Table15[[#This Row],[CONCERN.UNIQUEPATH]])),SEARCH("/",Table15[[#This Row],[CONCERN.UNIQUEPATH]])+1,1),255))</f>
        <v>Usability/Operability/Dependencies/Permissions</v>
      </c>
    </row>
    <row r="779" spans="1:6">
      <c r="A779" t="s">
        <v>1969</v>
      </c>
      <c r="B779" t="s">
        <v>2246</v>
      </c>
      <c r="C779" s="36" t="s">
        <v>4986</v>
      </c>
      <c r="D779" s="26" t="s">
        <v>4987</v>
      </c>
      <c r="E779" s="45" t="str">
        <f xml:space="preserve"> CONCATENATE( MID(Table15[[#This Row],[PHASE]],2,3), MID(Table15[[#This Row],[DELIVERABLE]],2,4), TRIM(SUBSTITUTE(MID(Table15[[#This Row],[CONCERN.ID]],2,20),"","") )  )</f>
        <v>08.461.5964.02.1000</v>
      </c>
      <c r="F779" t="str">
        <f>TRIM(MID(Table15[[#This Row],[CONCERN.UNIQUEPATH]], IF( ISNUMBER( SEARCH("/",Table15[[#This Row],[CONCERN.UNIQUEPATH]])),SEARCH("/",Table15[[#This Row],[CONCERN.UNIQUEPATH]])+1,1),255))</f>
        <v>Usability/Operability/Dependencies/Permissions/Request Least</v>
      </c>
    </row>
    <row r="780" spans="1:6">
      <c r="A780" t="s">
        <v>1969</v>
      </c>
      <c r="B780" t="s">
        <v>2246</v>
      </c>
      <c r="C780" s="33" t="s">
        <v>4988</v>
      </c>
      <c r="D780" s="27" t="s">
        <v>4989</v>
      </c>
      <c r="E780" t="str">
        <f xml:space="preserve"> CONCATENATE( MID(Table15[[#This Row],[PHASE]],2,3), MID(Table15[[#This Row],[DELIVERABLE]],2,4), TRIM(SUBSTITUTE(MID(Table15[[#This Row],[CONCERN.ID]],2,20),"","") )  )</f>
        <v>08.461.5964.02.2000</v>
      </c>
      <c r="F780" t="str">
        <f>TRIM(MID(Table15[[#This Row],[CONCERN.UNIQUEPATH]], IF( ISNUMBER( SEARCH("/",Table15[[#This Row],[CONCERN.UNIQUEPATH]])),SEARCH("/",Table15[[#This Row],[CONCERN.UNIQUEPATH]])+1,1),255))</f>
        <v>Usability/Operability/Dependencies/Permissions/Request As Needed</v>
      </c>
    </row>
    <row r="781" spans="1:6">
      <c r="A781" t="s">
        <v>1969</v>
      </c>
      <c r="B781" t="s">
        <v>2246</v>
      </c>
      <c r="C781" s="30" t="s">
        <v>4990</v>
      </c>
      <c r="D781" s="26" t="s">
        <v>255</v>
      </c>
      <c r="E781" s="45" t="str">
        <f xml:space="preserve"> CONCATENATE( MID(Table15[[#This Row],[PHASE]],2,3), MID(Table15[[#This Row],[DELIVERABLE]],2,4), TRIM(SUBSTITUTE(MID(Table15[[#This Row],[CONCERN.ID]],2,20),"","") )  )</f>
        <v>08.461.5970.00.0000</v>
      </c>
      <c r="F781" t="str">
        <f>TRIM(MID(Table15[[#This Row],[CONCERN.UNIQUEPATH]], IF( ISNUMBER( SEARCH("/",Table15[[#This Row],[CONCERN.UNIQUEPATH]])),SEARCH("/",Table15[[#This Row],[CONCERN.UNIQUEPATH]])+1,1),255))</f>
        <v>Usability/Accessibility</v>
      </c>
    </row>
    <row r="782" spans="1:6">
      <c r="A782" t="s">
        <v>1969</v>
      </c>
      <c r="B782" t="s">
        <v>2246</v>
      </c>
      <c r="C782" s="29" t="s">
        <v>4991</v>
      </c>
      <c r="D782" s="27" t="s">
        <v>4992</v>
      </c>
      <c r="E782" t="str">
        <f xml:space="preserve"> CONCATENATE( MID(Table15[[#This Row],[PHASE]],2,3), MID(Table15[[#This Row],[DELIVERABLE]],2,4), TRIM(SUBSTITUTE(MID(Table15[[#This Row],[CONCERN.ID]],2,20),"","") )  )</f>
        <v>08.461.5971.01.0000</v>
      </c>
      <c r="F782" t="str">
        <f>TRIM(MID(Table15[[#This Row],[CONCERN.UNIQUEPATH]], IF( ISNUMBER( SEARCH("/",Table15[[#This Row],[CONCERN.UNIQUEPATH]])),SEARCH("/",Table15[[#This Row],[CONCERN.UNIQUEPATH]])+1,1),255))</f>
        <v>Usability/Accessibility/WCAG</v>
      </c>
    </row>
    <row r="783" spans="1:6">
      <c r="A783" t="s">
        <v>1969</v>
      </c>
      <c r="B783" t="s">
        <v>2246</v>
      </c>
      <c r="C783" s="31" t="s">
        <v>4993</v>
      </c>
      <c r="D783" s="26" t="s">
        <v>4994</v>
      </c>
      <c r="E783" s="45" t="str">
        <f xml:space="preserve"> CONCATENATE( MID(Table15[[#This Row],[PHASE]],2,3), MID(Table15[[#This Row],[DELIVERABLE]],2,4), TRIM(SUBSTITUTE(MID(Table15[[#This Row],[CONCERN.ID]],2,20),"","") )  )</f>
        <v>08.461.5971.07.1000</v>
      </c>
      <c r="F783" t="str">
        <f>TRIM(MID(Table15[[#This Row],[CONCERN.UNIQUEPATH]], IF( ISNUMBER( SEARCH("/",Table15[[#This Row],[CONCERN.UNIQUEPATH]])),SEARCH("/",Table15[[#This Row],[CONCERN.UNIQUEPATH]])+1,1),255))</f>
        <v>Usability/Accessibility/By API/Queryable</v>
      </c>
    </row>
    <row r="784" spans="1:6">
      <c r="A784" t="s">
        <v>1969</v>
      </c>
      <c r="B784" t="s">
        <v>2246</v>
      </c>
      <c r="C784" s="29" t="s">
        <v>4995</v>
      </c>
      <c r="D784" s="27" t="s">
        <v>4996</v>
      </c>
      <c r="E784" t="str">
        <f xml:space="preserve"> CONCATENATE( MID(Table15[[#This Row],[PHASE]],2,3), MID(Table15[[#This Row],[DELIVERABLE]],2,4), TRIM(SUBSTITUTE(MID(Table15[[#This Row],[CONCERN.ID]],2,20),"","") )  )</f>
        <v>08.461.5972.02.0000</v>
      </c>
      <c r="F784" t="str">
        <f>TRIM(MID(Table15[[#This Row],[CONCERN.UNIQUEPATH]], IF( ISNUMBER( SEARCH("/",Table15[[#This Row],[CONCERN.UNIQUEPATH]])),SEARCH("/",Table15[[#This Row],[CONCERN.UNIQUEPATH]])+1,1),255))</f>
        <v>Usability/Accessibility/Colours</v>
      </c>
    </row>
    <row r="785" spans="1:6">
      <c r="A785" t="s">
        <v>1969</v>
      </c>
      <c r="B785" t="s">
        <v>2246</v>
      </c>
      <c r="C785" s="31" t="s">
        <v>4997</v>
      </c>
      <c r="D785" s="26" t="s">
        <v>4998</v>
      </c>
      <c r="E785" s="45" t="str">
        <f xml:space="preserve"> CONCATENATE( MID(Table15[[#This Row],[PHASE]],2,3), MID(Table15[[#This Row],[DELIVERABLE]],2,4), TRIM(SUBSTITUTE(MID(Table15[[#This Row],[CONCERN.ID]],2,20),"","") )  )</f>
        <v>08.461.5972.02.1000</v>
      </c>
      <c r="F785" t="str">
        <f>TRIM(MID(Table15[[#This Row],[CONCERN.UNIQUEPATH]], IF( ISNUMBER( SEARCH("/",Table15[[#This Row],[CONCERN.UNIQUEPATH]])),SEARCH("/",Table15[[#This Row],[CONCERN.UNIQUEPATH]])+1,1),255))</f>
        <v>Usability/Accessibility/Colours/RedGreen</v>
      </c>
    </row>
    <row r="786" spans="1:6">
      <c r="A786" t="s">
        <v>1969</v>
      </c>
      <c r="B786" t="s">
        <v>2246</v>
      </c>
      <c r="C786" s="32" t="s">
        <v>4999</v>
      </c>
      <c r="D786" s="27" t="s">
        <v>5000</v>
      </c>
      <c r="E786" t="str">
        <f xml:space="preserve"> CONCATENATE( MID(Table15[[#This Row],[PHASE]],2,3), MID(Table15[[#This Row],[DELIVERABLE]],2,4), TRIM(SUBSTITUTE(MID(Table15[[#This Row],[CONCERN.ID]],2,20),"","") )  )</f>
        <v>08.461.5972.02.2000</v>
      </c>
      <c r="F786" t="str">
        <f>TRIM(MID(Table15[[#This Row],[CONCERN.UNIQUEPATH]], IF( ISNUMBER( SEARCH("/",Table15[[#This Row],[CONCERN.UNIQUEPATH]])),SEARCH("/",Table15[[#This Row],[CONCERN.UNIQUEPATH]])+1,1),255))</f>
        <v>Usability/Accessibility/Colours/BlueYellow</v>
      </c>
    </row>
    <row r="787" spans="1:6">
      <c r="A787" t="s">
        <v>1969</v>
      </c>
      <c r="B787" t="s">
        <v>2246</v>
      </c>
      <c r="C787" s="30" t="s">
        <v>5001</v>
      </c>
      <c r="D787" s="26" t="s">
        <v>5002</v>
      </c>
      <c r="E787" s="45" t="str">
        <f xml:space="preserve"> CONCATENATE( MID(Table15[[#This Row],[PHASE]],2,3), MID(Table15[[#This Row],[DELIVERABLE]],2,4), TRIM(SUBSTITUTE(MID(Table15[[#This Row],[CONCERN.ID]],2,20),"","") )  )</f>
        <v>08.461.5973.01.0000</v>
      </c>
      <c r="F787" t="str">
        <f>TRIM(MID(Table15[[#This Row],[CONCERN.UNIQUEPATH]], IF( ISNUMBER( SEARCH("/",Table15[[#This Row],[CONCERN.UNIQUEPATH]])),SEARCH("/",Table15[[#This Row],[CONCERN.UNIQUEPATH]])+1,1),255))</f>
        <v>Usability/Accessibility/Images</v>
      </c>
    </row>
    <row r="788" spans="1:6">
      <c r="A788" t="s">
        <v>1969</v>
      </c>
      <c r="B788" t="s">
        <v>2246</v>
      </c>
      <c r="C788" s="32" t="s">
        <v>5003</v>
      </c>
      <c r="D788" s="27" t="s">
        <v>5004</v>
      </c>
      <c r="E788" t="str">
        <f xml:space="preserve"> CONCATENATE( MID(Table15[[#This Row],[PHASE]],2,3), MID(Table15[[#This Row],[DELIVERABLE]],2,4), TRIM(SUBSTITUTE(MID(Table15[[#This Row],[CONCERN.ID]],2,20),"","") )  )</f>
        <v>08.461.5973.01.1000</v>
      </c>
      <c r="F788" t="str">
        <f>TRIM(MID(Table15[[#This Row],[CONCERN.UNIQUEPATH]], IF( ISNUMBER( SEARCH("/",Table15[[#This Row],[CONCERN.UNIQUEPATH]])),SEARCH("/",Table15[[#This Row],[CONCERN.UNIQUEPATH]])+1,1),255))</f>
        <v>Usability/Accessibility/Images/AltTet</v>
      </c>
    </row>
    <row r="789" spans="1:6">
      <c r="A789" t="s">
        <v>1969</v>
      </c>
      <c r="B789" t="s">
        <v>2246</v>
      </c>
      <c r="C789" s="31" t="s">
        <v>5003</v>
      </c>
      <c r="D789" s="26" t="s">
        <v>5005</v>
      </c>
      <c r="E789" s="45" t="str">
        <f xml:space="preserve"> CONCATENATE( MID(Table15[[#This Row],[PHASE]],2,3), MID(Table15[[#This Row],[DELIVERABLE]],2,4), TRIM(SUBSTITUTE(MID(Table15[[#This Row],[CONCERN.ID]],2,20),"","") )  )</f>
        <v>08.461.5973.01.1000</v>
      </c>
      <c r="F789" t="str">
        <f>TRIM(MID(Table15[[#This Row],[CONCERN.UNIQUEPATH]], IF( ISNUMBER( SEARCH("/",Table15[[#This Row],[CONCERN.UNIQUEPATH]])),SEARCH("/",Table15[[#This Row],[CONCERN.UNIQUEPATH]])+1,1),255))</f>
        <v>Usability/Accessibility/Images/Monochrome</v>
      </c>
    </row>
    <row r="790" spans="1:6">
      <c r="A790" t="s">
        <v>1969</v>
      </c>
      <c r="B790" t="s">
        <v>2246</v>
      </c>
      <c r="C790" s="32" t="s">
        <v>5006</v>
      </c>
      <c r="D790" s="27" t="s">
        <v>5007</v>
      </c>
      <c r="E790" t="str">
        <f xml:space="preserve"> CONCATENATE( MID(Table15[[#This Row],[PHASE]],2,3), MID(Table15[[#This Row],[DELIVERABLE]],2,4), TRIM(SUBSTITUTE(MID(Table15[[#This Row],[CONCERN.ID]],2,20),"","") )  )</f>
        <v>08.461.5973.01.3000</v>
      </c>
      <c r="F790" t="str">
        <f>TRIM(MID(Table15[[#This Row],[CONCERN.UNIQUEPATH]], IF( ISNUMBER( SEARCH("/",Table15[[#This Row],[CONCERN.UNIQUEPATH]])),SEARCH("/",Table15[[#This Row],[CONCERN.UNIQUEPATH]])+1,1),255))</f>
        <v>Usability/Accessibility/Images/Scalable</v>
      </c>
    </row>
    <row r="791" spans="1:6">
      <c r="A791" t="s">
        <v>1969</v>
      </c>
      <c r="B791" t="s">
        <v>2246</v>
      </c>
      <c r="C791" s="30" t="s">
        <v>5008</v>
      </c>
      <c r="D791" s="26" t="s">
        <v>5009</v>
      </c>
      <c r="E791" s="45" t="str">
        <f xml:space="preserve"> CONCATENATE( MID(Table15[[#This Row],[PHASE]],2,3), MID(Table15[[#This Row],[DELIVERABLE]],2,4), TRIM(SUBSTITUTE(MID(Table15[[#This Row],[CONCERN.ID]],2,20),"","") )  )</f>
        <v>08.461.5974.03.0000</v>
      </c>
      <c r="F791" t="str">
        <f>TRIM(MID(Table15[[#This Row],[CONCERN.UNIQUEPATH]], IF( ISNUMBER( SEARCH("/",Table15[[#This Row],[CONCERN.UNIQUEPATH]])),SEARCH("/",Table15[[#This Row],[CONCERN.UNIQUEPATH]])+1,1),255))</f>
        <v>Usability/Accessibility/Tet</v>
      </c>
    </row>
    <row r="792" spans="1:6">
      <c r="A792" t="s">
        <v>1969</v>
      </c>
      <c r="B792" t="s">
        <v>2246</v>
      </c>
      <c r="C792" s="32" t="s">
        <v>5010</v>
      </c>
      <c r="D792" s="27" t="s">
        <v>5011</v>
      </c>
      <c r="E792" t="str">
        <f xml:space="preserve"> CONCATENATE( MID(Table15[[#This Row],[PHASE]],2,3), MID(Table15[[#This Row],[DELIVERABLE]],2,4), TRIM(SUBSTITUTE(MID(Table15[[#This Row],[CONCERN.ID]],2,20),"","") )  )</f>
        <v>08.461.5974.03.1000</v>
      </c>
      <c r="F792" t="str">
        <f>TRIM(MID(Table15[[#This Row],[CONCERN.UNIQUEPATH]], IF( ISNUMBER( SEARCH("/",Table15[[#This Row],[CONCERN.UNIQUEPATH]])),SEARCH("/",Table15[[#This Row],[CONCERN.UNIQUEPATH]])+1,1),255))</f>
        <v>Usability/Accessibility/Tet/Concise</v>
      </c>
    </row>
    <row r="793" spans="1:6">
      <c r="A793" t="s">
        <v>1969</v>
      </c>
      <c r="B793" t="s">
        <v>2246</v>
      </c>
      <c r="C793" s="31" t="s">
        <v>5012</v>
      </c>
      <c r="D793" s="26" t="s">
        <v>5013</v>
      </c>
      <c r="E793" s="45" t="str">
        <f xml:space="preserve"> CONCATENATE( MID(Table15[[#This Row],[PHASE]],2,3), MID(Table15[[#This Row],[DELIVERABLE]],2,4), TRIM(SUBSTITUTE(MID(Table15[[#This Row],[CONCERN.ID]],2,20),"","") )  )</f>
        <v>08.461.5974.03.2000</v>
      </c>
      <c r="F793" t="str">
        <f>TRIM(MID(Table15[[#This Row],[CONCERN.UNIQUEPATH]], IF( ISNUMBER( SEARCH("/",Table15[[#This Row],[CONCERN.UNIQUEPATH]])),SEARCH("/",Table15[[#This Row],[CONCERN.UNIQUEPATH]])+1,1),255))</f>
        <v>Usability/Accessibility/Tet/Simple</v>
      </c>
    </row>
    <row r="794" spans="1:6">
      <c r="A794" t="s">
        <v>1969</v>
      </c>
      <c r="B794" t="s">
        <v>2246</v>
      </c>
      <c r="C794" s="32" t="s">
        <v>5014</v>
      </c>
      <c r="D794" s="27" t="s">
        <v>5015</v>
      </c>
      <c r="E794" t="str">
        <f xml:space="preserve"> CONCATENATE( MID(Table15[[#This Row],[PHASE]],2,3), MID(Table15[[#This Row],[DELIVERABLE]],2,4), TRIM(SUBSTITUTE(MID(Table15[[#This Row],[CONCERN.ID]],2,20),"","") )  )</f>
        <v>08.461.5974.04.3000</v>
      </c>
      <c r="F794" t="str">
        <f>TRIM(MID(Table15[[#This Row],[CONCERN.UNIQUEPATH]], IF( ISNUMBER( SEARCH("/",Table15[[#This Row],[CONCERN.UNIQUEPATH]])),SEARCH("/",Table15[[#This Row],[CONCERN.UNIQUEPATH]])+1,1),255))</f>
        <v>Usability/Accessibility/Tet/CTPA</v>
      </c>
    </row>
    <row r="795" spans="1:6">
      <c r="A795" t="s">
        <v>1969</v>
      </c>
      <c r="B795" t="s">
        <v>2246</v>
      </c>
      <c r="C795" s="31" t="s">
        <v>5016</v>
      </c>
      <c r="D795" s="26" t="s">
        <v>5017</v>
      </c>
      <c r="E795" s="45" t="str">
        <f xml:space="preserve"> CONCATENATE( MID(Table15[[#This Row],[PHASE]],2,3), MID(Table15[[#This Row],[DELIVERABLE]],2,4), TRIM(SUBSTITUTE(MID(Table15[[#This Row],[CONCERN.ID]],2,20),"","") )  )</f>
        <v>08.461.5974.05.4000</v>
      </c>
      <c r="F795" t="str">
        <f>TRIM(MID(Table15[[#This Row],[CONCERN.UNIQUEPATH]], IF( ISNUMBER( SEARCH("/",Table15[[#This Row],[CONCERN.UNIQUEPATH]])),SEARCH("/",Table15[[#This Row],[CONCERN.UNIQUEPATH]])+1,1),255))</f>
        <v>Usability/Accessibility/Tet/Error Messages are Understandable</v>
      </c>
    </row>
    <row r="796" spans="1:6">
      <c r="A796" t="s">
        <v>1969</v>
      </c>
      <c r="B796" t="s">
        <v>2246</v>
      </c>
      <c r="C796" s="29" t="s">
        <v>5018</v>
      </c>
      <c r="D796" s="27" t="s">
        <v>5019</v>
      </c>
      <c r="E796" t="str">
        <f xml:space="preserve"> CONCATENATE( MID(Table15[[#This Row],[PHASE]],2,3), MID(Table15[[#This Row],[DELIVERABLE]],2,4), TRIM(SUBSTITUTE(MID(Table15[[#This Row],[CONCERN.ID]],2,20),"","") )  )</f>
        <v>08.461.5975.04.0000</v>
      </c>
      <c r="F796" t="str">
        <f>TRIM(MID(Table15[[#This Row],[CONCERN.UNIQUEPATH]], IF( ISNUMBER( SEARCH("/",Table15[[#This Row],[CONCERN.UNIQUEPATH]])),SEARCH("/",Table15[[#This Row],[CONCERN.UNIQUEPATH]])+1,1),255))</f>
        <v>Usability/Accessibility/Language</v>
      </c>
    </row>
    <row r="797" spans="1:6">
      <c r="A797" t="s">
        <v>1969</v>
      </c>
      <c r="B797" t="s">
        <v>2246</v>
      </c>
      <c r="C797" s="31" t="s">
        <v>5020</v>
      </c>
      <c r="D797" s="26" t="s">
        <v>5021</v>
      </c>
      <c r="E797" s="45" t="str">
        <f xml:space="preserve"> CONCATENATE( MID(Table15[[#This Row],[PHASE]],2,3), MID(Table15[[#This Row],[DELIVERABLE]],2,4), TRIM(SUBSTITUTE(MID(Table15[[#This Row],[CONCERN.ID]],2,20),"","") )  )</f>
        <v>08.461.5975.04.1000</v>
      </c>
      <c r="F797" t="str">
        <f>TRIM(MID(Table15[[#This Row],[CONCERN.UNIQUEPATH]], IF( ISNUMBER( SEARCH("/",Table15[[#This Row],[CONCERN.UNIQUEPATH]])),SEARCH("/",Table15[[#This Row],[CONCERN.UNIQUEPATH]])+1,1),255))</f>
        <v>Usability/Accessibility/Language/User Selected</v>
      </c>
    </row>
    <row r="798" spans="1:6">
      <c r="A798" t="s">
        <v>1969</v>
      </c>
      <c r="B798" t="s">
        <v>2246</v>
      </c>
      <c r="C798" s="32" t="s">
        <v>5022</v>
      </c>
      <c r="D798" s="27" t="s">
        <v>5023</v>
      </c>
      <c r="E798" t="str">
        <f xml:space="preserve"> CONCATENATE( MID(Table15[[#This Row],[PHASE]],2,3), MID(Table15[[#This Row],[DELIVERABLE]],2,4), TRIM(SUBSTITUTE(MID(Table15[[#This Row],[CONCERN.ID]],2,20),"","") )  )</f>
        <v>08.461.5975.04.2000</v>
      </c>
      <c r="F798" t="str">
        <f>TRIM(MID(Table15[[#This Row],[CONCERN.UNIQUEPATH]], IF( ISNUMBER( SEARCH("/",Table15[[#This Row],[CONCERN.UNIQUEPATH]])),SEARCH("/",Table15[[#This Row],[CONCERN.UNIQUEPATH]])+1,1),255))</f>
        <v>Usability/Accessibility/Language/Interpretations</v>
      </c>
    </row>
    <row r="799" spans="1:6">
      <c r="A799" t="s">
        <v>1969</v>
      </c>
      <c r="B799" t="s">
        <v>2246</v>
      </c>
      <c r="C799" s="30" t="s">
        <v>5024</v>
      </c>
      <c r="D799" s="26" t="s">
        <v>5025</v>
      </c>
      <c r="E799" s="45" t="str">
        <f xml:space="preserve"> CONCATENATE( MID(Table15[[#This Row],[PHASE]],2,3), MID(Table15[[#This Row],[DELIVERABLE]],2,4), TRIM(SUBSTITUTE(MID(Table15[[#This Row],[CONCERN.ID]],2,20),"","") )  )</f>
        <v>08.461.5976.05.0000</v>
      </c>
      <c r="F799" t="str">
        <f>TRIM(MID(Table15[[#This Row],[CONCERN.UNIQUEPATH]], IF( ISNUMBER( SEARCH("/",Table15[[#This Row],[CONCERN.UNIQUEPATH]])),SEARCH("/",Table15[[#This Row],[CONCERN.UNIQUEPATH]])+1,1),255))</f>
        <v>Usability/Accessibility/Styling</v>
      </c>
    </row>
    <row r="800" spans="1:6">
      <c r="A800" t="s">
        <v>1969</v>
      </c>
      <c r="B800" t="s">
        <v>2246</v>
      </c>
      <c r="C800" s="32" t="s">
        <v>5026</v>
      </c>
      <c r="D800" s="27" t="s">
        <v>5027</v>
      </c>
      <c r="E800" t="str">
        <f xml:space="preserve"> CONCATENATE( MID(Table15[[#This Row],[PHASE]],2,3), MID(Table15[[#This Row],[DELIVERABLE]],2,4), TRIM(SUBSTITUTE(MID(Table15[[#This Row],[CONCERN.ID]],2,20),"","") )  )</f>
        <v>08.461.5976.05.1000</v>
      </c>
      <c r="F800" t="str">
        <f>TRIM(MID(Table15[[#This Row],[CONCERN.UNIQUEPATH]], IF( ISNUMBER( SEARCH("/",Table15[[#This Row],[CONCERN.UNIQUEPATH]])),SEARCH("/",Table15[[#This Row],[CONCERN.UNIQUEPATH]])+1,1),255))</f>
        <v>Usability/Accessibility/Styling/Progressive</v>
      </c>
    </row>
    <row r="801" spans="1:6">
      <c r="A801" t="s">
        <v>1969</v>
      </c>
      <c r="B801" t="s">
        <v>2246</v>
      </c>
      <c r="C801" s="31" t="s">
        <v>5028</v>
      </c>
      <c r="D801" s="26" t="s">
        <v>5029</v>
      </c>
      <c r="E801" s="45" t="str">
        <f xml:space="preserve"> CONCATENATE( MID(Table15[[#This Row],[PHASE]],2,3), MID(Table15[[#This Row],[DELIVERABLE]],2,4), TRIM(SUBSTITUTE(MID(Table15[[#This Row],[CONCERN.ID]],2,20),"","") )  )</f>
        <v>08.461.5976.05.2000</v>
      </c>
      <c r="F801" t="str">
        <f>TRIM(MID(Table15[[#This Row],[CONCERN.UNIQUEPATH]], IF( ISNUMBER( SEARCH("/",Table15[[#This Row],[CONCERN.UNIQUEPATH]])),SEARCH("/",Table15[[#This Row],[CONCERN.UNIQUEPATH]])+1,1),255))</f>
        <v>Usability/Accessibility/Styling/Scalable</v>
      </c>
    </row>
    <row r="802" spans="1:6">
      <c r="A802" t="s">
        <v>1969</v>
      </c>
      <c r="B802" t="s">
        <v>2246</v>
      </c>
      <c r="C802" s="32" t="s">
        <v>5030</v>
      </c>
      <c r="D802" s="27" t="s">
        <v>5031</v>
      </c>
      <c r="E802" t="str">
        <f xml:space="preserve"> CONCATENATE( MID(Table15[[#This Row],[PHASE]],2,3), MID(Table15[[#This Row],[DELIVERABLE]],2,4), TRIM(SUBSTITUTE(MID(Table15[[#This Row],[CONCERN.ID]],2,20),"","") )  )</f>
        <v>08.461.5976.05.3000</v>
      </c>
      <c r="F802" t="str">
        <f>TRIM(MID(Table15[[#This Row],[CONCERN.UNIQUEPATH]], IF( ISNUMBER( SEARCH("/",Table15[[#This Row],[CONCERN.UNIQUEPATH]])),SEARCH("/",Table15[[#This Row],[CONCERN.UNIQUEPATH]])+1,1),255))</f>
        <v>Usability/Accessibility/Styling/Sufficient Space</v>
      </c>
    </row>
    <row r="803" spans="1:6">
      <c r="A803" t="s">
        <v>1969</v>
      </c>
      <c r="B803" t="s">
        <v>2246</v>
      </c>
      <c r="C803" s="31" t="s">
        <v>5032</v>
      </c>
      <c r="D803" s="26" t="s">
        <v>5033</v>
      </c>
      <c r="E803" s="45" t="str">
        <f xml:space="preserve"> CONCATENATE( MID(Table15[[#This Row],[PHASE]],2,3), MID(Table15[[#This Row],[DELIVERABLE]],2,4), TRIM(SUBSTITUTE(MID(Table15[[#This Row],[CONCERN.ID]],2,20),"","") )  )</f>
        <v>08.461.5976.05.3100</v>
      </c>
      <c r="F803" t="str">
        <f>TRIM(MID(Table15[[#This Row],[CONCERN.UNIQUEPATH]], IF( ISNUMBER( SEARCH("/",Table15[[#This Row],[CONCERN.UNIQUEPATH]])),SEARCH("/",Table15[[#This Row],[CONCERN.UNIQUEPATH]])+1,1),255))</f>
        <v>Usability/Accessibility/Styling/Sufficient Space/580%</v>
      </c>
    </row>
    <row r="804" spans="1:6">
      <c r="A804" t="s">
        <v>1969</v>
      </c>
      <c r="B804" t="s">
        <v>2246</v>
      </c>
      <c r="C804" s="32" t="s">
        <v>5034</v>
      </c>
      <c r="D804" s="27" t="s">
        <v>5035</v>
      </c>
      <c r="E804" t="str">
        <f xml:space="preserve"> CONCATENATE( MID(Table15[[#This Row],[PHASE]],2,3), MID(Table15[[#This Row],[DELIVERABLE]],2,4), TRIM(SUBSTITUTE(MID(Table15[[#This Row],[CONCERN.ID]],2,20),"","") )  )</f>
        <v>08.461.5976.05.4000</v>
      </c>
      <c r="F804" t="str">
        <f>TRIM(MID(Table15[[#This Row],[CONCERN.UNIQUEPATH]], IF( ISNUMBER( SEARCH("/",Table15[[#This Row],[CONCERN.UNIQUEPATH]])),SEARCH("/",Table15[[#This Row],[CONCERN.UNIQUEPATH]])+1,1),255))</f>
        <v>Usability/Accessibility/Styling/Minimal Contet Info</v>
      </c>
    </row>
    <row r="805" spans="1:6">
      <c r="A805" t="s">
        <v>1969</v>
      </c>
      <c r="B805" t="s">
        <v>2246</v>
      </c>
      <c r="C805" s="31" t="s">
        <v>5036</v>
      </c>
      <c r="D805" s="26" t="s">
        <v>5037</v>
      </c>
      <c r="E805" s="45" t="str">
        <f xml:space="preserve"> CONCATENATE( MID(Table15[[#This Row],[PHASE]],2,3), MID(Table15[[#This Row],[DELIVERABLE]],2,4), TRIM(SUBSTITUTE(MID(Table15[[#This Row],[CONCERN.ID]],2,20),"","") )  )</f>
        <v>08.461.5976.05.5000</v>
      </c>
      <c r="F805" t="str">
        <f>TRIM(MID(Table15[[#This Row],[CONCERN.UNIQUEPATH]], IF( ISNUMBER( SEARCH("/",Table15[[#This Row],[CONCERN.UNIQUEPATH]])),SEARCH("/",Table15[[#This Row],[CONCERN.UNIQUEPATH]])+1,1),255))</f>
        <v>Usability/Accessibility/Styling/Smallest Screens First</v>
      </c>
    </row>
    <row r="806" spans="1:6">
      <c r="A806" t="s">
        <v>1969</v>
      </c>
      <c r="B806" t="s">
        <v>2246</v>
      </c>
      <c r="C806" s="29" t="s">
        <v>5038</v>
      </c>
      <c r="D806" s="27" t="s">
        <v>5039</v>
      </c>
      <c r="E806" t="str">
        <f xml:space="preserve"> CONCATENATE( MID(Table15[[#This Row],[PHASE]],2,3), MID(Table15[[#This Row],[DELIVERABLE]],2,4), TRIM(SUBSTITUTE(MID(Table15[[#This Row],[CONCERN.ID]],2,20),"","") )  )</f>
        <v>08.461.5977.06.0000</v>
      </c>
      <c r="F806" t="str">
        <f>TRIM(MID(Table15[[#This Row],[CONCERN.UNIQUEPATH]], IF( ISNUMBER( SEARCH("/",Table15[[#This Row],[CONCERN.UNIQUEPATH]])),SEARCH("/",Table15[[#This Row],[CONCERN.UNIQUEPATH]])+1,1),255))</f>
        <v>Usability/Accessibility/Controls</v>
      </c>
    </row>
    <row r="807" spans="1:6">
      <c r="A807" t="s">
        <v>1969</v>
      </c>
      <c r="B807" t="s">
        <v>2246</v>
      </c>
      <c r="C807" s="31" t="s">
        <v>5040</v>
      </c>
      <c r="D807" s="26" t="s">
        <v>5041</v>
      </c>
      <c r="E807" s="45" t="str">
        <f xml:space="preserve"> CONCATENATE( MID(Table15[[#This Row],[PHASE]],2,3), MID(Table15[[#This Row],[DELIVERABLE]],2,4), TRIM(SUBSTITUTE(MID(Table15[[#This Row],[CONCERN.ID]],2,20),"","") )  )</f>
        <v>08.461.5977.06.1000</v>
      </c>
      <c r="F807" t="str">
        <f>TRIM(MID(Table15[[#This Row],[CONCERN.UNIQUEPATH]], IF( ISNUMBER( SEARCH("/",Table15[[#This Row],[CONCERN.UNIQUEPATH]])),SEARCH("/",Table15[[#This Row],[CONCERN.UNIQUEPATH]])+1,1),255))</f>
        <v>Usability/Accessibility/Controls/Primary &amp; Secondary Actions</v>
      </c>
    </row>
    <row r="808" spans="1:6">
      <c r="A808" t="s">
        <v>1969</v>
      </c>
      <c r="B808" t="s">
        <v>2246</v>
      </c>
      <c r="C808" s="29" t="s">
        <v>5042</v>
      </c>
      <c r="D808" s="27" t="s">
        <v>5043</v>
      </c>
      <c r="E808" t="str">
        <f xml:space="preserve"> CONCATENATE( MID(Table15[[#This Row],[PHASE]],2,3), MID(Table15[[#This Row],[DELIVERABLE]],2,4), TRIM(SUBSTITUTE(MID(Table15[[#This Row],[CONCERN.ID]],2,20),"","") )  )</f>
        <v>08.461.5978.07.0000</v>
      </c>
      <c r="F808" t="str">
        <f>TRIM(MID(Table15[[#This Row],[CONCERN.UNIQUEPATH]], IF( ISNUMBER( SEARCH("/",Table15[[#This Row],[CONCERN.UNIQUEPATH]])),SEARCH("/",Table15[[#This Row],[CONCERN.UNIQUEPATH]])+1,1),255))</f>
        <v>Usability/Accessibility/By API</v>
      </c>
    </row>
    <row r="809" spans="1:6">
      <c r="A809" t="s">
        <v>1969</v>
      </c>
      <c r="B809" t="s">
        <v>2246</v>
      </c>
      <c r="C809" s="30" t="s">
        <v>5044</v>
      </c>
      <c r="D809" s="26" t="s">
        <v>5045</v>
      </c>
      <c r="E809" s="45" t="str">
        <f xml:space="preserve"> CONCATENATE( MID(Table15[[#This Row],[PHASE]],2,3), MID(Table15[[#This Row],[DELIVERABLE]],2,4), TRIM(SUBSTITUTE(MID(Table15[[#This Row],[CONCERN.ID]],2,20),"","") )  )</f>
        <v>08.461.5980.00.0000</v>
      </c>
      <c r="F809" t="str">
        <f>TRIM(MID(Table15[[#This Row],[CONCERN.UNIQUEPATH]], IF( ISNUMBER( SEARCH("/",Table15[[#This Row],[CONCERN.UNIQUEPATH]])),SEARCH("/",Table15[[#This Row],[CONCERN.UNIQUEPATH]])+1,1),255))</f>
        <v>Usability/Recognisability</v>
      </c>
    </row>
    <row r="810" spans="1:6">
      <c r="A810" t="s">
        <v>1969</v>
      </c>
      <c r="B810" t="s">
        <v>2246</v>
      </c>
      <c r="C810" s="29" t="s">
        <v>5046</v>
      </c>
      <c r="D810" s="27" t="s">
        <v>5047</v>
      </c>
      <c r="E810" t="str">
        <f xml:space="preserve"> CONCATENATE( MID(Table15[[#This Row],[PHASE]],2,3), MID(Table15[[#This Row],[DELIVERABLE]],2,4), TRIM(SUBSTITUTE(MID(Table15[[#This Row],[CONCERN.ID]],2,20),"","") )  )</f>
        <v>08.461.5981.00.0000</v>
      </c>
      <c r="F810" t="str">
        <f>TRIM(MID(Table15[[#This Row],[CONCERN.UNIQUEPATH]], IF( ISNUMBER( SEARCH("/",Table15[[#This Row],[CONCERN.UNIQUEPATH]])),SEARCH("/",Table15[[#This Row],[CONCERN.UNIQUEPATH]])+1,1),255))</f>
        <v>Usability/Recognisability/Sponsor Organisation Domain based URL</v>
      </c>
    </row>
    <row r="811" spans="1:6">
      <c r="A811" t="s">
        <v>1969</v>
      </c>
      <c r="B811" t="s">
        <v>2246</v>
      </c>
      <c r="C811" s="30" t="s">
        <v>5048</v>
      </c>
      <c r="D811" s="26" t="s">
        <v>5049</v>
      </c>
      <c r="E811" s="45" t="str">
        <f xml:space="preserve"> CONCATENATE( MID(Table15[[#This Row],[PHASE]],2,3), MID(Table15[[#This Row],[DELIVERABLE]],2,4), TRIM(SUBSTITUTE(MID(Table15[[#This Row],[CONCERN.ID]],2,20),"","") )  )</f>
        <v>08.461.5982.00.0000</v>
      </c>
      <c r="F811" t="str">
        <f>TRIM(MID(Table15[[#This Row],[CONCERN.UNIQUEPATH]], IF( ISNUMBER( SEARCH("/",Table15[[#This Row],[CONCERN.UNIQUEPATH]])),SEARCH("/",Table15[[#This Row],[CONCERN.UNIQUEPATH]])+1,1),255))</f>
        <v>Usability/Recognisability/Sponsor Organisation based HTTPS Certificate</v>
      </c>
    </row>
    <row r="812" spans="1:6">
      <c r="A812" t="s">
        <v>1969</v>
      </c>
      <c r="B812" t="s">
        <v>2246</v>
      </c>
      <c r="C812" s="29" t="s">
        <v>5050</v>
      </c>
      <c r="D812" s="27" t="s">
        <v>5051</v>
      </c>
      <c r="E812" t="str">
        <f xml:space="preserve"> CONCATENATE( MID(Table15[[#This Row],[PHASE]],2,3), MID(Table15[[#This Row],[DELIVERABLE]],2,4), TRIM(SUBSTITUTE(MID(Table15[[#This Row],[CONCERN.ID]],2,20),"","") )  )</f>
        <v>08.461.5983.00.0000</v>
      </c>
      <c r="F812" t="str">
        <f>TRIM(MID(Table15[[#This Row],[CONCERN.UNIQUEPATH]], IF( ISNUMBER( SEARCH("/",Table15[[#This Row],[CONCERN.UNIQUEPATH]])),SEARCH("/",Table15[[#This Row],[CONCERN.UNIQUEPATH]])+1,1),255))</f>
        <v>Usability/Recognisability/Sponsor Organisation Branding</v>
      </c>
    </row>
    <row r="813" spans="1:6">
      <c r="A813" t="s">
        <v>1969</v>
      </c>
      <c r="B813" t="s">
        <v>2246</v>
      </c>
      <c r="C813" s="30" t="s">
        <v>5050</v>
      </c>
      <c r="D813" s="26" t="s">
        <v>5052</v>
      </c>
      <c r="E813" s="45" t="str">
        <f xml:space="preserve"> CONCATENATE( MID(Table15[[#This Row],[PHASE]],2,3), MID(Table15[[#This Row],[DELIVERABLE]],2,4), TRIM(SUBSTITUTE(MID(Table15[[#This Row],[CONCERN.ID]],2,20),"","") )  )</f>
        <v>08.461.5983.00.0000</v>
      </c>
      <c r="F813" t="str">
        <f>TRIM(MID(Table15[[#This Row],[CONCERN.UNIQUEPATH]], IF( ISNUMBER( SEARCH("/",Table15[[#This Row],[CONCERN.UNIQUEPATH]])),SEARCH("/",Table15[[#This Row],[CONCERN.UNIQUEPATH]])+1,1),255))</f>
        <v>Usability/Recognisability/Tenant Organisation Domain based URL</v>
      </c>
    </row>
    <row r="814" spans="1:6">
      <c r="A814" t="s">
        <v>1969</v>
      </c>
      <c r="B814" t="s">
        <v>2246</v>
      </c>
      <c r="C814" s="29" t="s">
        <v>5053</v>
      </c>
      <c r="D814" s="27" t="s">
        <v>5054</v>
      </c>
      <c r="E814" t="str">
        <f xml:space="preserve"> CONCATENATE( MID(Table15[[#This Row],[PHASE]],2,3), MID(Table15[[#This Row],[DELIVERABLE]],2,4), TRIM(SUBSTITUTE(MID(Table15[[#This Row],[CONCERN.ID]],2,20),"","") )  )</f>
        <v>08.461.5984.00.0000</v>
      </c>
      <c r="F814" t="str">
        <f>TRIM(MID(Table15[[#This Row],[CONCERN.UNIQUEPATH]], IF( ISNUMBER( SEARCH("/",Table15[[#This Row],[CONCERN.UNIQUEPATH]])),SEARCH("/",Table15[[#This Row],[CONCERN.UNIQUEPATH]])+1,1),255))</f>
        <v>Usability/Recognisability/Sector Endorsements</v>
      </c>
    </row>
    <row r="815" spans="1:6">
      <c r="A815" t="s">
        <v>1969</v>
      </c>
      <c r="B815" t="s">
        <v>2246</v>
      </c>
      <c r="C815" s="30" t="s">
        <v>5055</v>
      </c>
      <c r="D815" s="26" t="s">
        <v>5056</v>
      </c>
      <c r="E815" s="45" t="str">
        <f xml:space="preserve"> CONCATENATE( MID(Table15[[#This Row],[PHASE]],2,3), MID(Table15[[#This Row],[DELIVERABLE]],2,4), TRIM(SUBSTITUTE(MID(Table15[[#This Row],[CONCERN.ID]],2,20),"","") )  )</f>
        <v>08.461.5990.00.0000</v>
      </c>
      <c r="F815" t="str">
        <f>TRIM(MID(Table15[[#This Row],[CONCERN.UNIQUEPATH]], IF( ISNUMBER( SEARCH("/",Table15[[#This Row],[CONCERN.UNIQUEPATH]])),SEARCH("/",Table15[[#This Row],[CONCERN.UNIQUEPATH]])+1,1),255))</f>
        <v>Usability/Supportability</v>
      </c>
    </row>
    <row r="816" spans="1:6">
      <c r="A816" t="s">
        <v>1969</v>
      </c>
      <c r="B816" t="s">
        <v>2246</v>
      </c>
      <c r="C816" s="29" t="s">
        <v>5057</v>
      </c>
      <c r="D816" s="27" t="s">
        <v>5058</v>
      </c>
      <c r="E816" t="str">
        <f xml:space="preserve"> CONCATENATE( MID(Table15[[#This Row],[PHASE]],2,3), MID(Table15[[#This Row],[DELIVERABLE]],2,4), TRIM(SUBSTITUTE(MID(Table15[[#This Row],[CONCERN.ID]],2,20),"","") )  )</f>
        <v>08.461.5991.00.0000</v>
      </c>
      <c r="F816" t="str">
        <f>TRIM(MID(Table15[[#This Row],[CONCERN.UNIQUEPATH]], IF( ISNUMBER( SEARCH("/",Table15[[#This Row],[CONCERN.UNIQUEPATH]])),SEARCH("/",Table15[[#This Row],[CONCERN.UNIQUEPATH]])+1,1),255))</f>
        <v>Usability/Supportability/On-Off-Boarding</v>
      </c>
    </row>
    <row r="817" spans="1:6">
      <c r="A817" t="s">
        <v>1969</v>
      </c>
      <c r="B817" t="s">
        <v>2246</v>
      </c>
      <c r="C817" s="30" t="s">
        <v>5059</v>
      </c>
      <c r="D817" s="26" t="s">
        <v>5060</v>
      </c>
      <c r="E817" s="45" t="str">
        <f xml:space="preserve"> CONCATENATE( MID(Table15[[#This Row],[PHASE]],2,3), MID(Table15[[#This Row],[DELIVERABLE]],2,4), TRIM(SUBSTITUTE(MID(Table15[[#This Row],[CONCERN.ID]],2,20),"","") )  )</f>
        <v>08.461.5992.00.0000</v>
      </c>
      <c r="F817" t="str">
        <f>TRIM(MID(Table15[[#This Row],[CONCERN.UNIQUEPATH]], IF( ISNUMBER( SEARCH("/",Table15[[#This Row],[CONCERN.UNIQUEPATH]])),SEARCH("/",Table15[[#This Row],[CONCERN.UNIQUEPATH]])+1,1),255))</f>
        <v>Usability/Supportability/ReEnabling</v>
      </c>
    </row>
    <row r="818" spans="1:6">
      <c r="A818" t="s">
        <v>1969</v>
      </c>
      <c r="B818" t="s">
        <v>2246</v>
      </c>
      <c r="C818" s="29" t="s">
        <v>5061</v>
      </c>
      <c r="D818" s="27" t="s">
        <v>5062</v>
      </c>
      <c r="E818" t="str">
        <f xml:space="preserve"> CONCATENATE( MID(Table15[[#This Row],[PHASE]],2,3), MID(Table15[[#This Row],[DELIVERABLE]],2,4), TRIM(SUBSTITUTE(MID(Table15[[#This Row],[CONCERN.ID]],2,20),"","") )  )</f>
        <v>08.461.5993.00.0000</v>
      </c>
      <c r="F818" t="str">
        <f>TRIM(MID(Table15[[#This Row],[CONCERN.UNIQUEPATH]], IF( ISNUMBER( SEARCH("/",Table15[[#This Row],[CONCERN.UNIQUEPATH]])),SEARCH("/",Table15[[#This Row],[CONCERN.UNIQUEPATH]])+1,1),255))</f>
        <v>Usability/Supportability/InSystem Notifying</v>
      </c>
    </row>
    <row r="819" spans="1:6">
      <c r="A819" t="s">
        <v>1969</v>
      </c>
      <c r="B819" t="s">
        <v>2246</v>
      </c>
      <c r="C819" s="30" t="s">
        <v>5063</v>
      </c>
      <c r="D819" s="26" t="s">
        <v>5064</v>
      </c>
      <c r="E819" s="45" t="str">
        <f xml:space="preserve"> CONCATENATE( MID(Table15[[#This Row],[PHASE]],2,3), MID(Table15[[#This Row],[DELIVERABLE]],2,4), TRIM(SUBSTITUTE(MID(Table15[[#This Row],[CONCERN.ID]],2,20),"","") )  )</f>
        <v>08.461.6110.00.0000</v>
      </c>
      <c r="F819" t="str">
        <f>TRIM(MID(Table15[[#This Row],[CONCERN.UNIQUEPATH]], IF( ISNUMBER( SEARCH("/",Table15[[#This Row],[CONCERN.UNIQUEPATH]])),SEARCH("/",Table15[[#This Row],[CONCERN.UNIQUEPATH]])+1,1),255))</f>
        <v>Inherent Data Qualities/Understandability</v>
      </c>
    </row>
    <row r="820" spans="1:6">
      <c r="A820" t="s">
        <v>1969</v>
      </c>
      <c r="B820" t="s">
        <v>2246</v>
      </c>
      <c r="C820" s="29" t="s">
        <v>5065</v>
      </c>
      <c r="D820" s="27" t="s">
        <v>5066</v>
      </c>
      <c r="E820" t="str">
        <f xml:space="preserve"> CONCATENATE( MID(Table15[[#This Row],[PHASE]],2,3), MID(Table15[[#This Row],[DELIVERABLE]],2,4), TRIM(SUBSTITUTE(MID(Table15[[#This Row],[CONCERN.ID]],2,20),"","") )  )</f>
        <v>08.461.6120.00.0000</v>
      </c>
      <c r="F820" t="str">
        <f>TRIM(MID(Table15[[#This Row],[CONCERN.UNIQUEPATH]], IF( ISNUMBER( SEARCH("/",Table15[[#This Row],[CONCERN.UNIQUEPATH]])),SEARCH("/",Table15[[#This Row],[CONCERN.UNIQUEPATH]])+1,1),255))</f>
        <v>Inherent Data Qualities/Accuracy</v>
      </c>
    </row>
    <row r="821" spans="1:6">
      <c r="A821" t="s">
        <v>1969</v>
      </c>
      <c r="B821" t="s">
        <v>2246</v>
      </c>
      <c r="C821" s="30" t="s">
        <v>5067</v>
      </c>
      <c r="D821" s="26" t="s">
        <v>5068</v>
      </c>
      <c r="E821" s="45" t="str">
        <f xml:space="preserve"> CONCATENATE( MID(Table15[[#This Row],[PHASE]],2,3), MID(Table15[[#This Row],[DELIVERABLE]],2,4), TRIM(SUBSTITUTE(MID(Table15[[#This Row],[CONCERN.ID]],2,20),"","") )  )</f>
        <v>08.461.6130.00.0000</v>
      </c>
      <c r="F821" t="str">
        <f>TRIM(MID(Table15[[#This Row],[CONCERN.UNIQUEPATH]], IF( ISNUMBER( SEARCH("/",Table15[[#This Row],[CONCERN.UNIQUEPATH]])),SEARCH("/",Table15[[#This Row],[CONCERN.UNIQUEPATH]])+1,1),255))</f>
        <v>Inherent Data Qualities/Completeness</v>
      </c>
    </row>
    <row r="822" spans="1:6">
      <c r="A822" t="s">
        <v>1969</v>
      </c>
      <c r="B822" t="s">
        <v>2246</v>
      </c>
      <c r="C822" s="29" t="s">
        <v>5069</v>
      </c>
      <c r="D822" s="27" t="s">
        <v>5070</v>
      </c>
      <c r="E822" t="str">
        <f xml:space="preserve"> CONCATENATE( MID(Table15[[#This Row],[PHASE]],2,3), MID(Table15[[#This Row],[DELIVERABLE]],2,4), TRIM(SUBSTITUTE(MID(Table15[[#This Row],[CONCERN.ID]],2,20),"","") )  )</f>
        <v>08.461.6131.00.0000</v>
      </c>
      <c r="F822" t="str">
        <f>TRIM(MID(Table15[[#This Row],[CONCERN.UNIQUEPATH]], IF( ISNUMBER( SEARCH("/",Table15[[#This Row],[CONCERN.UNIQUEPATH]])),SEARCH("/",Table15[[#This Row],[CONCERN.UNIQUEPATH]])+1,1),255))</f>
        <v>Inherent Data Qualities/Completeness/Model Relationships as well as Entities</v>
      </c>
    </row>
    <row r="823" spans="1:6">
      <c r="A823" t="s">
        <v>1969</v>
      </c>
      <c r="B823" t="s">
        <v>2246</v>
      </c>
      <c r="C823" s="30" t="s">
        <v>5071</v>
      </c>
      <c r="D823" s="26" t="s">
        <v>5072</v>
      </c>
      <c r="E823" s="45" t="str">
        <f xml:space="preserve"> CONCATENATE( MID(Table15[[#This Row],[PHASE]],2,3), MID(Table15[[#This Row],[DELIVERABLE]],2,4), TRIM(SUBSTITUTE(MID(Table15[[#This Row],[CONCERN.ID]],2,20),"","") )  )</f>
        <v>08.461.6132.00.1000</v>
      </c>
      <c r="F823" t="str">
        <f>TRIM(MID(Table15[[#This Row],[CONCERN.UNIQUEPATH]], IF( ISNUMBER( SEARCH("/",Table15[[#This Row],[CONCERN.UNIQUEPATH]])),SEARCH("/",Table15[[#This Row],[CONCERN.UNIQUEPATH]])+1,1),255))</f>
        <v>Inherent Data Qualities/Completeness/Prefer Junction Tables to ForeignKeys</v>
      </c>
    </row>
    <row r="824" spans="1:6">
      <c r="A824" t="s">
        <v>1969</v>
      </c>
      <c r="B824" t="s">
        <v>2246</v>
      </c>
      <c r="C824" s="29" t="s">
        <v>5073</v>
      </c>
      <c r="D824" s="27" t="s">
        <v>5074</v>
      </c>
      <c r="E824" t="str">
        <f xml:space="preserve"> CONCATENATE( MID(Table15[[#This Row],[PHASE]],2,3), MID(Table15[[#This Row],[DELIVERABLE]],2,4), TRIM(SUBSTITUTE(MID(Table15[[#This Row],[CONCERN.ID]],2,20),"","") )  )</f>
        <v>08.461.6140.00.0000</v>
      </c>
      <c r="F824" t="str">
        <f>TRIM(MID(Table15[[#This Row],[CONCERN.UNIQUEPATH]], IF( ISNUMBER( SEARCH("/",Table15[[#This Row],[CONCERN.UNIQUEPATH]])),SEARCH("/",Table15[[#This Row],[CONCERN.UNIQUEPATH]])+1,1),255))</f>
        <v>Inherent Data Qualities/Consistency</v>
      </c>
    </row>
    <row r="825" spans="1:6">
      <c r="A825" t="s">
        <v>1969</v>
      </c>
      <c r="B825" t="s">
        <v>2246</v>
      </c>
      <c r="C825" s="30" t="s">
        <v>5075</v>
      </c>
      <c r="D825" s="26" t="s">
        <v>5076</v>
      </c>
      <c r="E825" s="45" t="str">
        <f xml:space="preserve"> CONCATENATE( MID(Table15[[#This Row],[PHASE]],2,3), MID(Table15[[#This Row],[DELIVERABLE]],2,4), TRIM(SUBSTITUTE(MID(Table15[[#This Row],[CONCERN.ID]],2,20),"","") )  )</f>
        <v>08.461.6141.00.0000</v>
      </c>
      <c r="F825" t="str">
        <f>TRIM(MID(Table15[[#This Row],[CONCERN.UNIQUEPATH]], IF( ISNUMBER( SEARCH("/",Table15[[#This Row],[CONCERN.UNIQUEPATH]])),SEARCH("/",Table15[[#This Row],[CONCERN.UNIQUEPATH]])+1,1),255))</f>
        <v>Inherent Data Qualities/Consistency/Eventually right</v>
      </c>
    </row>
    <row r="826" spans="1:6">
      <c r="A826" t="s">
        <v>1969</v>
      </c>
      <c r="B826" t="s">
        <v>2246</v>
      </c>
      <c r="C826" s="29" t="s">
        <v>5077</v>
      </c>
      <c r="D826" s="27" t="s">
        <v>5078</v>
      </c>
      <c r="E826" t="str">
        <f xml:space="preserve"> CONCATENATE( MID(Table15[[#This Row],[PHASE]],2,3), MID(Table15[[#This Row],[DELIVERABLE]],2,4), TRIM(SUBSTITUTE(MID(Table15[[#This Row],[CONCERN.ID]],2,20),"","") )  )</f>
        <v>08.461.6150.00.0000</v>
      </c>
      <c r="F826" t="str">
        <f>TRIM(MID(Table15[[#This Row],[CONCERN.UNIQUEPATH]], IF( ISNUMBER( SEARCH("/",Table15[[#This Row],[CONCERN.UNIQUEPATH]])),SEARCH("/",Table15[[#This Row],[CONCERN.UNIQUEPATH]])+1,1),255))</f>
        <v>Inherent Data Qualities/Credibility</v>
      </c>
    </row>
    <row r="827" spans="1:6">
      <c r="A827" t="s">
        <v>1969</v>
      </c>
      <c r="B827" t="s">
        <v>2246</v>
      </c>
      <c r="C827" s="30" t="s">
        <v>5079</v>
      </c>
      <c r="D827" s="26" t="s">
        <v>5080</v>
      </c>
      <c r="E827" s="45" t="str">
        <f xml:space="preserve"> CONCATENATE( MID(Table15[[#This Row],[PHASE]],2,3), MID(Table15[[#This Row],[DELIVERABLE]],2,4), TRIM(SUBSTITUTE(MID(Table15[[#This Row],[CONCERN.ID]],2,20),"","") )  )</f>
        <v>08.461.6160.00.0000</v>
      </c>
      <c r="F827" t="str">
        <f>TRIM(MID(Table15[[#This Row],[CONCERN.UNIQUEPATH]], IF( ISNUMBER( SEARCH("/",Table15[[#This Row],[CONCERN.UNIQUEPATH]])),SEARCH("/",Table15[[#This Row],[CONCERN.UNIQUEPATH]])+1,1),255))</f>
        <v>Inherent Data Qualities/Currentness</v>
      </c>
    </row>
    <row r="828" spans="1:6">
      <c r="A828" t="s">
        <v>1969</v>
      </c>
      <c r="B828" t="s">
        <v>2246</v>
      </c>
      <c r="C828" s="29" t="s">
        <v>5081</v>
      </c>
      <c r="D828" s="27" t="s">
        <v>5082</v>
      </c>
      <c r="E828" t="str">
        <f xml:space="preserve"> CONCATENATE( MID(Table15[[#This Row],[PHASE]],2,3), MID(Table15[[#This Row],[DELIVERABLE]],2,4), TRIM(SUBSTITUTE(MID(Table15[[#This Row],[CONCERN.ID]],2,20),"","") )  )</f>
        <v>08.461.6161.00.0000</v>
      </c>
      <c r="F828" t="str">
        <f>TRIM(MID(Table15[[#This Row],[CONCERN.UNIQUEPATH]], IF( ISNUMBER( SEARCH("/",Table15[[#This Row],[CONCERN.UNIQUEPATH]])),SEARCH("/",Table15[[#This Row],[CONCERN.UNIQUEPATH]])+1,1),255))</f>
        <v>Inherent Data Qualities/Currentness/RealTime is not an Objective</v>
      </c>
    </row>
    <row r="829" spans="1:6">
      <c r="A829" t="s">
        <v>1969</v>
      </c>
      <c r="B829" t="s">
        <v>2246</v>
      </c>
      <c r="C829" s="30" t="s">
        <v>5083</v>
      </c>
      <c r="D829" s="26" t="s">
        <v>5084</v>
      </c>
      <c r="E829" s="45" t="str">
        <f xml:space="preserve"> CONCATENATE( MID(Table15[[#This Row],[PHASE]],2,3), MID(Table15[[#This Row],[DELIVERABLE]],2,4), TRIM(SUBSTITUTE(MID(Table15[[#This Row],[CONCERN.ID]],2,20),"","") )  )</f>
        <v>08.461.6162.00.0000</v>
      </c>
      <c r="F829" t="str">
        <f>TRIM(MID(Table15[[#This Row],[CONCERN.UNIQUEPATH]], IF( ISNUMBER( SEARCH("/",Table15[[#This Row],[CONCERN.UNIQUEPATH]])),SEARCH("/",Table15[[#This Row],[CONCERN.UNIQUEPATH]])+1,1),255))</f>
        <v>Inherent Data Qualities/Currentness/Enough to make informed Decisions</v>
      </c>
    </row>
    <row r="830" spans="1:6">
      <c r="A830" t="s">
        <v>1969</v>
      </c>
      <c r="B830" t="s">
        <v>2246</v>
      </c>
      <c r="C830" s="29" t="s">
        <v>5085</v>
      </c>
      <c r="D830" s="27" t="s">
        <v>5086</v>
      </c>
      <c r="E830" t="str">
        <f xml:space="preserve"> CONCATENATE( MID(Table15[[#This Row],[PHASE]],2,3), MID(Table15[[#This Row],[DELIVERABLE]],2,4), TRIM(SUBSTITUTE(MID(Table15[[#This Row],[CONCERN.ID]],2,20),"","") )  )</f>
        <v>08.461.6210.00.0000</v>
      </c>
      <c r="F830" t="str">
        <f>TRIM(MID(Table15[[#This Row],[CONCERN.UNIQUEPATH]], IF( ISNUMBER( SEARCH("/",Table15[[#This Row],[CONCERN.UNIQUEPATH]])),SEARCH("/",Table15[[#This Row],[CONCERN.UNIQUEPATH]])+1,1),255))</f>
        <v>System Dependent Data Qualities/Accessibility</v>
      </c>
    </row>
    <row r="831" spans="1:6">
      <c r="A831" t="s">
        <v>1969</v>
      </c>
      <c r="B831" t="s">
        <v>2246</v>
      </c>
      <c r="C831" s="30" t="s">
        <v>5087</v>
      </c>
      <c r="D831" s="26" t="s">
        <v>5088</v>
      </c>
      <c r="E831" s="45" t="str">
        <f xml:space="preserve"> CONCATENATE( MID(Table15[[#This Row],[PHASE]],2,3), MID(Table15[[#This Row],[DELIVERABLE]],2,4), TRIM(SUBSTITUTE(MID(Table15[[#This Row],[CONCERN.ID]],2,20),"","") )  )</f>
        <v>08.461.6220.00.0000</v>
      </c>
      <c r="F831" t="str">
        <f>TRIM(MID(Table15[[#This Row],[CONCERN.UNIQUEPATH]], IF( ISNUMBER( SEARCH("/",Table15[[#This Row],[CONCERN.UNIQUEPATH]])),SEARCH("/",Table15[[#This Row],[CONCERN.UNIQUEPATH]])+1,1),255))</f>
        <v>System Dependent Data Qualities/Compliance</v>
      </c>
    </row>
    <row r="832" spans="1:6">
      <c r="A832" t="s">
        <v>1969</v>
      </c>
      <c r="B832" t="s">
        <v>2246</v>
      </c>
      <c r="C832" s="29" t="s">
        <v>5089</v>
      </c>
      <c r="D832" s="27" t="s">
        <v>5090</v>
      </c>
      <c r="E832" t="str">
        <f xml:space="preserve"> CONCATENATE( MID(Table15[[#This Row],[PHASE]],2,3), MID(Table15[[#This Row],[DELIVERABLE]],2,4), TRIM(SUBSTITUTE(MID(Table15[[#This Row],[CONCERN.ID]],2,20),"","") )  )</f>
        <v>08.461.6240.00.0000</v>
      </c>
      <c r="F832" t="str">
        <f>TRIM(MID(Table15[[#This Row],[CONCERN.UNIQUEPATH]], IF( ISNUMBER( SEARCH("/",Table15[[#This Row],[CONCERN.UNIQUEPATH]])),SEARCH("/",Table15[[#This Row],[CONCERN.UNIQUEPATH]])+1,1),255))</f>
        <v>System Dependent Data Qualities/Efficiency</v>
      </c>
    </row>
    <row r="833" spans="1:6">
      <c r="A833" t="s">
        <v>1969</v>
      </c>
      <c r="B833" t="s">
        <v>2246</v>
      </c>
      <c r="C833" s="30" t="s">
        <v>5091</v>
      </c>
      <c r="D833" s="26" t="s">
        <v>5092</v>
      </c>
      <c r="E833" s="45" t="str">
        <f xml:space="preserve"> CONCATENATE( MID(Table15[[#This Row],[PHASE]],2,3), MID(Table15[[#This Row],[DELIVERABLE]],2,4), TRIM(SUBSTITUTE(MID(Table15[[#This Row],[CONCERN.ID]],2,20),"","") )  )</f>
        <v>08.461.6250.00.0000</v>
      </c>
      <c r="F833" t="str">
        <f>TRIM(MID(Table15[[#This Row],[CONCERN.UNIQUEPATH]], IF( ISNUMBER( SEARCH("/",Table15[[#This Row],[CONCERN.UNIQUEPATH]])),SEARCH("/",Table15[[#This Row],[CONCERN.UNIQUEPATH]])+1,1),255))</f>
        <v>System Dependent Data Qualities/Precision</v>
      </c>
    </row>
    <row r="834" spans="1:6">
      <c r="A834" t="s">
        <v>1969</v>
      </c>
      <c r="B834" t="s">
        <v>2246</v>
      </c>
      <c r="C834" s="29" t="s">
        <v>5093</v>
      </c>
      <c r="D834" s="27" t="s">
        <v>5094</v>
      </c>
      <c r="E834" t="str">
        <f xml:space="preserve"> CONCATENATE( MID(Table15[[#This Row],[PHASE]],2,3), MID(Table15[[#This Row],[DELIVERABLE]],2,4), TRIM(SUBSTITUTE(MID(Table15[[#This Row],[CONCERN.ID]],2,20),"","") )  )</f>
        <v>08.461.6251.00.0000</v>
      </c>
      <c r="F834" t="str">
        <f>TRIM(MID(Table15[[#This Row],[CONCERN.UNIQUEPATH]], IF( ISNUMBER( SEARCH("/",Table15[[#This Row],[CONCERN.UNIQUEPATH]])),SEARCH("/",Table15[[#This Row],[CONCERN.UNIQUEPATH]])+1,1),255))</f>
        <v>System Dependent Data Qualities/Prefer Precision over Storage Brevity</v>
      </c>
    </row>
    <row r="835" spans="1:6">
      <c r="A835" t="s">
        <v>1969</v>
      </c>
      <c r="B835" t="s">
        <v>2246</v>
      </c>
      <c r="C835" s="30" t="s">
        <v>5095</v>
      </c>
      <c r="D835" s="26" t="s">
        <v>5096</v>
      </c>
      <c r="E835" s="45" t="str">
        <f xml:space="preserve"> CONCATENATE( MID(Table15[[#This Row],[PHASE]],2,3), MID(Table15[[#This Row],[DELIVERABLE]],2,4), TRIM(SUBSTITUTE(MID(Table15[[#This Row],[CONCERN.ID]],2,20),"","") )  )</f>
        <v>08.461.6260.00.0000</v>
      </c>
      <c r="F835" t="str">
        <f>TRIM(MID(Table15[[#This Row],[CONCERN.UNIQUEPATH]], IF( ISNUMBER( SEARCH("/",Table15[[#This Row],[CONCERN.UNIQUEPATH]])),SEARCH("/",Table15[[#This Row],[CONCERN.UNIQUEPATH]])+1,1),255))</f>
        <v>System Dependent Data Qualities/Traceability</v>
      </c>
    </row>
    <row r="836" spans="1:6">
      <c r="A836" t="s">
        <v>1969</v>
      </c>
      <c r="B836" t="s">
        <v>2246</v>
      </c>
      <c r="C836" s="29" t="s">
        <v>5097</v>
      </c>
      <c r="D836" s="27" t="s">
        <v>5098</v>
      </c>
      <c r="E836" t="str">
        <f xml:space="preserve"> CONCATENATE( MID(Table15[[#This Row],[PHASE]],2,3), MID(Table15[[#This Row],[DELIVERABLE]],2,4), TRIM(SUBSTITUTE(MID(Table15[[#This Row],[CONCERN.ID]],2,20),"","") )  )</f>
        <v>08.461.6261.00.0000</v>
      </c>
      <c r="F836" t="str">
        <f>TRIM(MID(Table15[[#This Row],[CONCERN.UNIQUEPATH]], IF( ISNUMBER( SEARCH("/",Table15[[#This Row],[CONCERN.UNIQUEPATH]])),SEARCH("/",Table15[[#This Row],[CONCERN.UNIQUEPATH]])+1,1),255))</f>
        <v>System Dependent Data Qualities/Data Changes only via Audited System</v>
      </c>
    </row>
    <row r="837" spans="1:6">
      <c r="A837" t="s">
        <v>1969</v>
      </c>
      <c r="B837" t="s">
        <v>2246</v>
      </c>
      <c r="C837" s="30" t="s">
        <v>5099</v>
      </c>
      <c r="D837" s="26" t="s">
        <v>5100</v>
      </c>
      <c r="E837" s="45" t="str">
        <f xml:space="preserve"> CONCATENATE( MID(Table15[[#This Row],[PHASE]],2,3), MID(Table15[[#This Row],[DELIVERABLE]],2,4), TRIM(SUBSTITUTE(MID(Table15[[#This Row],[CONCERN.ID]],2,20),"","") )  )</f>
        <v>08.461.6262.00.0000</v>
      </c>
      <c r="F837" t="str">
        <f>TRIM(MID(Table15[[#This Row],[CONCERN.UNIQUEPATH]], IF( ISNUMBER( SEARCH("/",Table15[[#This Row],[CONCERN.UNIQUEPATH]])),SEARCH("/",Table15[[#This Row],[CONCERN.UNIQUEPATH]])+1,1),255))</f>
        <v>System Dependent Data Qualities/Confidentiality</v>
      </c>
    </row>
    <row r="838" spans="1:6">
      <c r="A838" t="s">
        <v>1969</v>
      </c>
      <c r="B838" t="s">
        <v>2246</v>
      </c>
      <c r="C838" s="29" t="s">
        <v>5101</v>
      </c>
      <c r="D838" s="27" t="s">
        <v>5102</v>
      </c>
      <c r="E838" t="str">
        <f xml:space="preserve"> CONCATENATE( MID(Table15[[#This Row],[PHASE]],2,3), MID(Table15[[#This Row],[DELIVERABLE]],2,4), TRIM(SUBSTITUTE(MID(Table15[[#This Row],[CONCERN.ID]],2,20),"","") )  )</f>
        <v>08.461.6310.00.0000</v>
      </c>
      <c r="F838" t="str">
        <f>TRIM(MID(Table15[[#This Row],[CONCERN.UNIQUEPATH]], IF( ISNUMBER( SEARCH("/",Table15[[#This Row],[CONCERN.UNIQUEPATH]])),SEARCH("/",Table15[[#This Row],[CONCERN.UNIQUEPATH]])+1,1),255))</f>
        <v>Data Systems Qualities/Availability</v>
      </c>
    </row>
    <row r="839" spans="1:6">
      <c r="A839" t="s">
        <v>1969</v>
      </c>
      <c r="B839" t="s">
        <v>2246</v>
      </c>
      <c r="C839" s="30" t="s">
        <v>5103</v>
      </c>
      <c r="D839" s="26" t="s">
        <v>5104</v>
      </c>
      <c r="E839" s="45" t="str">
        <f xml:space="preserve"> CONCATENATE( MID(Table15[[#This Row],[PHASE]],2,3), MID(Table15[[#This Row],[DELIVERABLE]],2,4), TRIM(SUBSTITUTE(MID(Table15[[#This Row],[CONCERN.ID]],2,20),"","") )  )</f>
        <v>08.461.6320.00.0000</v>
      </c>
      <c r="F839" t="str">
        <f>TRIM(MID(Table15[[#This Row],[CONCERN.UNIQUEPATH]], IF( ISNUMBER( SEARCH("/",Table15[[#This Row],[CONCERN.UNIQUEPATH]])),SEARCH("/",Table15[[#This Row],[CONCERN.UNIQUEPATH]])+1,1),255))</f>
        <v>Data Systems Qualities/Portability</v>
      </c>
    </row>
    <row r="840" spans="1:6">
      <c r="A840" t="s">
        <v>1969</v>
      </c>
      <c r="B840" t="s">
        <v>2246</v>
      </c>
      <c r="C840" s="29" t="s">
        <v>5105</v>
      </c>
      <c r="D840" s="27" t="s">
        <v>5106</v>
      </c>
      <c r="E840" t="str">
        <f xml:space="preserve"> CONCATENATE( MID(Table15[[#This Row],[PHASE]],2,3), MID(Table15[[#This Row],[DELIVERABLE]],2,4), TRIM(SUBSTITUTE(MID(Table15[[#This Row],[CONCERN.ID]],2,20),"","") )  )</f>
        <v>08.461.6321.00.0000</v>
      </c>
      <c r="F840" t="str">
        <f>TRIM(MID(Table15[[#This Row],[CONCERN.UNIQUEPATH]], IF( ISNUMBER( SEARCH("/",Table15[[#This Row],[CONCERN.UNIQUEPATH]])),SEARCH("/",Table15[[#This Row],[CONCERN.UNIQUEPATH]])+1,1),255))</f>
        <v>Data Systems Qualities/Portability/Data stored in Unstyled Standard (eg: Markdown)</v>
      </c>
    </row>
    <row r="841" spans="1:6">
      <c r="A841" t="s">
        <v>1969</v>
      </c>
      <c r="B841" t="s">
        <v>2246</v>
      </c>
      <c r="C841" s="30" t="s">
        <v>5107</v>
      </c>
      <c r="D841" s="26" t="s">
        <v>5108</v>
      </c>
      <c r="E841" s="45" t="str">
        <f xml:space="preserve"> CONCATENATE( MID(Table15[[#This Row],[PHASE]],2,3), MID(Table15[[#This Row],[DELIVERABLE]],2,4), TRIM(SUBSTITUTE(MID(Table15[[#This Row],[CONCERN.ID]],2,20),"","") )  )</f>
        <v>08.461.6322.00.0000</v>
      </c>
      <c r="F841" t="str">
        <f>TRIM(MID(Table15[[#This Row],[CONCERN.UNIQUEPATH]], IF( ISNUMBER( SEARCH("/",Table15[[#This Row],[CONCERN.UNIQUEPATH]])),SEARCH("/",Table15[[#This Row],[CONCERN.UNIQUEPATH]])+1,1),255))</f>
        <v>Data Systems Qualities/Portability/Etractable</v>
      </c>
    </row>
    <row r="842" spans="1:6">
      <c r="A842" t="s">
        <v>1969</v>
      </c>
      <c r="B842" t="s">
        <v>2246</v>
      </c>
      <c r="C842" s="32" t="s">
        <v>5109</v>
      </c>
      <c r="D842" s="27" t="s">
        <v>5110</v>
      </c>
      <c r="E842" t="str">
        <f xml:space="preserve"> CONCATENATE( MID(Table15[[#This Row],[PHASE]],2,3), MID(Table15[[#This Row],[DELIVERABLE]],2,4), TRIM(SUBSTITUTE(MID(Table15[[#This Row],[CONCERN.ID]],2,20),"","") )  )</f>
        <v>08.461.6322.01.0000</v>
      </c>
      <c r="F842" t="str">
        <f>TRIM(MID(Table15[[#This Row],[CONCERN.UNIQUEPATH]], IF( ISNUMBER( SEARCH("/",Table15[[#This Row],[CONCERN.UNIQUEPATH]])),SEARCH("/",Table15[[#This Row],[CONCERN.UNIQUEPATH]])+1,1),255))</f>
        <v>Data Systems Qualities/Portability/Etractable/Serialised</v>
      </c>
    </row>
    <row r="843" spans="1:6">
      <c r="A843" t="s">
        <v>1969</v>
      </c>
      <c r="B843" t="s">
        <v>2246</v>
      </c>
      <c r="C843" s="31" t="s">
        <v>5111</v>
      </c>
      <c r="D843" s="26" t="s">
        <v>5112</v>
      </c>
      <c r="E843" s="45" t="str">
        <f xml:space="preserve"> CONCATENATE( MID(Table15[[#This Row],[PHASE]],2,3), MID(Table15[[#This Row],[DELIVERABLE]],2,4), TRIM(SUBSTITUTE(MID(Table15[[#This Row],[CONCERN.ID]],2,20),"","") )  )</f>
        <v>08.461.6322.02.0000</v>
      </c>
      <c r="F843" t="str">
        <f>TRIM(MID(Table15[[#This Row],[CONCERN.UNIQUEPATH]], IF( ISNUMBER( SEARCH("/",Table15[[#This Row],[CONCERN.UNIQUEPATH]])),SEARCH("/",Table15[[#This Row],[CONCERN.UNIQUEPATH]])+1,1),255))</f>
        <v>Data Systems Qualities/Portability/Etractable/As batch instructions</v>
      </c>
    </row>
    <row r="844" spans="1:6">
      <c r="A844" t="s">
        <v>1969</v>
      </c>
      <c r="B844" t="s">
        <v>2246</v>
      </c>
      <c r="C844" s="29" t="s">
        <v>5113</v>
      </c>
      <c r="D844" s="27" t="s">
        <v>5114</v>
      </c>
      <c r="E844" t="str">
        <f xml:space="preserve"> CONCATENATE( MID(Table15[[#This Row],[PHASE]],2,3), MID(Table15[[#This Row],[DELIVERABLE]],2,4), TRIM(SUBSTITUTE(MID(Table15[[#This Row],[CONCERN.ID]],2,20),"","") )  )</f>
        <v>08.461.6323.00.0000</v>
      </c>
      <c r="F844" t="str">
        <f>TRIM(MID(Table15[[#This Row],[CONCERN.UNIQUEPATH]], IF( ISNUMBER( SEARCH("/",Table15[[#This Row],[CONCERN.UNIQUEPATH]])),SEARCH("/",Table15[[#This Row],[CONCERN.UNIQUEPATH]])+1,1),255))</f>
        <v>Data Systems Qualities/Recoverability</v>
      </c>
    </row>
  </sheetData>
  <dataValidations count="4">
    <dataValidation type="list" allowBlank="1" showInputMessage="1" showErrorMessage="1" sqref="A2:A1048576" xr:uid="{C701984E-77E6-4553-B03F-4A1446EE5CAC}">
      <formula1>TBL_Phase</formula1>
    </dataValidation>
    <dataValidation type="list" allowBlank="1" showInputMessage="1" showErrorMessage="1" sqref="B3:B844" xr:uid="{6C4BD511-00EA-4FE1-8093-9AE72C47E550}">
      <formula1>TBL_Deliverables</formula1>
    </dataValidation>
    <dataValidation type="list" allowBlank="1" showInputMessage="1" showErrorMessage="1" sqref="J3:K844" xr:uid="{0B89B7D0-5BEB-4D9A-8EBC-3D61CD38DA4E}">
      <formula1>TBL_Stakeholders</formula1>
    </dataValidation>
    <dataValidation type="list" allowBlank="1" showInputMessage="1" showErrorMessage="1" sqref="L3:L844" xr:uid="{EE7661A0-C911-403E-9A34-532611BB2C7E}">
      <formula1>TBL_Type</formula1>
    </dataValidation>
  </dataValidation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7D8D-3971-4EA8-9BE5-8708C7F29BCE}">
  <sheetPr>
    <tabColor theme="4"/>
  </sheetPr>
  <dimension ref="A1:L2"/>
  <sheetViews>
    <sheetView workbookViewId="0">
      <selection activeCell="A14" sqref="A14"/>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9" width="13" customWidth="1"/>
    <col min="10" max="10" width="14.140625" customWidth="1"/>
    <col min="11" max="11" width="13.42578125" bestFit="1" customWidth="1"/>
  </cols>
  <sheetData>
    <row r="1" spans="1:12">
      <c r="A1" t="s">
        <v>3092</v>
      </c>
      <c r="B1" t="s">
        <v>3093</v>
      </c>
      <c r="C1" t="s">
        <v>3094</v>
      </c>
      <c r="D1" t="s">
        <v>3096</v>
      </c>
      <c r="E1" t="s">
        <v>3095</v>
      </c>
      <c r="F1" t="s">
        <v>3097</v>
      </c>
      <c r="G1" t="s">
        <v>2286</v>
      </c>
      <c r="H1" t="s">
        <v>3098</v>
      </c>
      <c r="I1" t="s">
        <v>3099</v>
      </c>
      <c r="J1" t="s">
        <v>3100</v>
      </c>
      <c r="K1" t="s">
        <v>3101</v>
      </c>
      <c r="L1" t="s">
        <v>1922</v>
      </c>
    </row>
    <row r="2" spans="1:12">
      <c r="A2" t="s">
        <v>1965</v>
      </c>
      <c r="C2" t="s">
        <v>5115</v>
      </c>
      <c r="E2" t="str">
        <f xml:space="preserve"> CONCATENATE( MID(Table15184[[#This Row],[PHASE]],2,3), MID(Table15184[[#This Row],[DELIVERABLE]],2,4), TRIM(SUBSTITUTE(MID(Table15184[[#This Row],[CONCERN.ID]],2,20),"X","") )  )</f>
        <v>07.81.01.01</v>
      </c>
      <c r="F2" t="str">
        <f>TRIM(MID(Table15184[[#This Row],[CONCERN.UNIQUEPATH]], IF( ISNUMBER( SEARCH("/",Table15184[[#This Row],[CONCERN.UNIQUEPATH]])),SEARCH("/",Table15184[[#This Row],[CONCERN.UNIQUEPATH]])+1,1),255))</f>
        <v/>
      </c>
    </row>
  </sheetData>
  <dataValidations count="4">
    <dataValidation type="list" allowBlank="1" showInputMessage="1" showErrorMessage="1" sqref="L2" xr:uid="{84FB2ECA-0A92-45EB-8F52-764922C881E3}">
      <formula1>TBL_Type</formula1>
    </dataValidation>
    <dataValidation type="list" allowBlank="1" showInputMessage="1" showErrorMessage="1" sqref="J2:K2" xr:uid="{C4C5A29C-75A6-4B6C-8C42-E134537EE722}">
      <formula1>TBL_Stakeholders</formula1>
    </dataValidation>
    <dataValidation type="list" allowBlank="1" showInputMessage="1" showErrorMessage="1" sqref="B2" xr:uid="{1712A437-70B0-4DDC-B858-9379E9D7C0A0}">
      <formula1>TBL_Deliverables</formula1>
    </dataValidation>
    <dataValidation type="list" allowBlank="1" showInputMessage="1" showErrorMessage="1" sqref="A2" xr:uid="{6AEF4A01-BC86-45E7-9D1D-880B97790643}">
      <formula1>TBL_Phase</formula1>
    </dataValidation>
  </dataValidation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3FD01-FFCB-43FD-B70C-0B7C7E3AFB97}">
  <sheetPr codeName="Sheet12">
    <tabColor theme="8" tint="0.39997558519241921"/>
  </sheetPr>
  <dimension ref="A1:M381"/>
  <sheetViews>
    <sheetView topLeftCell="A192" workbookViewId="0">
      <selection activeCell="G213" sqref="G213"/>
    </sheetView>
  </sheetViews>
  <sheetFormatPr defaultRowHeight="14.45"/>
  <cols>
    <col min="1" max="1" width="8.42578125" customWidth="1"/>
    <col min="2" max="2" width="38" bestFit="1" customWidth="1"/>
    <col min="3" max="3" width="13.85546875" bestFit="1" customWidth="1"/>
    <col min="4" max="4" width="24" bestFit="1" customWidth="1"/>
    <col min="5" max="5" width="8.140625" bestFit="1" customWidth="1"/>
    <col min="6" max="6" width="7.42578125" customWidth="1"/>
    <col min="7" max="7" width="13.42578125" bestFit="1" customWidth="1"/>
    <col min="8" max="8" width="42.85546875" bestFit="1" customWidth="1"/>
    <col min="9" max="9" width="45.140625" bestFit="1" customWidth="1"/>
  </cols>
  <sheetData>
    <row r="1" spans="1:13">
      <c r="A1" t="s">
        <v>3092</v>
      </c>
      <c r="B1" t="s">
        <v>3093</v>
      </c>
      <c r="C1" t="s">
        <v>3094</v>
      </c>
      <c r="D1" t="s">
        <v>3096</v>
      </c>
      <c r="E1" t="s">
        <v>3095</v>
      </c>
      <c r="F1" t="s">
        <v>3097</v>
      </c>
      <c r="G1" t="s">
        <v>2286</v>
      </c>
      <c r="H1" t="s">
        <v>3098</v>
      </c>
      <c r="I1" t="s">
        <v>3099</v>
      </c>
      <c r="J1" t="s">
        <v>3100</v>
      </c>
      <c r="K1" t="s">
        <v>3101</v>
      </c>
      <c r="L1" t="s">
        <v>1922</v>
      </c>
      <c r="M1" s="38" t="s">
        <v>1923</v>
      </c>
    </row>
    <row r="2" spans="1:13">
      <c r="A2" t="s">
        <v>1977</v>
      </c>
      <c r="B2" t="s">
        <v>5116</v>
      </c>
      <c r="E2" t="str">
        <f xml:space="preserve"> CONCATENATE( MID(Table151823[[#This Row],[PHASE]],2,3), MID(Table151823[[#This Row],[DELIVERABLE]],2,4), TRIM(SUBSTITUTE(MID(Table151823[[#This Row],[CONCERN.ID]],2,20),"X","") )  )</f>
        <v>10.305.</v>
      </c>
      <c r="F2" t="str">
        <f>TRIM(MID(Table151823[[#This Row],[CONCERN.UNIQUEPATH]], IF( ISNUMBER( SEARCH("/",Table151823[[#This Row],[CONCERN.UNIQUEPATH]])),SEARCH("/",Table151823[[#This Row],[CONCERN.UNIQUEPATH]])+1,1),255))</f>
        <v/>
      </c>
      <c r="J2" t="s">
        <v>2068</v>
      </c>
      <c r="K2" t="s">
        <v>2096</v>
      </c>
      <c r="L2" t="s">
        <v>1928</v>
      </c>
    </row>
    <row r="3" spans="1:13">
      <c r="A3" t="s">
        <v>1977</v>
      </c>
      <c r="B3" t="s">
        <v>2189</v>
      </c>
      <c r="E3" t="str">
        <f xml:space="preserve"> CONCATENATE( MID(Table151823[[#This Row],[PHASE]],2,3), MID(Table151823[[#This Row],[DELIVERABLE]],2,4), TRIM(SUBSTITUTE(MID(Table151823[[#This Row],[CONCERN.ID]],2,20),"X","") )  )</f>
        <v>10.402.</v>
      </c>
      <c r="F3" t="str">
        <f>TRIM(MID(Table151823[[#This Row],[CONCERN.UNIQUEPATH]], IF( ISNUMBER( SEARCH("/",Table151823[[#This Row],[CONCERN.UNIQUEPATH]])),SEARCH("/",Table151823[[#This Row],[CONCERN.UNIQUEPATH]])+1,1),255))</f>
        <v/>
      </c>
      <c r="J3" t="s">
        <v>2068</v>
      </c>
      <c r="L3" t="s">
        <v>1928</v>
      </c>
    </row>
    <row r="4" spans="1:13">
      <c r="A4" t="s">
        <v>1977</v>
      </c>
      <c r="B4" t="s">
        <v>2189</v>
      </c>
      <c r="E4" t="str">
        <f xml:space="preserve"> CONCATENATE( MID(Table151823[[#This Row],[PHASE]],2,3), MID(Table151823[[#This Row],[DELIVERABLE]],2,4), TRIM(SUBSTITUTE(MID(Table151823[[#This Row],[CONCERN.ID]],2,20),"X","") )  )</f>
        <v>10.402.</v>
      </c>
      <c r="F4" t="str">
        <f>TRIM(MID(Table151823[[#This Row],[CONCERN.UNIQUEPATH]], IF( ISNUMBER( SEARCH("/",Table151823[[#This Row],[CONCERN.UNIQUEPATH]])),SEARCH("/",Table151823[[#This Row],[CONCERN.UNIQUEPATH]])+1,1),255))</f>
        <v/>
      </c>
      <c r="J4" t="s">
        <v>2068</v>
      </c>
      <c r="L4" t="s">
        <v>1928</v>
      </c>
    </row>
    <row r="5" spans="1:13">
      <c r="A5" t="s">
        <v>1977</v>
      </c>
      <c r="B5" t="s">
        <v>2189</v>
      </c>
      <c r="E5" t="str">
        <f xml:space="preserve"> CONCATENATE( MID(Table151823[[#This Row],[PHASE]],2,3), MID(Table151823[[#This Row],[DELIVERABLE]],2,4), TRIM(SUBSTITUTE(MID(Table151823[[#This Row],[CONCERN.ID]],2,20),"X","") )  )</f>
        <v>10.402.</v>
      </c>
      <c r="F5" t="str">
        <f>TRIM(MID(Table151823[[#This Row],[CONCERN.UNIQUEPATH]], IF( ISNUMBER( SEARCH("/",Table151823[[#This Row],[CONCERN.UNIQUEPATH]])),SEARCH("/",Table151823[[#This Row],[CONCERN.UNIQUEPATH]])+1,1),255))</f>
        <v/>
      </c>
      <c r="J5" t="s">
        <v>2068</v>
      </c>
      <c r="L5" t="s">
        <v>1928</v>
      </c>
    </row>
    <row r="6" spans="1:13">
      <c r="A6" t="s">
        <v>1977</v>
      </c>
      <c r="B6" t="s">
        <v>2189</v>
      </c>
      <c r="E6" t="str">
        <f xml:space="preserve"> CONCATENATE( MID(Table151823[[#This Row],[PHASE]],2,3), MID(Table151823[[#This Row],[DELIVERABLE]],2,4), TRIM(SUBSTITUTE(MID(Table151823[[#This Row],[CONCERN.ID]],2,20),"X","") )  )</f>
        <v>10.402.</v>
      </c>
      <c r="F6" t="str">
        <f>TRIM(MID(Table151823[[#This Row],[CONCERN.UNIQUEPATH]], IF( ISNUMBER( SEARCH("/",Table151823[[#This Row],[CONCERN.UNIQUEPATH]])),SEARCH("/",Table151823[[#This Row],[CONCERN.UNIQUEPATH]])+1,1),255))</f>
        <v/>
      </c>
      <c r="J6" t="s">
        <v>2068</v>
      </c>
      <c r="L6" t="s">
        <v>1928</v>
      </c>
    </row>
    <row r="7" spans="1:13">
      <c r="A7" t="s">
        <v>1977</v>
      </c>
      <c r="B7" t="s">
        <v>2189</v>
      </c>
      <c r="E7" t="str">
        <f xml:space="preserve"> CONCATENATE( MID(Table151823[[#This Row],[PHASE]],2,3), MID(Table151823[[#This Row],[DELIVERABLE]],2,4), TRIM(SUBSTITUTE(MID(Table151823[[#This Row],[CONCERN.ID]],2,20),"X","") )  )</f>
        <v>10.402.</v>
      </c>
      <c r="F7" t="str">
        <f>TRIM(MID(Table151823[[#This Row],[CONCERN.UNIQUEPATH]], IF( ISNUMBER( SEARCH("/",Table151823[[#This Row],[CONCERN.UNIQUEPATH]])),SEARCH("/",Table151823[[#This Row],[CONCERN.UNIQUEPATH]])+1,1),255))</f>
        <v/>
      </c>
      <c r="J7" t="s">
        <v>2068</v>
      </c>
      <c r="L7" t="s">
        <v>1928</v>
      </c>
    </row>
    <row r="8" spans="1:13">
      <c r="A8" t="s">
        <v>1977</v>
      </c>
      <c r="B8" t="s">
        <v>2189</v>
      </c>
      <c r="E8" t="str">
        <f xml:space="preserve"> CONCATENATE( MID(Table151823[[#This Row],[PHASE]],2,3), MID(Table151823[[#This Row],[DELIVERABLE]],2,4), TRIM(SUBSTITUTE(MID(Table151823[[#This Row],[CONCERN.ID]],2,20),"X","") )  )</f>
        <v>10.402.</v>
      </c>
      <c r="F8" t="str">
        <f>TRIM(MID(Table151823[[#This Row],[CONCERN.UNIQUEPATH]], IF( ISNUMBER( SEARCH("/",Table151823[[#This Row],[CONCERN.UNIQUEPATH]])),SEARCH("/",Table151823[[#This Row],[CONCERN.UNIQUEPATH]])+1,1),255))</f>
        <v/>
      </c>
      <c r="J8" t="s">
        <v>2068</v>
      </c>
      <c r="L8" t="s">
        <v>1928</v>
      </c>
    </row>
    <row r="9" spans="1:13">
      <c r="A9" t="s">
        <v>1977</v>
      </c>
      <c r="B9" t="s">
        <v>2189</v>
      </c>
      <c r="E9" t="str">
        <f xml:space="preserve"> CONCATENATE( MID(Table151823[[#This Row],[PHASE]],2,3), MID(Table151823[[#This Row],[DELIVERABLE]],2,4), TRIM(SUBSTITUTE(MID(Table151823[[#This Row],[CONCERN.ID]],2,20),"X","") )  )</f>
        <v>10.402.</v>
      </c>
      <c r="F9" t="str">
        <f>TRIM(MID(Table151823[[#This Row],[CONCERN.UNIQUEPATH]], IF( ISNUMBER( SEARCH("/",Table151823[[#This Row],[CONCERN.UNIQUEPATH]])),SEARCH("/",Table151823[[#This Row],[CONCERN.UNIQUEPATH]])+1,1),255))</f>
        <v/>
      </c>
      <c r="J9" t="s">
        <v>2068</v>
      </c>
      <c r="L9" t="s">
        <v>1928</v>
      </c>
    </row>
    <row r="10" spans="1:13">
      <c r="A10" t="s">
        <v>1977</v>
      </c>
      <c r="B10" t="s">
        <v>2189</v>
      </c>
      <c r="E10" t="str">
        <f xml:space="preserve"> CONCATENATE( MID(Table151823[[#This Row],[PHASE]],2,3), MID(Table151823[[#This Row],[DELIVERABLE]],2,4), TRIM(SUBSTITUTE(MID(Table151823[[#This Row],[CONCERN.ID]],2,20),"X","") )  )</f>
        <v>10.402.</v>
      </c>
      <c r="F10" t="str">
        <f>TRIM(MID(Table151823[[#This Row],[CONCERN.UNIQUEPATH]], IF( ISNUMBER( SEARCH("/",Table151823[[#This Row],[CONCERN.UNIQUEPATH]])),SEARCH("/",Table151823[[#This Row],[CONCERN.UNIQUEPATH]])+1,1),255))</f>
        <v/>
      </c>
      <c r="J10" t="s">
        <v>2068</v>
      </c>
      <c r="L10" t="s">
        <v>1928</v>
      </c>
    </row>
    <row r="11" spans="1:13">
      <c r="A11" t="s">
        <v>1977</v>
      </c>
      <c r="B11" t="s">
        <v>2189</v>
      </c>
      <c r="E11" t="str">
        <f xml:space="preserve"> CONCATENATE( MID(Table151823[[#This Row],[PHASE]],2,3), MID(Table151823[[#This Row],[DELIVERABLE]],2,4), TRIM(SUBSTITUTE(MID(Table151823[[#This Row],[CONCERN.ID]],2,20),"X","") )  )</f>
        <v>10.402.</v>
      </c>
      <c r="F11" t="str">
        <f>TRIM(MID(Table151823[[#This Row],[CONCERN.UNIQUEPATH]], IF( ISNUMBER( SEARCH("/",Table151823[[#This Row],[CONCERN.UNIQUEPATH]])),SEARCH("/",Table151823[[#This Row],[CONCERN.UNIQUEPATH]])+1,1),255))</f>
        <v/>
      </c>
      <c r="J11" t="s">
        <v>2068</v>
      </c>
      <c r="L11" t="s">
        <v>1928</v>
      </c>
    </row>
    <row r="12" spans="1:13">
      <c r="A12" t="s">
        <v>1977</v>
      </c>
      <c r="B12" t="s">
        <v>2189</v>
      </c>
      <c r="E12" t="str">
        <f xml:space="preserve"> CONCATENATE( MID(Table151823[[#This Row],[PHASE]],2,3), MID(Table151823[[#This Row],[DELIVERABLE]],2,4), TRIM(SUBSTITUTE(MID(Table151823[[#This Row],[CONCERN.ID]],2,20),"X","") )  )</f>
        <v>10.402.</v>
      </c>
      <c r="F12" t="str">
        <f>TRIM(MID(Table151823[[#This Row],[CONCERN.UNIQUEPATH]], IF( ISNUMBER( SEARCH("/",Table151823[[#This Row],[CONCERN.UNIQUEPATH]])),SEARCH("/",Table151823[[#This Row],[CONCERN.UNIQUEPATH]])+1,1),255))</f>
        <v/>
      </c>
      <c r="J12" t="s">
        <v>2068</v>
      </c>
      <c r="L12" t="s">
        <v>1928</v>
      </c>
    </row>
    <row r="13" spans="1:13">
      <c r="A13" t="s">
        <v>1977</v>
      </c>
      <c r="B13" t="s">
        <v>2189</v>
      </c>
      <c r="E13" t="str">
        <f xml:space="preserve"> CONCATENATE( MID(Table151823[[#This Row],[PHASE]],2,3), MID(Table151823[[#This Row],[DELIVERABLE]],2,4), TRIM(SUBSTITUTE(MID(Table151823[[#This Row],[CONCERN.ID]],2,20),"X","") )  )</f>
        <v>10.402.</v>
      </c>
      <c r="F13" t="str">
        <f>TRIM(MID(Table151823[[#This Row],[CONCERN.UNIQUEPATH]], IF( ISNUMBER( SEARCH("/",Table151823[[#This Row],[CONCERN.UNIQUEPATH]])),SEARCH("/",Table151823[[#This Row],[CONCERN.UNIQUEPATH]])+1,1),255))</f>
        <v/>
      </c>
      <c r="J13" t="s">
        <v>2068</v>
      </c>
      <c r="L13" t="s">
        <v>1928</v>
      </c>
    </row>
    <row r="14" spans="1:13">
      <c r="A14" t="s">
        <v>1977</v>
      </c>
      <c r="B14" t="s">
        <v>2189</v>
      </c>
      <c r="E14" t="str">
        <f xml:space="preserve"> CONCATENATE( MID(Table151823[[#This Row],[PHASE]],2,3), MID(Table151823[[#This Row],[DELIVERABLE]],2,4), TRIM(SUBSTITUTE(MID(Table151823[[#This Row],[CONCERN.ID]],2,20),"X","") )  )</f>
        <v>10.402.</v>
      </c>
      <c r="F14" t="str">
        <f>TRIM(MID(Table151823[[#This Row],[CONCERN.UNIQUEPATH]], IF( ISNUMBER( SEARCH("/",Table151823[[#This Row],[CONCERN.UNIQUEPATH]])),SEARCH("/",Table151823[[#This Row],[CONCERN.UNIQUEPATH]])+1,1),255))</f>
        <v/>
      </c>
      <c r="J14" t="s">
        <v>2068</v>
      </c>
      <c r="L14" t="s">
        <v>1928</v>
      </c>
    </row>
    <row r="15" spans="1:13">
      <c r="A15" t="s">
        <v>1977</v>
      </c>
      <c r="B15" t="s">
        <v>2189</v>
      </c>
      <c r="E15" t="str">
        <f xml:space="preserve"> CONCATENATE( MID(Table151823[[#This Row],[PHASE]],2,3), MID(Table151823[[#This Row],[DELIVERABLE]],2,4), TRIM(SUBSTITUTE(MID(Table151823[[#This Row],[CONCERN.ID]],2,20),"X","") )  )</f>
        <v>10.402.</v>
      </c>
      <c r="F15" t="str">
        <f>TRIM(MID(Table151823[[#This Row],[CONCERN.UNIQUEPATH]], IF( ISNUMBER( SEARCH("/",Table151823[[#This Row],[CONCERN.UNIQUEPATH]])),SEARCH("/",Table151823[[#This Row],[CONCERN.UNIQUEPATH]])+1,1),255))</f>
        <v/>
      </c>
      <c r="J15" t="s">
        <v>2068</v>
      </c>
      <c r="L15" t="s">
        <v>1928</v>
      </c>
    </row>
    <row r="16" spans="1:13">
      <c r="A16" t="s">
        <v>1977</v>
      </c>
      <c r="B16" t="s">
        <v>2189</v>
      </c>
      <c r="E16" t="str">
        <f xml:space="preserve"> CONCATENATE( MID(Table151823[[#This Row],[PHASE]],2,3), MID(Table151823[[#This Row],[DELIVERABLE]],2,4), TRIM(SUBSTITUTE(MID(Table151823[[#This Row],[CONCERN.ID]],2,20),"X","") )  )</f>
        <v>10.402.</v>
      </c>
      <c r="F16" t="str">
        <f>TRIM(MID(Table151823[[#This Row],[CONCERN.UNIQUEPATH]], IF( ISNUMBER( SEARCH("/",Table151823[[#This Row],[CONCERN.UNIQUEPATH]])),SEARCH("/",Table151823[[#This Row],[CONCERN.UNIQUEPATH]])+1,1),255))</f>
        <v/>
      </c>
      <c r="J16" t="s">
        <v>2068</v>
      </c>
      <c r="L16" t="s">
        <v>1928</v>
      </c>
    </row>
    <row r="17" spans="1:12">
      <c r="A17" t="s">
        <v>1977</v>
      </c>
      <c r="B17" t="s">
        <v>2189</v>
      </c>
      <c r="E17" t="str">
        <f xml:space="preserve"> CONCATENATE( MID(Table151823[[#This Row],[PHASE]],2,3), MID(Table151823[[#This Row],[DELIVERABLE]],2,4), TRIM(SUBSTITUTE(MID(Table151823[[#This Row],[CONCERN.ID]],2,20),"X","") )  )</f>
        <v>10.402.</v>
      </c>
      <c r="F17" t="str">
        <f>TRIM(MID(Table151823[[#This Row],[CONCERN.UNIQUEPATH]], IF( ISNUMBER( SEARCH("/",Table151823[[#This Row],[CONCERN.UNIQUEPATH]])),SEARCH("/",Table151823[[#This Row],[CONCERN.UNIQUEPATH]])+1,1),255))</f>
        <v/>
      </c>
      <c r="J17" t="s">
        <v>2068</v>
      </c>
      <c r="L17" t="s">
        <v>1928</v>
      </c>
    </row>
    <row r="18" spans="1:12">
      <c r="A18" t="s">
        <v>1977</v>
      </c>
      <c r="B18" t="s">
        <v>2189</v>
      </c>
      <c r="E18" t="str">
        <f xml:space="preserve"> CONCATENATE( MID(Table151823[[#This Row],[PHASE]],2,3), MID(Table151823[[#This Row],[DELIVERABLE]],2,4), TRIM(SUBSTITUTE(MID(Table151823[[#This Row],[CONCERN.ID]],2,20),"X","") )  )</f>
        <v>10.402.</v>
      </c>
      <c r="F18" t="str">
        <f>TRIM(MID(Table151823[[#This Row],[CONCERN.UNIQUEPATH]], IF( ISNUMBER( SEARCH("/",Table151823[[#This Row],[CONCERN.UNIQUEPATH]])),SEARCH("/",Table151823[[#This Row],[CONCERN.UNIQUEPATH]])+1,1),255))</f>
        <v/>
      </c>
      <c r="J18" t="s">
        <v>2068</v>
      </c>
      <c r="L18" t="s">
        <v>1928</v>
      </c>
    </row>
    <row r="19" spans="1:12">
      <c r="A19" t="s">
        <v>1977</v>
      </c>
      <c r="B19" t="s">
        <v>2189</v>
      </c>
      <c r="E19" t="str">
        <f xml:space="preserve"> CONCATENATE( MID(Table151823[[#This Row],[PHASE]],2,3), MID(Table151823[[#This Row],[DELIVERABLE]],2,4), TRIM(SUBSTITUTE(MID(Table151823[[#This Row],[CONCERN.ID]],2,20),"X","") )  )</f>
        <v>10.402.</v>
      </c>
      <c r="F19" t="str">
        <f>TRIM(MID(Table151823[[#This Row],[CONCERN.UNIQUEPATH]], IF( ISNUMBER( SEARCH("/",Table151823[[#This Row],[CONCERN.UNIQUEPATH]])),SEARCH("/",Table151823[[#This Row],[CONCERN.UNIQUEPATH]])+1,1),255))</f>
        <v/>
      </c>
      <c r="J19" t="s">
        <v>2068</v>
      </c>
      <c r="L19" t="s">
        <v>1928</v>
      </c>
    </row>
    <row r="20" spans="1:12">
      <c r="A20" t="s">
        <v>1977</v>
      </c>
      <c r="B20" t="s">
        <v>2189</v>
      </c>
      <c r="E20" t="str">
        <f xml:space="preserve"> CONCATENATE( MID(Table151823[[#This Row],[PHASE]],2,3), MID(Table151823[[#This Row],[DELIVERABLE]],2,4), TRIM(SUBSTITUTE(MID(Table151823[[#This Row],[CONCERN.ID]],2,20),"X","") )  )</f>
        <v>10.402.</v>
      </c>
      <c r="F20" t="str">
        <f>TRIM(MID(Table151823[[#This Row],[CONCERN.UNIQUEPATH]], IF( ISNUMBER( SEARCH("/",Table151823[[#This Row],[CONCERN.UNIQUEPATH]])),SEARCH("/",Table151823[[#This Row],[CONCERN.UNIQUEPATH]])+1,1),255))</f>
        <v/>
      </c>
      <c r="J20" t="s">
        <v>2068</v>
      </c>
      <c r="L20" t="s">
        <v>1928</v>
      </c>
    </row>
    <row r="21" spans="1:12">
      <c r="A21" t="s">
        <v>1977</v>
      </c>
      <c r="B21" t="s">
        <v>2189</v>
      </c>
      <c r="E21" t="str">
        <f xml:space="preserve"> CONCATENATE( MID(Table151823[[#This Row],[PHASE]],2,3), MID(Table151823[[#This Row],[DELIVERABLE]],2,4), TRIM(SUBSTITUTE(MID(Table151823[[#This Row],[CONCERN.ID]],2,20),"X","") )  )</f>
        <v>10.402.</v>
      </c>
      <c r="F21" t="str">
        <f>TRIM(MID(Table151823[[#This Row],[CONCERN.UNIQUEPATH]], IF( ISNUMBER( SEARCH("/",Table151823[[#This Row],[CONCERN.UNIQUEPATH]])),SEARCH("/",Table151823[[#This Row],[CONCERN.UNIQUEPATH]])+1,1),255))</f>
        <v/>
      </c>
      <c r="J21" t="s">
        <v>2068</v>
      </c>
      <c r="L21" t="s">
        <v>1928</v>
      </c>
    </row>
    <row r="22" spans="1:12">
      <c r="A22" t="s">
        <v>1977</v>
      </c>
      <c r="B22" t="s">
        <v>2189</v>
      </c>
      <c r="E22" t="str">
        <f xml:space="preserve"> CONCATENATE( MID(Table151823[[#This Row],[PHASE]],2,3), MID(Table151823[[#This Row],[DELIVERABLE]],2,4), TRIM(SUBSTITUTE(MID(Table151823[[#This Row],[CONCERN.ID]],2,20),"X","") )  )</f>
        <v>10.402.</v>
      </c>
      <c r="F22" t="str">
        <f>TRIM(MID(Table151823[[#This Row],[CONCERN.UNIQUEPATH]], IF( ISNUMBER( SEARCH("/",Table151823[[#This Row],[CONCERN.UNIQUEPATH]])),SEARCH("/",Table151823[[#This Row],[CONCERN.UNIQUEPATH]])+1,1),255))</f>
        <v/>
      </c>
      <c r="J22" t="s">
        <v>2068</v>
      </c>
      <c r="K22" s="21"/>
      <c r="L22" t="s">
        <v>1928</v>
      </c>
    </row>
    <row r="23" spans="1:12">
      <c r="A23" t="s">
        <v>1977</v>
      </c>
      <c r="B23" t="s">
        <v>2189</v>
      </c>
      <c r="E23" t="str">
        <f xml:space="preserve"> CONCATENATE( MID(Table151823[[#This Row],[PHASE]],2,3), MID(Table151823[[#This Row],[DELIVERABLE]],2,4), TRIM(SUBSTITUTE(MID(Table151823[[#This Row],[CONCERN.ID]],2,20),"X","") )  )</f>
        <v>10.402.</v>
      </c>
      <c r="F23" t="str">
        <f>TRIM(MID(Table151823[[#This Row],[CONCERN.UNIQUEPATH]], IF( ISNUMBER( SEARCH("/",Table151823[[#This Row],[CONCERN.UNIQUEPATH]])),SEARCH("/",Table151823[[#This Row],[CONCERN.UNIQUEPATH]])+1,1),255))</f>
        <v/>
      </c>
      <c r="J23" t="s">
        <v>2068</v>
      </c>
      <c r="L23" t="s">
        <v>1928</v>
      </c>
    </row>
    <row r="24" spans="1:12">
      <c r="A24" t="s">
        <v>1977</v>
      </c>
      <c r="B24" t="s">
        <v>2208</v>
      </c>
      <c r="E24" t="str">
        <f xml:space="preserve"> CONCATENATE( MID(Table151823[[#This Row],[PHASE]],2,3), MID(Table151823[[#This Row],[DELIVERABLE]],2,4), TRIM(SUBSTITUTE(MID(Table151823[[#This Row],[CONCERN.ID]],2,20),"X","") )  )</f>
        <v>10.405.</v>
      </c>
      <c r="F24" t="str">
        <f>TRIM(MID(Table151823[[#This Row],[CONCERN.UNIQUEPATH]], IF( ISNUMBER( SEARCH("/",Table151823[[#This Row],[CONCERN.UNIQUEPATH]])),SEARCH("/",Table151823[[#This Row],[CONCERN.UNIQUEPATH]])+1,1),255))</f>
        <v/>
      </c>
      <c r="J24" t="s">
        <v>2068</v>
      </c>
      <c r="K24" s="21"/>
      <c r="L24" t="s">
        <v>1928</v>
      </c>
    </row>
    <row r="25" spans="1:12">
      <c r="A25" t="s">
        <v>1977</v>
      </c>
      <c r="B25" t="s">
        <v>2194</v>
      </c>
      <c r="E25" t="str">
        <f xml:space="preserve"> CONCATENATE( MID(Table151823[[#This Row],[PHASE]],2,3), MID(Table151823[[#This Row],[DELIVERABLE]],2,4), TRIM(SUBSTITUTE(MID(Table151823[[#This Row],[CONCERN.ID]],2,20),"X","") )  )</f>
        <v>10.407.</v>
      </c>
      <c r="F25" t="str">
        <f>TRIM(MID(Table151823[[#This Row],[CONCERN.UNIQUEPATH]], IF( ISNUMBER( SEARCH("/",Table151823[[#This Row],[CONCERN.UNIQUEPATH]])),SEARCH("/",Table151823[[#This Row],[CONCERN.UNIQUEPATH]])+1,1),255))</f>
        <v/>
      </c>
      <c r="J25" t="s">
        <v>2068</v>
      </c>
      <c r="L25" t="s">
        <v>1928</v>
      </c>
    </row>
    <row r="26" spans="1:12">
      <c r="A26" t="s">
        <v>1977</v>
      </c>
      <c r="B26" t="s">
        <v>2194</v>
      </c>
      <c r="E26" t="str">
        <f xml:space="preserve"> CONCATENATE( MID(Table151823[[#This Row],[PHASE]],2,3), MID(Table151823[[#This Row],[DELIVERABLE]],2,4), TRIM(SUBSTITUTE(MID(Table151823[[#This Row],[CONCERN.ID]],2,20),"X","") )  )</f>
        <v>10.407.</v>
      </c>
      <c r="F26" t="str">
        <f>TRIM(MID(Table151823[[#This Row],[CONCERN.UNIQUEPATH]], IF( ISNUMBER( SEARCH("/",Table151823[[#This Row],[CONCERN.UNIQUEPATH]])),SEARCH("/",Table151823[[#This Row],[CONCERN.UNIQUEPATH]])+1,1),255))</f>
        <v/>
      </c>
      <c r="J26" t="s">
        <v>2068</v>
      </c>
      <c r="L26" t="s">
        <v>1928</v>
      </c>
    </row>
    <row r="27" spans="1:12">
      <c r="A27" t="s">
        <v>1977</v>
      </c>
      <c r="B27" t="s">
        <v>2218</v>
      </c>
      <c r="E27" t="str">
        <f xml:space="preserve"> CONCATENATE( MID(Table151823[[#This Row],[PHASE]],2,3), MID(Table151823[[#This Row],[DELIVERABLE]],2,4), TRIM(SUBSTITUTE(MID(Table151823[[#This Row],[CONCERN.ID]],2,20),"X","") )  )</f>
        <v>10.422.</v>
      </c>
      <c r="F27" t="str">
        <f>TRIM(MID(Table151823[[#This Row],[CONCERN.UNIQUEPATH]], IF( ISNUMBER( SEARCH("/",Table151823[[#This Row],[CONCERN.UNIQUEPATH]])),SEARCH("/",Table151823[[#This Row],[CONCERN.UNIQUEPATH]])+1,1),255))</f>
        <v/>
      </c>
      <c r="J27" t="s">
        <v>2068</v>
      </c>
      <c r="K27" t="s">
        <v>2124</v>
      </c>
      <c r="L27" t="s">
        <v>1928</v>
      </c>
    </row>
    <row r="28" spans="1:12">
      <c r="A28" t="s">
        <v>1977</v>
      </c>
      <c r="B28" t="s">
        <v>2218</v>
      </c>
      <c r="E28" t="str">
        <f xml:space="preserve"> CONCATENATE( MID(Table151823[[#This Row],[PHASE]],2,3), MID(Table151823[[#This Row],[DELIVERABLE]],2,4), TRIM(SUBSTITUTE(MID(Table151823[[#This Row],[CONCERN.ID]],2,20),"X","") )  )</f>
        <v>10.422.</v>
      </c>
      <c r="F28" t="str">
        <f>TRIM(MID(Table151823[[#This Row],[CONCERN.UNIQUEPATH]], IF( ISNUMBER( SEARCH("/",Table151823[[#This Row],[CONCERN.UNIQUEPATH]])),SEARCH("/",Table151823[[#This Row],[CONCERN.UNIQUEPATH]])+1,1),255))</f>
        <v/>
      </c>
      <c r="J28" t="s">
        <v>2068</v>
      </c>
      <c r="L28" t="s">
        <v>1928</v>
      </c>
    </row>
    <row r="29" spans="1:12">
      <c r="A29" t="s">
        <v>1977</v>
      </c>
      <c r="B29" t="s">
        <v>2218</v>
      </c>
      <c r="E29" t="str">
        <f xml:space="preserve"> CONCATENATE( MID(Table151823[[#This Row],[PHASE]],2,3), MID(Table151823[[#This Row],[DELIVERABLE]],2,4), TRIM(SUBSTITUTE(MID(Table151823[[#This Row],[CONCERN.ID]],2,20),"X","") )  )</f>
        <v>10.422.</v>
      </c>
      <c r="F29" t="str">
        <f>TRIM(MID(Table151823[[#This Row],[CONCERN.UNIQUEPATH]], IF( ISNUMBER( SEARCH("/",Table151823[[#This Row],[CONCERN.UNIQUEPATH]])),SEARCH("/",Table151823[[#This Row],[CONCERN.UNIQUEPATH]])+1,1),255))</f>
        <v/>
      </c>
      <c r="J29" t="s">
        <v>2068</v>
      </c>
      <c r="L29" t="s">
        <v>1928</v>
      </c>
    </row>
    <row r="30" spans="1:12">
      <c r="A30" t="s">
        <v>1977</v>
      </c>
      <c r="B30" t="s">
        <v>2218</v>
      </c>
      <c r="E30" t="str">
        <f xml:space="preserve"> CONCATENATE( MID(Table151823[[#This Row],[PHASE]],2,3), MID(Table151823[[#This Row],[DELIVERABLE]],2,4), TRIM(SUBSTITUTE(MID(Table151823[[#This Row],[CONCERN.ID]],2,20),"X","") )  )</f>
        <v>10.422.</v>
      </c>
      <c r="F30" t="str">
        <f>TRIM(MID(Table151823[[#This Row],[CONCERN.UNIQUEPATH]], IF( ISNUMBER( SEARCH("/",Table151823[[#This Row],[CONCERN.UNIQUEPATH]])),SEARCH("/",Table151823[[#This Row],[CONCERN.UNIQUEPATH]])+1,1),255))</f>
        <v/>
      </c>
      <c r="J30" t="s">
        <v>2068</v>
      </c>
      <c r="L30" t="s">
        <v>1928</v>
      </c>
    </row>
    <row r="31" spans="1:12">
      <c r="A31" t="s">
        <v>1977</v>
      </c>
      <c r="B31" t="s">
        <v>2218</v>
      </c>
      <c r="E31" t="str">
        <f xml:space="preserve"> CONCATENATE( MID(Table151823[[#This Row],[PHASE]],2,3), MID(Table151823[[#This Row],[DELIVERABLE]],2,4), TRIM(SUBSTITUTE(MID(Table151823[[#This Row],[CONCERN.ID]],2,20),"X","") )  )</f>
        <v>10.422.</v>
      </c>
      <c r="F31" t="str">
        <f>TRIM(MID(Table151823[[#This Row],[CONCERN.UNIQUEPATH]], IF( ISNUMBER( SEARCH("/",Table151823[[#This Row],[CONCERN.UNIQUEPATH]])),SEARCH("/",Table151823[[#This Row],[CONCERN.UNIQUEPATH]])+1,1),255))</f>
        <v/>
      </c>
      <c r="J31" t="s">
        <v>2068</v>
      </c>
      <c r="L31" t="s">
        <v>1928</v>
      </c>
    </row>
    <row r="32" spans="1:12">
      <c r="A32" t="s">
        <v>1977</v>
      </c>
      <c r="B32" t="s">
        <v>2218</v>
      </c>
      <c r="E32" t="str">
        <f xml:space="preserve"> CONCATENATE( MID(Table151823[[#This Row],[PHASE]],2,3), MID(Table151823[[#This Row],[DELIVERABLE]],2,4), TRIM(SUBSTITUTE(MID(Table151823[[#This Row],[CONCERN.ID]],2,20),"X","") )  )</f>
        <v>10.422.</v>
      </c>
      <c r="F32" t="str">
        <f>TRIM(MID(Table151823[[#This Row],[CONCERN.UNIQUEPATH]], IF( ISNUMBER( SEARCH("/",Table151823[[#This Row],[CONCERN.UNIQUEPATH]])),SEARCH("/",Table151823[[#This Row],[CONCERN.UNIQUEPATH]])+1,1),255))</f>
        <v/>
      </c>
      <c r="J32" t="s">
        <v>2068</v>
      </c>
      <c r="L32" t="s">
        <v>1928</v>
      </c>
    </row>
    <row r="33" spans="1:13">
      <c r="A33" t="s">
        <v>1977</v>
      </c>
      <c r="B33" t="s">
        <v>2218</v>
      </c>
      <c r="E33" t="str">
        <f xml:space="preserve"> CONCATENATE( MID(Table151823[[#This Row],[PHASE]],2,3), MID(Table151823[[#This Row],[DELIVERABLE]],2,4), TRIM(SUBSTITUTE(MID(Table151823[[#This Row],[CONCERN.ID]],2,20),"X","") )  )</f>
        <v>10.422.</v>
      </c>
      <c r="F33" t="str">
        <f>TRIM(MID(Table151823[[#This Row],[CONCERN.UNIQUEPATH]], IF( ISNUMBER( SEARCH("/",Table151823[[#This Row],[CONCERN.UNIQUEPATH]])),SEARCH("/",Table151823[[#This Row],[CONCERN.UNIQUEPATH]])+1,1),255))</f>
        <v/>
      </c>
      <c r="J33" t="s">
        <v>2068</v>
      </c>
      <c r="L33" t="s">
        <v>1928</v>
      </c>
    </row>
    <row r="34" spans="1:13">
      <c r="A34" t="s">
        <v>1977</v>
      </c>
      <c r="B34" t="s">
        <v>2219</v>
      </c>
      <c r="E34" t="str">
        <f xml:space="preserve"> CONCATENATE( MID(Table151823[[#This Row],[PHASE]],2,3), MID(Table151823[[#This Row],[DELIVERABLE]],2,4), TRIM(SUBSTITUTE(MID(Table151823[[#This Row],[CONCERN.ID]],2,20),"X","") )  )</f>
        <v>10.423.</v>
      </c>
      <c r="F34" t="str">
        <f>TRIM(MID(Table151823[[#This Row],[CONCERN.UNIQUEPATH]], IF( ISNUMBER( SEARCH("/",Table151823[[#This Row],[CONCERN.UNIQUEPATH]])),SEARCH("/",Table151823[[#This Row],[CONCERN.UNIQUEPATH]])+1,1),255))</f>
        <v/>
      </c>
      <c r="J34" t="s">
        <v>2068</v>
      </c>
      <c r="L34" t="s">
        <v>1928</v>
      </c>
    </row>
    <row r="35" spans="1:13">
      <c r="A35" t="s">
        <v>1977</v>
      </c>
      <c r="B35" t="s">
        <v>2219</v>
      </c>
      <c r="E35" t="str">
        <f xml:space="preserve"> CONCATENATE( MID(Table151823[[#This Row],[PHASE]],2,3), MID(Table151823[[#This Row],[DELIVERABLE]],2,4), TRIM(SUBSTITUTE(MID(Table151823[[#This Row],[CONCERN.ID]],2,20),"X","") )  )</f>
        <v>10.423.</v>
      </c>
      <c r="F35" t="str">
        <f>TRIM(MID(Table151823[[#This Row],[CONCERN.UNIQUEPATH]], IF( ISNUMBER( SEARCH("/",Table151823[[#This Row],[CONCERN.UNIQUEPATH]])),SEARCH("/",Table151823[[#This Row],[CONCERN.UNIQUEPATH]])+1,1),255))</f>
        <v/>
      </c>
      <c r="J35" t="s">
        <v>2068</v>
      </c>
      <c r="L35" t="s">
        <v>1928</v>
      </c>
    </row>
    <row r="36" spans="1:13">
      <c r="A36" t="s">
        <v>1977</v>
      </c>
      <c r="B36" t="s">
        <v>2219</v>
      </c>
      <c r="E36" t="str">
        <f xml:space="preserve"> CONCATENATE( MID(Table151823[[#This Row],[PHASE]],2,3), MID(Table151823[[#This Row],[DELIVERABLE]],2,4), TRIM(SUBSTITUTE(MID(Table151823[[#This Row],[CONCERN.ID]],2,20),"X","") )  )</f>
        <v>10.423.</v>
      </c>
      <c r="F36" t="str">
        <f>TRIM(MID(Table151823[[#This Row],[CONCERN.UNIQUEPATH]], IF( ISNUMBER( SEARCH("/",Table151823[[#This Row],[CONCERN.UNIQUEPATH]])),SEARCH("/",Table151823[[#This Row],[CONCERN.UNIQUEPATH]])+1,1),255))</f>
        <v/>
      </c>
      <c r="J36" t="s">
        <v>2068</v>
      </c>
      <c r="L36" t="s">
        <v>1928</v>
      </c>
      <c r="M36" t="s">
        <v>5117</v>
      </c>
    </row>
    <row r="37" spans="1:13">
      <c r="A37" t="s">
        <v>1977</v>
      </c>
      <c r="B37" t="s">
        <v>2219</v>
      </c>
      <c r="E37" t="str">
        <f xml:space="preserve"> CONCATENATE( MID(Table151823[[#This Row],[PHASE]],2,3), MID(Table151823[[#This Row],[DELIVERABLE]],2,4), TRIM(SUBSTITUTE(MID(Table151823[[#This Row],[CONCERN.ID]],2,20),"X","") )  )</f>
        <v>10.423.</v>
      </c>
      <c r="F37" t="str">
        <f>TRIM(MID(Table151823[[#This Row],[CONCERN.UNIQUEPATH]], IF( ISNUMBER( SEARCH("/",Table151823[[#This Row],[CONCERN.UNIQUEPATH]])),SEARCH("/",Table151823[[#This Row],[CONCERN.UNIQUEPATH]])+1,1),255))</f>
        <v/>
      </c>
      <c r="J37" t="s">
        <v>2068</v>
      </c>
      <c r="L37" t="s">
        <v>1928</v>
      </c>
      <c r="M37" t="s">
        <v>5118</v>
      </c>
    </row>
    <row r="38" spans="1:13">
      <c r="A38" t="s">
        <v>1977</v>
      </c>
      <c r="B38" t="s">
        <v>2219</v>
      </c>
      <c r="E38" t="str">
        <f xml:space="preserve"> CONCATENATE( MID(Table151823[[#This Row],[PHASE]],2,3), MID(Table151823[[#This Row],[DELIVERABLE]],2,4), TRIM(SUBSTITUTE(MID(Table151823[[#This Row],[CONCERN.ID]],2,20),"X","") )  )</f>
        <v>10.423.</v>
      </c>
      <c r="F38" t="str">
        <f>TRIM(MID(Table151823[[#This Row],[CONCERN.UNIQUEPATH]], IF( ISNUMBER( SEARCH("/",Table151823[[#This Row],[CONCERN.UNIQUEPATH]])),SEARCH("/",Table151823[[#This Row],[CONCERN.UNIQUEPATH]])+1,1),255))</f>
        <v/>
      </c>
      <c r="J38" t="s">
        <v>2068</v>
      </c>
      <c r="L38" t="s">
        <v>1928</v>
      </c>
    </row>
    <row r="39" spans="1:13">
      <c r="A39" t="s">
        <v>1977</v>
      </c>
      <c r="B39" t="s">
        <v>2219</v>
      </c>
      <c r="E39" t="str">
        <f xml:space="preserve"> CONCATENATE( MID(Table151823[[#This Row],[PHASE]],2,3), MID(Table151823[[#This Row],[DELIVERABLE]],2,4), TRIM(SUBSTITUTE(MID(Table151823[[#This Row],[CONCERN.ID]],2,20),"X","") )  )</f>
        <v>10.423.</v>
      </c>
      <c r="F39" t="str">
        <f>TRIM(MID(Table151823[[#This Row],[CONCERN.UNIQUEPATH]], IF( ISNUMBER( SEARCH("/",Table151823[[#This Row],[CONCERN.UNIQUEPATH]])),SEARCH("/",Table151823[[#This Row],[CONCERN.UNIQUEPATH]])+1,1),255))</f>
        <v/>
      </c>
      <c r="J39" t="s">
        <v>2068</v>
      </c>
      <c r="K39" s="21"/>
      <c r="L39" t="s">
        <v>1928</v>
      </c>
    </row>
    <row r="40" spans="1:13">
      <c r="A40" t="s">
        <v>1977</v>
      </c>
      <c r="B40" t="s">
        <v>2220</v>
      </c>
      <c r="E40" t="str">
        <f xml:space="preserve"> CONCATENATE( MID(Table151823[[#This Row],[PHASE]],2,3), MID(Table151823[[#This Row],[DELIVERABLE]],2,4), TRIM(SUBSTITUTE(MID(Table151823[[#This Row],[CONCERN.ID]],2,20),"X","") )  )</f>
        <v>10.424.</v>
      </c>
      <c r="F40" t="str">
        <f>TRIM(MID(Table151823[[#This Row],[CONCERN.UNIQUEPATH]], IF( ISNUMBER( SEARCH("/",Table151823[[#This Row],[CONCERN.UNIQUEPATH]])),SEARCH("/",Table151823[[#This Row],[CONCERN.UNIQUEPATH]])+1,1),255))</f>
        <v/>
      </c>
      <c r="J40" t="s">
        <v>2068</v>
      </c>
      <c r="K40" t="s">
        <v>2082</v>
      </c>
      <c r="L40" t="s">
        <v>1928</v>
      </c>
    </row>
    <row r="41" spans="1:13">
      <c r="A41" t="s">
        <v>1977</v>
      </c>
      <c r="B41" t="s">
        <v>2221</v>
      </c>
      <c r="E41" t="str">
        <f xml:space="preserve"> CONCATENATE( MID(Table151823[[#This Row],[PHASE]],2,3), MID(Table151823[[#This Row],[DELIVERABLE]],2,4), TRIM(SUBSTITUTE(MID(Table151823[[#This Row],[CONCERN.ID]],2,20),"X","") )  )</f>
        <v>10.425.</v>
      </c>
      <c r="F41" t="str">
        <f>TRIM(MID(Table151823[[#This Row],[CONCERN.UNIQUEPATH]], IF( ISNUMBER( SEARCH("/",Table151823[[#This Row],[CONCERN.UNIQUEPATH]])),SEARCH("/",Table151823[[#This Row],[CONCERN.UNIQUEPATH]])+1,1),255))</f>
        <v/>
      </c>
      <c r="J41" t="s">
        <v>2068</v>
      </c>
      <c r="L41" t="s">
        <v>1928</v>
      </c>
    </row>
    <row r="42" spans="1:13">
      <c r="A42" t="s">
        <v>1977</v>
      </c>
      <c r="B42" t="s">
        <v>2221</v>
      </c>
      <c r="E42" t="str">
        <f xml:space="preserve"> CONCATENATE( MID(Table151823[[#This Row],[PHASE]],2,3), MID(Table151823[[#This Row],[DELIVERABLE]],2,4), TRIM(SUBSTITUTE(MID(Table151823[[#This Row],[CONCERN.ID]],2,20),"X","") )  )</f>
        <v>10.425.</v>
      </c>
      <c r="F42" t="str">
        <f>TRIM(MID(Table151823[[#This Row],[CONCERN.UNIQUEPATH]], IF( ISNUMBER( SEARCH("/",Table151823[[#This Row],[CONCERN.UNIQUEPATH]])),SEARCH("/",Table151823[[#This Row],[CONCERN.UNIQUEPATH]])+1,1),255))</f>
        <v/>
      </c>
      <c r="J42" t="s">
        <v>2068</v>
      </c>
      <c r="K42" t="s">
        <v>2096</v>
      </c>
      <c r="L42" t="s">
        <v>1928</v>
      </c>
    </row>
    <row r="43" spans="1:13">
      <c r="A43" t="s">
        <v>1977</v>
      </c>
      <c r="B43" t="s">
        <v>2221</v>
      </c>
      <c r="E43" t="str">
        <f xml:space="preserve"> CONCATENATE( MID(Table151823[[#This Row],[PHASE]],2,3), MID(Table151823[[#This Row],[DELIVERABLE]],2,4), TRIM(SUBSTITUTE(MID(Table151823[[#This Row],[CONCERN.ID]],2,20),"X","") )  )</f>
        <v>10.425.</v>
      </c>
      <c r="F43" t="str">
        <f>TRIM(MID(Table151823[[#This Row],[CONCERN.UNIQUEPATH]], IF( ISNUMBER( SEARCH("/",Table151823[[#This Row],[CONCERN.UNIQUEPATH]])),SEARCH("/",Table151823[[#This Row],[CONCERN.UNIQUEPATH]])+1,1),255))</f>
        <v/>
      </c>
      <c r="J43" t="s">
        <v>2068</v>
      </c>
      <c r="L43" t="s">
        <v>1928</v>
      </c>
    </row>
    <row r="44" spans="1:13">
      <c r="A44" t="s">
        <v>1977</v>
      </c>
      <c r="B44" t="s">
        <v>2221</v>
      </c>
      <c r="E44" t="str">
        <f xml:space="preserve"> CONCATENATE( MID(Table151823[[#This Row],[PHASE]],2,3), MID(Table151823[[#This Row],[DELIVERABLE]],2,4), TRIM(SUBSTITUTE(MID(Table151823[[#This Row],[CONCERN.ID]],2,20),"X","") )  )</f>
        <v>10.425.</v>
      </c>
      <c r="F44" t="str">
        <f>TRIM(MID(Table151823[[#This Row],[CONCERN.UNIQUEPATH]], IF( ISNUMBER( SEARCH("/",Table151823[[#This Row],[CONCERN.UNIQUEPATH]])),SEARCH("/",Table151823[[#This Row],[CONCERN.UNIQUEPATH]])+1,1),255))</f>
        <v/>
      </c>
      <c r="J44" t="s">
        <v>2068</v>
      </c>
      <c r="L44" t="s">
        <v>1928</v>
      </c>
    </row>
    <row r="45" spans="1:13">
      <c r="A45" t="s">
        <v>1977</v>
      </c>
      <c r="B45" t="s">
        <v>2221</v>
      </c>
      <c r="E45" t="str">
        <f xml:space="preserve"> CONCATENATE( MID(Table151823[[#This Row],[PHASE]],2,3), MID(Table151823[[#This Row],[DELIVERABLE]],2,4), TRIM(SUBSTITUTE(MID(Table151823[[#This Row],[CONCERN.ID]],2,20),"X","") )  )</f>
        <v>10.425.</v>
      </c>
      <c r="F45" t="str">
        <f>TRIM(MID(Table151823[[#This Row],[CONCERN.UNIQUEPATH]], IF( ISNUMBER( SEARCH("/",Table151823[[#This Row],[CONCERN.UNIQUEPATH]])),SEARCH("/",Table151823[[#This Row],[CONCERN.UNIQUEPATH]])+1,1),255))</f>
        <v/>
      </c>
      <c r="J45" t="s">
        <v>2068</v>
      </c>
      <c r="L45" t="s">
        <v>1928</v>
      </c>
    </row>
    <row r="46" spans="1:13">
      <c r="A46" t="s">
        <v>1977</v>
      </c>
      <c r="B46" t="s">
        <v>2440</v>
      </c>
      <c r="E46" t="str">
        <f xml:space="preserve"> CONCATENATE( MID(Table151823[[#This Row],[PHASE]],2,3), MID(Table151823[[#This Row],[DELIVERABLE]],2,4), TRIM(SUBSTITUTE(MID(Table151823[[#This Row],[CONCERN.ID]],2,20),"X","") )  )</f>
        <v>10.426.</v>
      </c>
      <c r="F46" t="str">
        <f>TRIM(MID(Table151823[[#This Row],[CONCERN.UNIQUEPATH]], IF( ISNUMBER( SEARCH("/",Table151823[[#This Row],[CONCERN.UNIQUEPATH]])),SEARCH("/",Table151823[[#This Row],[CONCERN.UNIQUEPATH]])+1,1),255))</f>
        <v/>
      </c>
      <c r="J46" t="s">
        <v>2068</v>
      </c>
      <c r="L46" t="s">
        <v>1928</v>
      </c>
    </row>
    <row r="47" spans="1:13">
      <c r="A47" t="s">
        <v>1977</v>
      </c>
      <c r="B47" t="s">
        <v>2440</v>
      </c>
      <c r="E47" t="str">
        <f xml:space="preserve"> CONCATENATE( MID(Table151823[[#This Row],[PHASE]],2,3), MID(Table151823[[#This Row],[DELIVERABLE]],2,4), TRIM(SUBSTITUTE(MID(Table151823[[#This Row],[CONCERN.ID]],2,20),"X","") )  )</f>
        <v>10.426.</v>
      </c>
      <c r="F47" t="str">
        <f>TRIM(MID(Table151823[[#This Row],[CONCERN.UNIQUEPATH]], IF( ISNUMBER( SEARCH("/",Table151823[[#This Row],[CONCERN.UNIQUEPATH]])),SEARCH("/",Table151823[[#This Row],[CONCERN.UNIQUEPATH]])+1,1),255))</f>
        <v/>
      </c>
      <c r="J47" t="s">
        <v>2068</v>
      </c>
      <c r="L47" t="s">
        <v>1928</v>
      </c>
    </row>
    <row r="48" spans="1:13">
      <c r="A48" t="s">
        <v>1977</v>
      </c>
      <c r="B48" t="s">
        <v>2440</v>
      </c>
      <c r="E48" t="str">
        <f xml:space="preserve"> CONCATENATE( MID(Table151823[[#This Row],[PHASE]],2,3), MID(Table151823[[#This Row],[DELIVERABLE]],2,4), TRIM(SUBSTITUTE(MID(Table151823[[#This Row],[CONCERN.ID]],2,20),"X","") )  )</f>
        <v>10.426.</v>
      </c>
      <c r="F48" t="str">
        <f>TRIM(MID(Table151823[[#This Row],[CONCERN.UNIQUEPATH]], IF( ISNUMBER( SEARCH("/",Table151823[[#This Row],[CONCERN.UNIQUEPATH]])),SEARCH("/",Table151823[[#This Row],[CONCERN.UNIQUEPATH]])+1,1),255))</f>
        <v/>
      </c>
      <c r="J48" t="s">
        <v>2068</v>
      </c>
      <c r="L48" t="s">
        <v>1928</v>
      </c>
    </row>
    <row r="49" spans="1:12">
      <c r="A49" t="s">
        <v>1977</v>
      </c>
      <c r="B49" t="s">
        <v>2440</v>
      </c>
      <c r="E49" t="str">
        <f xml:space="preserve"> CONCATENATE( MID(Table151823[[#This Row],[PHASE]],2,3), MID(Table151823[[#This Row],[DELIVERABLE]],2,4), TRIM(SUBSTITUTE(MID(Table151823[[#This Row],[CONCERN.ID]],2,20),"X","") )  )</f>
        <v>10.426.</v>
      </c>
      <c r="F49" t="str">
        <f>TRIM(MID(Table151823[[#This Row],[CONCERN.UNIQUEPATH]], IF( ISNUMBER( SEARCH("/",Table151823[[#This Row],[CONCERN.UNIQUEPATH]])),SEARCH("/",Table151823[[#This Row],[CONCERN.UNIQUEPATH]])+1,1),255))</f>
        <v/>
      </c>
      <c r="J49" t="s">
        <v>2068</v>
      </c>
      <c r="L49" t="s">
        <v>1928</v>
      </c>
    </row>
    <row r="50" spans="1:12">
      <c r="A50" t="s">
        <v>1977</v>
      </c>
      <c r="B50" t="s">
        <v>2440</v>
      </c>
      <c r="E50" t="str">
        <f xml:space="preserve"> CONCATENATE( MID(Table151823[[#This Row],[PHASE]],2,3), MID(Table151823[[#This Row],[DELIVERABLE]],2,4), TRIM(SUBSTITUTE(MID(Table151823[[#This Row],[CONCERN.ID]],2,20),"X","") )  )</f>
        <v>10.426.</v>
      </c>
      <c r="F50" t="str">
        <f>TRIM(MID(Table151823[[#This Row],[CONCERN.UNIQUEPATH]], IF( ISNUMBER( SEARCH("/",Table151823[[#This Row],[CONCERN.UNIQUEPATH]])),SEARCH("/",Table151823[[#This Row],[CONCERN.UNIQUEPATH]])+1,1),255))</f>
        <v/>
      </c>
      <c r="J50" t="s">
        <v>2068</v>
      </c>
      <c r="L50" t="s">
        <v>1928</v>
      </c>
    </row>
    <row r="51" spans="1:12">
      <c r="A51" t="s">
        <v>1977</v>
      </c>
      <c r="B51" t="s">
        <v>2440</v>
      </c>
      <c r="E51" t="str">
        <f xml:space="preserve"> CONCATENATE( MID(Table151823[[#This Row],[PHASE]],2,3), MID(Table151823[[#This Row],[DELIVERABLE]],2,4), TRIM(SUBSTITUTE(MID(Table151823[[#This Row],[CONCERN.ID]],2,20),"X","") )  )</f>
        <v>10.426.</v>
      </c>
      <c r="F51" t="str">
        <f>TRIM(MID(Table151823[[#This Row],[CONCERN.UNIQUEPATH]], IF( ISNUMBER( SEARCH("/",Table151823[[#This Row],[CONCERN.UNIQUEPATH]])),SEARCH("/",Table151823[[#This Row],[CONCERN.UNIQUEPATH]])+1,1),255))</f>
        <v/>
      </c>
      <c r="J51" t="s">
        <v>2068</v>
      </c>
      <c r="L51" t="s">
        <v>1928</v>
      </c>
    </row>
    <row r="52" spans="1:12">
      <c r="A52" t="s">
        <v>1977</v>
      </c>
      <c r="B52" t="s">
        <v>2440</v>
      </c>
      <c r="E52" t="str">
        <f xml:space="preserve"> CONCATENATE( MID(Table151823[[#This Row],[PHASE]],2,3), MID(Table151823[[#This Row],[DELIVERABLE]],2,4), TRIM(SUBSTITUTE(MID(Table151823[[#This Row],[CONCERN.ID]],2,20),"X","") )  )</f>
        <v>10.426.</v>
      </c>
      <c r="F52" t="str">
        <f>TRIM(MID(Table151823[[#This Row],[CONCERN.UNIQUEPATH]], IF( ISNUMBER( SEARCH("/",Table151823[[#This Row],[CONCERN.UNIQUEPATH]])),SEARCH("/",Table151823[[#This Row],[CONCERN.UNIQUEPATH]])+1,1),255))</f>
        <v/>
      </c>
      <c r="J52" t="s">
        <v>2068</v>
      </c>
      <c r="L52" t="s">
        <v>1928</v>
      </c>
    </row>
    <row r="53" spans="1:12">
      <c r="A53" t="s">
        <v>1977</v>
      </c>
      <c r="B53" t="s">
        <v>2440</v>
      </c>
      <c r="E53" t="str">
        <f xml:space="preserve"> CONCATENATE( MID(Table151823[[#This Row],[PHASE]],2,3), MID(Table151823[[#This Row],[DELIVERABLE]],2,4), TRIM(SUBSTITUTE(MID(Table151823[[#This Row],[CONCERN.ID]],2,20),"X","") )  )</f>
        <v>10.426.</v>
      </c>
      <c r="F53" t="str">
        <f>TRIM(MID(Table151823[[#This Row],[CONCERN.UNIQUEPATH]], IF( ISNUMBER( SEARCH("/",Table151823[[#This Row],[CONCERN.UNIQUEPATH]])),SEARCH("/",Table151823[[#This Row],[CONCERN.UNIQUEPATH]])+1,1),255))</f>
        <v/>
      </c>
      <c r="J53" t="s">
        <v>2068</v>
      </c>
      <c r="L53" t="s">
        <v>1928</v>
      </c>
    </row>
    <row r="54" spans="1:12">
      <c r="A54" t="s">
        <v>1977</v>
      </c>
      <c r="B54" t="s">
        <v>2440</v>
      </c>
      <c r="E54" t="str">
        <f xml:space="preserve"> CONCATENATE( MID(Table151823[[#This Row],[PHASE]],2,3), MID(Table151823[[#This Row],[DELIVERABLE]],2,4), TRIM(SUBSTITUTE(MID(Table151823[[#This Row],[CONCERN.ID]],2,20),"X","") )  )</f>
        <v>10.426.</v>
      </c>
      <c r="F54" t="str">
        <f>TRIM(MID(Table151823[[#This Row],[CONCERN.UNIQUEPATH]], IF( ISNUMBER( SEARCH("/",Table151823[[#This Row],[CONCERN.UNIQUEPATH]])),SEARCH("/",Table151823[[#This Row],[CONCERN.UNIQUEPATH]])+1,1),255))</f>
        <v/>
      </c>
      <c r="J54" t="s">
        <v>2068</v>
      </c>
      <c r="L54" t="s">
        <v>1928</v>
      </c>
    </row>
    <row r="55" spans="1:12">
      <c r="A55" t="s">
        <v>1977</v>
      </c>
      <c r="B55" t="s">
        <v>2440</v>
      </c>
      <c r="E55" t="str">
        <f xml:space="preserve"> CONCATENATE( MID(Table151823[[#This Row],[PHASE]],2,3), MID(Table151823[[#This Row],[DELIVERABLE]],2,4), TRIM(SUBSTITUTE(MID(Table151823[[#This Row],[CONCERN.ID]],2,20),"X","") )  )</f>
        <v>10.426.</v>
      </c>
      <c r="F55" t="str">
        <f>TRIM(MID(Table151823[[#This Row],[CONCERN.UNIQUEPATH]], IF( ISNUMBER( SEARCH("/",Table151823[[#This Row],[CONCERN.UNIQUEPATH]])),SEARCH("/",Table151823[[#This Row],[CONCERN.UNIQUEPATH]])+1,1),255))</f>
        <v/>
      </c>
      <c r="J55" t="s">
        <v>2068</v>
      </c>
      <c r="L55" t="s">
        <v>1928</v>
      </c>
    </row>
    <row r="56" spans="1:12">
      <c r="A56" t="s">
        <v>1977</v>
      </c>
      <c r="B56" t="s">
        <v>2440</v>
      </c>
      <c r="E56" t="str">
        <f xml:space="preserve"> CONCATENATE( MID(Table151823[[#This Row],[PHASE]],2,3), MID(Table151823[[#This Row],[DELIVERABLE]],2,4), TRIM(SUBSTITUTE(MID(Table151823[[#This Row],[CONCERN.ID]],2,20),"X","") )  )</f>
        <v>10.426.</v>
      </c>
      <c r="F56" t="str">
        <f>TRIM(MID(Table151823[[#This Row],[CONCERN.UNIQUEPATH]], IF( ISNUMBER( SEARCH("/",Table151823[[#This Row],[CONCERN.UNIQUEPATH]])),SEARCH("/",Table151823[[#This Row],[CONCERN.UNIQUEPATH]])+1,1),255))</f>
        <v/>
      </c>
      <c r="J56" t="s">
        <v>2068</v>
      </c>
      <c r="K56" s="5"/>
      <c r="L56" t="s">
        <v>1928</v>
      </c>
    </row>
    <row r="57" spans="1:12">
      <c r="A57" t="s">
        <v>1977</v>
      </c>
      <c r="B57" t="s">
        <v>2440</v>
      </c>
      <c r="E57" t="str">
        <f xml:space="preserve"> CONCATENATE( MID(Table151823[[#This Row],[PHASE]],2,3), MID(Table151823[[#This Row],[DELIVERABLE]],2,4), TRIM(SUBSTITUTE(MID(Table151823[[#This Row],[CONCERN.ID]],2,20),"X","") )  )</f>
        <v>10.426.</v>
      </c>
      <c r="F57" t="str">
        <f>TRIM(MID(Table151823[[#This Row],[CONCERN.UNIQUEPATH]], IF( ISNUMBER( SEARCH("/",Table151823[[#This Row],[CONCERN.UNIQUEPATH]])),SEARCH("/",Table151823[[#This Row],[CONCERN.UNIQUEPATH]])+1,1),255))</f>
        <v/>
      </c>
      <c r="J57" t="s">
        <v>2068</v>
      </c>
      <c r="L57" t="s">
        <v>1928</v>
      </c>
    </row>
    <row r="58" spans="1:12">
      <c r="A58" t="s">
        <v>1977</v>
      </c>
      <c r="B58" t="s">
        <v>2440</v>
      </c>
      <c r="E58" t="str">
        <f xml:space="preserve"> CONCATENATE( MID(Table151823[[#This Row],[PHASE]],2,3), MID(Table151823[[#This Row],[DELIVERABLE]],2,4), TRIM(SUBSTITUTE(MID(Table151823[[#This Row],[CONCERN.ID]],2,20),"X","") )  )</f>
        <v>10.426.</v>
      </c>
      <c r="F58" t="str">
        <f>TRIM(MID(Table151823[[#This Row],[CONCERN.UNIQUEPATH]], IF( ISNUMBER( SEARCH("/",Table151823[[#This Row],[CONCERN.UNIQUEPATH]])),SEARCH("/",Table151823[[#This Row],[CONCERN.UNIQUEPATH]])+1,1),255))</f>
        <v/>
      </c>
      <c r="J58" t="s">
        <v>2068</v>
      </c>
      <c r="L58" t="s">
        <v>1928</v>
      </c>
    </row>
    <row r="59" spans="1:12">
      <c r="A59" t="s">
        <v>1977</v>
      </c>
      <c r="B59" t="s">
        <v>2440</v>
      </c>
      <c r="E59" t="str">
        <f xml:space="preserve"> CONCATENATE( MID(Table151823[[#This Row],[PHASE]],2,3), MID(Table151823[[#This Row],[DELIVERABLE]],2,4), TRIM(SUBSTITUTE(MID(Table151823[[#This Row],[CONCERN.ID]],2,20),"X","") )  )</f>
        <v>10.426.</v>
      </c>
      <c r="F59" t="str">
        <f>TRIM(MID(Table151823[[#This Row],[CONCERN.UNIQUEPATH]], IF( ISNUMBER( SEARCH("/",Table151823[[#This Row],[CONCERN.UNIQUEPATH]])),SEARCH("/",Table151823[[#This Row],[CONCERN.UNIQUEPATH]])+1,1),255))</f>
        <v/>
      </c>
      <c r="J59" t="s">
        <v>2068</v>
      </c>
      <c r="K59" t="s">
        <v>2092</v>
      </c>
      <c r="L59" t="s">
        <v>1928</v>
      </c>
    </row>
    <row r="60" spans="1:12">
      <c r="A60" t="s">
        <v>1977</v>
      </c>
      <c r="B60" t="s">
        <v>2440</v>
      </c>
      <c r="E60" t="str">
        <f xml:space="preserve"> CONCATENATE( MID(Table151823[[#This Row],[PHASE]],2,3), MID(Table151823[[#This Row],[DELIVERABLE]],2,4), TRIM(SUBSTITUTE(MID(Table151823[[#This Row],[CONCERN.ID]],2,20),"X","") )  )</f>
        <v>10.426.</v>
      </c>
      <c r="F60" t="str">
        <f>TRIM(MID(Table151823[[#This Row],[CONCERN.UNIQUEPATH]], IF( ISNUMBER( SEARCH("/",Table151823[[#This Row],[CONCERN.UNIQUEPATH]])),SEARCH("/",Table151823[[#This Row],[CONCERN.UNIQUEPATH]])+1,1),255))</f>
        <v/>
      </c>
      <c r="J60" t="s">
        <v>2068</v>
      </c>
      <c r="K60" s="5" t="s">
        <v>2092</v>
      </c>
      <c r="L60" t="s">
        <v>1928</v>
      </c>
    </row>
    <row r="61" spans="1:12">
      <c r="A61" t="s">
        <v>1977</v>
      </c>
      <c r="B61" t="s">
        <v>2440</v>
      </c>
      <c r="E61" t="str">
        <f xml:space="preserve"> CONCATENATE( MID(Table151823[[#This Row],[PHASE]],2,3), MID(Table151823[[#This Row],[DELIVERABLE]],2,4), TRIM(SUBSTITUTE(MID(Table151823[[#This Row],[CONCERN.ID]],2,20),"X","") )  )</f>
        <v>10.426.</v>
      </c>
      <c r="F61" t="str">
        <f>TRIM(MID(Table151823[[#This Row],[CONCERN.UNIQUEPATH]], IF( ISNUMBER( SEARCH("/",Table151823[[#This Row],[CONCERN.UNIQUEPATH]])),SEARCH("/",Table151823[[#This Row],[CONCERN.UNIQUEPATH]])+1,1),255))</f>
        <v/>
      </c>
      <c r="J61" t="s">
        <v>2068</v>
      </c>
      <c r="K61" s="21"/>
      <c r="L61" t="s">
        <v>1928</v>
      </c>
    </row>
    <row r="62" spans="1:12">
      <c r="A62" t="s">
        <v>1977</v>
      </c>
      <c r="B62" t="s">
        <v>2440</v>
      </c>
      <c r="E62" t="str">
        <f xml:space="preserve"> CONCATENATE( MID(Table151823[[#This Row],[PHASE]],2,3), MID(Table151823[[#This Row],[DELIVERABLE]],2,4), TRIM(SUBSTITUTE(MID(Table151823[[#This Row],[CONCERN.ID]],2,20),"X","") )  )</f>
        <v>10.426.</v>
      </c>
      <c r="F62" t="str">
        <f>TRIM(MID(Table151823[[#This Row],[CONCERN.UNIQUEPATH]], IF( ISNUMBER( SEARCH("/",Table151823[[#This Row],[CONCERN.UNIQUEPATH]])),SEARCH("/",Table151823[[#This Row],[CONCERN.UNIQUEPATH]])+1,1),255))</f>
        <v/>
      </c>
      <c r="J62" t="s">
        <v>2068</v>
      </c>
      <c r="L62" t="s">
        <v>1928</v>
      </c>
    </row>
    <row r="63" spans="1:12">
      <c r="A63" t="s">
        <v>1977</v>
      </c>
      <c r="B63" t="s">
        <v>2440</v>
      </c>
      <c r="E63" t="str">
        <f xml:space="preserve"> CONCATENATE( MID(Table151823[[#This Row],[PHASE]],2,3), MID(Table151823[[#This Row],[DELIVERABLE]],2,4), TRIM(SUBSTITUTE(MID(Table151823[[#This Row],[CONCERN.ID]],2,20),"X","") )  )</f>
        <v>10.426.</v>
      </c>
      <c r="F63" t="str">
        <f>TRIM(MID(Table151823[[#This Row],[CONCERN.UNIQUEPATH]], IF( ISNUMBER( SEARCH("/",Table151823[[#This Row],[CONCERN.UNIQUEPATH]])),SEARCH("/",Table151823[[#This Row],[CONCERN.UNIQUEPATH]])+1,1),255))</f>
        <v/>
      </c>
      <c r="J63" t="s">
        <v>2068</v>
      </c>
      <c r="L63" t="s">
        <v>1928</v>
      </c>
    </row>
    <row r="64" spans="1:12">
      <c r="A64" t="s">
        <v>1977</v>
      </c>
      <c r="B64" t="s">
        <v>2440</v>
      </c>
      <c r="E64" t="str">
        <f xml:space="preserve"> CONCATENATE( MID(Table151823[[#This Row],[PHASE]],2,3), MID(Table151823[[#This Row],[DELIVERABLE]],2,4), TRIM(SUBSTITUTE(MID(Table151823[[#This Row],[CONCERN.ID]],2,20),"X","") )  )</f>
        <v>10.426.</v>
      </c>
      <c r="F64" t="str">
        <f>TRIM(MID(Table151823[[#This Row],[CONCERN.UNIQUEPATH]], IF( ISNUMBER( SEARCH("/",Table151823[[#This Row],[CONCERN.UNIQUEPATH]])),SEARCH("/",Table151823[[#This Row],[CONCERN.UNIQUEPATH]])+1,1),255))</f>
        <v/>
      </c>
      <c r="J64" t="s">
        <v>2068</v>
      </c>
      <c r="L64" t="s">
        <v>1928</v>
      </c>
    </row>
    <row r="65" spans="1:12">
      <c r="A65" t="s">
        <v>1977</v>
      </c>
      <c r="B65" t="s">
        <v>2440</v>
      </c>
      <c r="E65" t="str">
        <f xml:space="preserve"> CONCATENATE( MID(Table151823[[#This Row],[PHASE]],2,3), MID(Table151823[[#This Row],[DELIVERABLE]],2,4), TRIM(SUBSTITUTE(MID(Table151823[[#This Row],[CONCERN.ID]],2,20),"X","") )  )</f>
        <v>10.426.</v>
      </c>
      <c r="F65" t="str">
        <f>TRIM(MID(Table151823[[#This Row],[CONCERN.UNIQUEPATH]], IF( ISNUMBER( SEARCH("/",Table151823[[#This Row],[CONCERN.UNIQUEPATH]])),SEARCH("/",Table151823[[#This Row],[CONCERN.UNIQUEPATH]])+1,1),255))</f>
        <v/>
      </c>
      <c r="J65" t="s">
        <v>2068</v>
      </c>
      <c r="L65" t="s">
        <v>1928</v>
      </c>
    </row>
    <row r="66" spans="1:12">
      <c r="A66" t="s">
        <v>1977</v>
      </c>
      <c r="B66" t="s">
        <v>2440</v>
      </c>
      <c r="E66" t="str">
        <f xml:space="preserve"> CONCATENATE( MID(Table151823[[#This Row],[PHASE]],2,3), MID(Table151823[[#This Row],[DELIVERABLE]],2,4), TRIM(SUBSTITUTE(MID(Table151823[[#This Row],[CONCERN.ID]],2,20),"X","") )  )</f>
        <v>10.426.</v>
      </c>
      <c r="F66" t="str">
        <f>TRIM(MID(Table151823[[#This Row],[CONCERN.UNIQUEPATH]], IF( ISNUMBER( SEARCH("/",Table151823[[#This Row],[CONCERN.UNIQUEPATH]])),SEARCH("/",Table151823[[#This Row],[CONCERN.UNIQUEPATH]])+1,1),255))</f>
        <v/>
      </c>
      <c r="J66" t="s">
        <v>2068</v>
      </c>
      <c r="K66" t="s">
        <v>2104</v>
      </c>
      <c r="L66" t="s">
        <v>1928</v>
      </c>
    </row>
    <row r="67" spans="1:12">
      <c r="A67" t="s">
        <v>1977</v>
      </c>
      <c r="B67" t="s">
        <v>2440</v>
      </c>
      <c r="E67" t="str">
        <f xml:space="preserve"> CONCATENATE( MID(Table151823[[#This Row],[PHASE]],2,3), MID(Table151823[[#This Row],[DELIVERABLE]],2,4), TRIM(SUBSTITUTE(MID(Table151823[[#This Row],[CONCERN.ID]],2,20),"X","") )  )</f>
        <v>10.426.</v>
      </c>
      <c r="F67" t="str">
        <f>TRIM(MID(Table151823[[#This Row],[CONCERN.UNIQUEPATH]], IF( ISNUMBER( SEARCH("/",Table151823[[#This Row],[CONCERN.UNIQUEPATH]])),SEARCH("/",Table151823[[#This Row],[CONCERN.UNIQUEPATH]])+1,1),255))</f>
        <v/>
      </c>
      <c r="J67" t="s">
        <v>2068</v>
      </c>
      <c r="L67" t="s">
        <v>1928</v>
      </c>
    </row>
    <row r="68" spans="1:12">
      <c r="A68" t="s">
        <v>1977</v>
      </c>
      <c r="B68" t="s">
        <v>3448</v>
      </c>
      <c r="E68" t="str">
        <f xml:space="preserve"> CONCATENATE( MID(Table151823[[#This Row],[PHASE]],2,3), MID(Table151823[[#This Row],[DELIVERABLE]],2,4), TRIM(SUBSTITUTE(MID(Table151823[[#This Row],[CONCERN.ID]],2,20),"X","") )  )</f>
        <v>10.428.</v>
      </c>
      <c r="F68" t="str">
        <f>TRIM(MID(Table151823[[#This Row],[CONCERN.UNIQUEPATH]], IF( ISNUMBER( SEARCH("/",Table151823[[#This Row],[CONCERN.UNIQUEPATH]])),SEARCH("/",Table151823[[#This Row],[CONCERN.UNIQUEPATH]])+1,1),255))</f>
        <v/>
      </c>
      <c r="J68" t="s">
        <v>2124</v>
      </c>
      <c r="K68" t="s">
        <v>2084</v>
      </c>
      <c r="L68" t="s">
        <v>1928</v>
      </c>
    </row>
    <row r="69" spans="1:12">
      <c r="A69" t="s">
        <v>1977</v>
      </c>
      <c r="B69" t="s">
        <v>3448</v>
      </c>
      <c r="E69" t="str">
        <f xml:space="preserve"> CONCATENATE( MID(Table151823[[#This Row],[PHASE]],2,3), MID(Table151823[[#This Row],[DELIVERABLE]],2,4), TRIM(SUBSTITUTE(MID(Table151823[[#This Row],[CONCERN.ID]],2,20),"X","") )  )</f>
        <v>10.428.</v>
      </c>
      <c r="F69" t="str">
        <f>TRIM(MID(Table151823[[#This Row],[CONCERN.UNIQUEPATH]], IF( ISNUMBER( SEARCH("/",Table151823[[#This Row],[CONCERN.UNIQUEPATH]])),SEARCH("/",Table151823[[#This Row],[CONCERN.UNIQUEPATH]])+1,1),255))</f>
        <v/>
      </c>
      <c r="J69" t="s">
        <v>2124</v>
      </c>
      <c r="K69" t="s">
        <v>2084</v>
      </c>
      <c r="L69" t="s">
        <v>1928</v>
      </c>
    </row>
    <row r="70" spans="1:12">
      <c r="A70" t="s">
        <v>1977</v>
      </c>
      <c r="B70" t="s">
        <v>3448</v>
      </c>
      <c r="E70" t="str">
        <f xml:space="preserve"> CONCATENATE( MID(Table151823[[#This Row],[PHASE]],2,3), MID(Table151823[[#This Row],[DELIVERABLE]],2,4), TRIM(SUBSTITUTE(MID(Table151823[[#This Row],[CONCERN.ID]],2,20),"X","") )  )</f>
        <v>10.428.</v>
      </c>
      <c r="F70" t="str">
        <f>TRIM(MID(Table151823[[#This Row],[CONCERN.UNIQUEPATH]], IF( ISNUMBER( SEARCH("/",Table151823[[#This Row],[CONCERN.UNIQUEPATH]])),SEARCH("/",Table151823[[#This Row],[CONCERN.UNIQUEPATH]])+1,1),255))</f>
        <v/>
      </c>
      <c r="J70" t="s">
        <v>2068</v>
      </c>
      <c r="L70" t="s">
        <v>1928</v>
      </c>
    </row>
    <row r="71" spans="1:12">
      <c r="A71" t="s">
        <v>1977</v>
      </c>
      <c r="B71" t="s">
        <v>3448</v>
      </c>
      <c r="E71" t="str">
        <f xml:space="preserve"> CONCATENATE( MID(Table151823[[#This Row],[PHASE]],2,3), MID(Table151823[[#This Row],[DELIVERABLE]],2,4), TRIM(SUBSTITUTE(MID(Table151823[[#This Row],[CONCERN.ID]],2,20),"X","") )  )</f>
        <v>10.428.</v>
      </c>
      <c r="F71" t="str">
        <f>TRIM(MID(Table151823[[#This Row],[CONCERN.UNIQUEPATH]], IF( ISNUMBER( SEARCH("/",Table151823[[#This Row],[CONCERN.UNIQUEPATH]])),SEARCH("/",Table151823[[#This Row],[CONCERN.UNIQUEPATH]])+1,1),255))</f>
        <v/>
      </c>
      <c r="J71" t="s">
        <v>2068</v>
      </c>
      <c r="K71" s="21"/>
      <c r="L71" t="s">
        <v>1928</v>
      </c>
    </row>
    <row r="72" spans="1:12">
      <c r="A72" t="s">
        <v>1977</v>
      </c>
      <c r="B72" t="s">
        <v>3448</v>
      </c>
      <c r="E72" t="str">
        <f xml:space="preserve"> CONCATENATE( MID(Table151823[[#This Row],[PHASE]],2,3), MID(Table151823[[#This Row],[DELIVERABLE]],2,4), TRIM(SUBSTITUTE(MID(Table151823[[#This Row],[CONCERN.ID]],2,20),"X","") )  )</f>
        <v>10.428.</v>
      </c>
      <c r="F72" t="str">
        <f>TRIM(MID(Table151823[[#This Row],[CONCERN.UNIQUEPATH]], IF( ISNUMBER( SEARCH("/",Table151823[[#This Row],[CONCERN.UNIQUEPATH]])),SEARCH("/",Table151823[[#This Row],[CONCERN.UNIQUEPATH]])+1,1),255))</f>
        <v/>
      </c>
      <c r="J72" t="s">
        <v>2068</v>
      </c>
      <c r="L72" t="s">
        <v>1928</v>
      </c>
    </row>
    <row r="73" spans="1:12">
      <c r="A73" t="s">
        <v>1977</v>
      </c>
      <c r="B73" t="s">
        <v>3448</v>
      </c>
      <c r="E73" t="str">
        <f xml:space="preserve"> CONCATENATE( MID(Table151823[[#This Row],[PHASE]],2,3), MID(Table151823[[#This Row],[DELIVERABLE]],2,4), TRIM(SUBSTITUTE(MID(Table151823[[#This Row],[CONCERN.ID]],2,20),"X","") )  )</f>
        <v>10.428.</v>
      </c>
      <c r="F73" t="str">
        <f>TRIM(MID(Table151823[[#This Row],[CONCERN.UNIQUEPATH]], IF( ISNUMBER( SEARCH("/",Table151823[[#This Row],[CONCERN.UNIQUEPATH]])),SEARCH("/",Table151823[[#This Row],[CONCERN.UNIQUEPATH]])+1,1),255))</f>
        <v/>
      </c>
      <c r="J73" t="s">
        <v>2068</v>
      </c>
      <c r="L73" t="s">
        <v>1928</v>
      </c>
    </row>
    <row r="74" spans="1:12">
      <c r="A74" t="s">
        <v>1977</v>
      </c>
      <c r="B74" t="s">
        <v>3448</v>
      </c>
      <c r="E74" t="str">
        <f xml:space="preserve"> CONCATENATE( MID(Table151823[[#This Row],[PHASE]],2,3), MID(Table151823[[#This Row],[DELIVERABLE]],2,4), TRIM(SUBSTITUTE(MID(Table151823[[#This Row],[CONCERN.ID]],2,20),"X","") )  )</f>
        <v>10.428.</v>
      </c>
      <c r="F74" t="str">
        <f>TRIM(MID(Table151823[[#This Row],[CONCERN.UNIQUEPATH]], IF( ISNUMBER( SEARCH("/",Table151823[[#This Row],[CONCERN.UNIQUEPATH]])),SEARCH("/",Table151823[[#This Row],[CONCERN.UNIQUEPATH]])+1,1),255))</f>
        <v/>
      </c>
      <c r="J74" t="s">
        <v>2068</v>
      </c>
      <c r="L74" t="s">
        <v>1928</v>
      </c>
    </row>
    <row r="75" spans="1:12">
      <c r="A75" t="s">
        <v>1977</v>
      </c>
      <c r="B75" t="s">
        <v>3448</v>
      </c>
      <c r="E75" t="str">
        <f xml:space="preserve"> CONCATENATE( MID(Table151823[[#This Row],[PHASE]],2,3), MID(Table151823[[#This Row],[DELIVERABLE]],2,4), TRIM(SUBSTITUTE(MID(Table151823[[#This Row],[CONCERN.ID]],2,20),"X","") )  )</f>
        <v>10.428.</v>
      </c>
      <c r="F75" t="str">
        <f>TRIM(MID(Table151823[[#This Row],[CONCERN.UNIQUEPATH]], IF( ISNUMBER( SEARCH("/",Table151823[[#This Row],[CONCERN.UNIQUEPATH]])),SEARCH("/",Table151823[[#This Row],[CONCERN.UNIQUEPATH]])+1,1),255))</f>
        <v/>
      </c>
      <c r="J75" t="s">
        <v>2068</v>
      </c>
      <c r="K75" s="5"/>
      <c r="L75" t="s">
        <v>1928</v>
      </c>
    </row>
    <row r="76" spans="1:12">
      <c r="A76" t="s">
        <v>1977</v>
      </c>
      <c r="B76" t="s">
        <v>3448</v>
      </c>
      <c r="E76" t="str">
        <f xml:space="preserve"> CONCATENATE( MID(Table151823[[#This Row],[PHASE]],2,3), MID(Table151823[[#This Row],[DELIVERABLE]],2,4), TRIM(SUBSTITUTE(MID(Table151823[[#This Row],[CONCERN.ID]],2,20),"X","") )  )</f>
        <v>10.428.</v>
      </c>
      <c r="F76" t="str">
        <f>TRIM(MID(Table151823[[#This Row],[CONCERN.UNIQUEPATH]], IF( ISNUMBER( SEARCH("/",Table151823[[#This Row],[CONCERN.UNIQUEPATH]])),SEARCH("/",Table151823[[#This Row],[CONCERN.UNIQUEPATH]])+1,1),255))</f>
        <v/>
      </c>
      <c r="J76" t="s">
        <v>2068</v>
      </c>
      <c r="L76" t="s">
        <v>1928</v>
      </c>
    </row>
    <row r="77" spans="1:12">
      <c r="A77" t="s">
        <v>1977</v>
      </c>
      <c r="B77" t="s">
        <v>3448</v>
      </c>
      <c r="E77" t="str">
        <f xml:space="preserve"> CONCATENATE( MID(Table151823[[#This Row],[PHASE]],2,3), MID(Table151823[[#This Row],[DELIVERABLE]],2,4), TRIM(SUBSTITUTE(MID(Table151823[[#This Row],[CONCERN.ID]],2,20),"X","") )  )</f>
        <v>10.428.</v>
      </c>
      <c r="F77" t="str">
        <f>TRIM(MID(Table151823[[#This Row],[CONCERN.UNIQUEPATH]], IF( ISNUMBER( SEARCH("/",Table151823[[#This Row],[CONCERN.UNIQUEPATH]])),SEARCH("/",Table151823[[#This Row],[CONCERN.UNIQUEPATH]])+1,1),255))</f>
        <v/>
      </c>
      <c r="J77" t="s">
        <v>2068</v>
      </c>
      <c r="L77" t="s">
        <v>1928</v>
      </c>
    </row>
    <row r="78" spans="1:12">
      <c r="A78" t="s">
        <v>1977</v>
      </c>
      <c r="B78" t="s">
        <v>3448</v>
      </c>
      <c r="E78" t="str">
        <f xml:space="preserve"> CONCATENATE( MID(Table151823[[#This Row],[PHASE]],2,3), MID(Table151823[[#This Row],[DELIVERABLE]],2,4), TRIM(SUBSTITUTE(MID(Table151823[[#This Row],[CONCERN.ID]],2,20),"X","") )  )</f>
        <v>10.428.</v>
      </c>
      <c r="F78" t="str">
        <f>TRIM(MID(Table151823[[#This Row],[CONCERN.UNIQUEPATH]], IF( ISNUMBER( SEARCH("/",Table151823[[#This Row],[CONCERN.UNIQUEPATH]])),SEARCH("/",Table151823[[#This Row],[CONCERN.UNIQUEPATH]])+1,1),255))</f>
        <v/>
      </c>
      <c r="J78" t="s">
        <v>2068</v>
      </c>
      <c r="L78" t="s">
        <v>1928</v>
      </c>
    </row>
    <row r="79" spans="1:12">
      <c r="A79" t="s">
        <v>1977</v>
      </c>
      <c r="B79" t="s">
        <v>2240</v>
      </c>
      <c r="E79" t="str">
        <f xml:space="preserve"> CONCATENATE( MID(Table151823[[#This Row],[PHASE]],2,3), MID(Table151823[[#This Row],[DELIVERABLE]],2,4), TRIM(SUBSTITUTE(MID(Table151823[[#This Row],[CONCERN.ID]],2,20),"X","") )  )</f>
        <v>10.444.</v>
      </c>
      <c r="F79" t="str">
        <f>TRIM(MID(Table151823[[#This Row],[CONCERN.UNIQUEPATH]], IF( ISNUMBER( SEARCH("/",Table151823[[#This Row],[CONCERN.UNIQUEPATH]])),SEARCH("/",Table151823[[#This Row],[CONCERN.UNIQUEPATH]])+1,1),255))</f>
        <v/>
      </c>
      <c r="J79" t="s">
        <v>2122</v>
      </c>
      <c r="L79" t="s">
        <v>1928</v>
      </c>
    </row>
    <row r="80" spans="1:12">
      <c r="A80" t="s">
        <v>1977</v>
      </c>
      <c r="B80" t="s">
        <v>2240</v>
      </c>
      <c r="E80" t="str">
        <f xml:space="preserve"> CONCATENATE( MID(Table151823[[#This Row],[PHASE]],2,3), MID(Table151823[[#This Row],[DELIVERABLE]],2,4), TRIM(SUBSTITUTE(MID(Table151823[[#This Row],[CONCERN.ID]],2,20),"X","") )  )</f>
        <v>10.444.</v>
      </c>
      <c r="F80" t="str">
        <f>TRIM(MID(Table151823[[#This Row],[CONCERN.UNIQUEPATH]], IF( ISNUMBER( SEARCH("/",Table151823[[#This Row],[CONCERN.UNIQUEPATH]])),SEARCH("/",Table151823[[#This Row],[CONCERN.UNIQUEPATH]])+1,1),255))</f>
        <v/>
      </c>
      <c r="J80" t="s">
        <v>2068</v>
      </c>
      <c r="L80" t="s">
        <v>1928</v>
      </c>
    </row>
    <row r="81" spans="1:12">
      <c r="A81" t="s">
        <v>1977</v>
      </c>
      <c r="B81" t="s">
        <v>2246</v>
      </c>
      <c r="E81" t="str">
        <f xml:space="preserve"> CONCATENATE( MID(Table151823[[#This Row],[PHASE]],2,3), MID(Table151823[[#This Row],[DELIVERABLE]],2,4), TRIM(SUBSTITUTE(MID(Table151823[[#This Row],[CONCERN.ID]],2,20),"X","") )  )</f>
        <v>10.461.</v>
      </c>
      <c r="F81" t="str">
        <f>TRIM(MID(Table151823[[#This Row],[CONCERN.UNIQUEPATH]], IF( ISNUMBER( SEARCH("/",Table151823[[#This Row],[CONCERN.UNIQUEPATH]])),SEARCH("/",Table151823[[#This Row],[CONCERN.UNIQUEPATH]])+1,1),255))</f>
        <v/>
      </c>
      <c r="J81" t="s">
        <v>2068</v>
      </c>
      <c r="L81" t="s">
        <v>1928</v>
      </c>
    </row>
    <row r="82" spans="1:12">
      <c r="A82" t="s">
        <v>1977</v>
      </c>
      <c r="B82" t="s">
        <v>2246</v>
      </c>
      <c r="E82" t="str">
        <f xml:space="preserve"> CONCATENATE( MID(Table151823[[#This Row],[PHASE]],2,3), MID(Table151823[[#This Row],[DELIVERABLE]],2,4), TRIM(SUBSTITUTE(MID(Table151823[[#This Row],[CONCERN.ID]],2,20),"X","") )  )</f>
        <v>10.461.</v>
      </c>
      <c r="F82" t="str">
        <f>TRIM(MID(Table151823[[#This Row],[CONCERN.UNIQUEPATH]], IF( ISNUMBER( SEARCH("/",Table151823[[#This Row],[CONCERN.UNIQUEPATH]])),SEARCH("/",Table151823[[#This Row],[CONCERN.UNIQUEPATH]])+1,1),255))</f>
        <v/>
      </c>
      <c r="J82" t="s">
        <v>2068</v>
      </c>
      <c r="K82" s="21"/>
      <c r="L82" t="s">
        <v>1928</v>
      </c>
    </row>
    <row r="83" spans="1:12">
      <c r="A83" t="s">
        <v>1977</v>
      </c>
      <c r="B83" t="s">
        <v>2246</v>
      </c>
      <c r="E83" t="str">
        <f xml:space="preserve"> CONCATENATE( MID(Table151823[[#This Row],[PHASE]],2,3), MID(Table151823[[#This Row],[DELIVERABLE]],2,4), TRIM(SUBSTITUTE(MID(Table151823[[#This Row],[CONCERN.ID]],2,20),"X","") )  )</f>
        <v>10.461.</v>
      </c>
      <c r="F83" t="str">
        <f>TRIM(MID(Table151823[[#This Row],[CONCERN.UNIQUEPATH]], IF( ISNUMBER( SEARCH("/",Table151823[[#This Row],[CONCERN.UNIQUEPATH]])),SEARCH("/",Table151823[[#This Row],[CONCERN.UNIQUEPATH]])+1,1),255))</f>
        <v/>
      </c>
      <c r="J83" t="s">
        <v>2068</v>
      </c>
      <c r="L83" t="s">
        <v>1928</v>
      </c>
    </row>
    <row r="84" spans="1:12">
      <c r="A84" t="s">
        <v>1977</v>
      </c>
      <c r="B84" t="s">
        <v>2246</v>
      </c>
      <c r="E84" t="str">
        <f xml:space="preserve"> CONCATENATE( MID(Table151823[[#This Row],[PHASE]],2,3), MID(Table151823[[#This Row],[DELIVERABLE]],2,4), TRIM(SUBSTITUTE(MID(Table151823[[#This Row],[CONCERN.ID]],2,20),"X","") )  )</f>
        <v>10.461.</v>
      </c>
      <c r="F84" t="str">
        <f>TRIM(MID(Table151823[[#This Row],[CONCERN.UNIQUEPATH]], IF( ISNUMBER( SEARCH("/",Table151823[[#This Row],[CONCERN.UNIQUEPATH]])),SEARCH("/",Table151823[[#This Row],[CONCERN.UNIQUEPATH]])+1,1),255))</f>
        <v/>
      </c>
      <c r="J84" t="s">
        <v>2068</v>
      </c>
      <c r="L84" t="s">
        <v>1928</v>
      </c>
    </row>
    <row r="85" spans="1:12">
      <c r="A85" t="s">
        <v>1977</v>
      </c>
      <c r="B85" t="s">
        <v>2246</v>
      </c>
      <c r="E85" t="str">
        <f xml:space="preserve"> CONCATENATE( MID(Table151823[[#This Row],[PHASE]],2,3), MID(Table151823[[#This Row],[DELIVERABLE]],2,4), TRIM(SUBSTITUTE(MID(Table151823[[#This Row],[CONCERN.ID]],2,20),"X","") )  )</f>
        <v>10.461.</v>
      </c>
      <c r="F85" t="str">
        <f>TRIM(MID(Table151823[[#This Row],[CONCERN.UNIQUEPATH]], IF( ISNUMBER( SEARCH("/",Table151823[[#This Row],[CONCERN.UNIQUEPATH]])),SEARCH("/",Table151823[[#This Row],[CONCERN.UNIQUEPATH]])+1,1),255))</f>
        <v/>
      </c>
      <c r="J85" t="s">
        <v>2068</v>
      </c>
      <c r="L85" t="s">
        <v>1928</v>
      </c>
    </row>
    <row r="86" spans="1:12">
      <c r="A86" t="s">
        <v>1977</v>
      </c>
      <c r="B86" t="s">
        <v>2246</v>
      </c>
      <c r="E86" t="str">
        <f xml:space="preserve"> CONCATENATE( MID(Table151823[[#This Row],[PHASE]],2,3), MID(Table151823[[#This Row],[DELIVERABLE]],2,4), TRIM(SUBSTITUTE(MID(Table151823[[#This Row],[CONCERN.ID]],2,20),"X","") )  )</f>
        <v>10.461.</v>
      </c>
      <c r="F86" t="str">
        <f>TRIM(MID(Table151823[[#This Row],[CONCERN.UNIQUEPATH]], IF( ISNUMBER( SEARCH("/",Table151823[[#This Row],[CONCERN.UNIQUEPATH]])),SEARCH("/",Table151823[[#This Row],[CONCERN.UNIQUEPATH]])+1,1),255))</f>
        <v/>
      </c>
      <c r="J86" t="s">
        <v>2068</v>
      </c>
      <c r="K86" s="11"/>
      <c r="L86" t="s">
        <v>1928</v>
      </c>
    </row>
    <row r="87" spans="1:12">
      <c r="A87" t="s">
        <v>1977</v>
      </c>
      <c r="B87" t="s">
        <v>2246</v>
      </c>
      <c r="E87" t="str">
        <f xml:space="preserve"> CONCATENATE( MID(Table151823[[#This Row],[PHASE]],2,3), MID(Table151823[[#This Row],[DELIVERABLE]],2,4), TRIM(SUBSTITUTE(MID(Table151823[[#This Row],[CONCERN.ID]],2,20),"X","") )  )</f>
        <v>10.461.</v>
      </c>
      <c r="F87" t="str">
        <f>TRIM(MID(Table151823[[#This Row],[CONCERN.UNIQUEPATH]], IF( ISNUMBER( SEARCH("/",Table151823[[#This Row],[CONCERN.UNIQUEPATH]])),SEARCH("/",Table151823[[#This Row],[CONCERN.UNIQUEPATH]])+1,1),255))</f>
        <v/>
      </c>
      <c r="J87" t="s">
        <v>2068</v>
      </c>
      <c r="L87" t="s">
        <v>1928</v>
      </c>
    </row>
    <row r="88" spans="1:12">
      <c r="A88" t="s">
        <v>1977</v>
      </c>
      <c r="B88" t="s">
        <v>2246</v>
      </c>
      <c r="E88" t="str">
        <f xml:space="preserve"> CONCATENATE( MID(Table151823[[#This Row],[PHASE]],2,3), MID(Table151823[[#This Row],[DELIVERABLE]],2,4), TRIM(SUBSTITUTE(MID(Table151823[[#This Row],[CONCERN.ID]],2,20),"X","") )  )</f>
        <v>10.461.</v>
      </c>
      <c r="F88" t="str">
        <f>TRIM(MID(Table151823[[#This Row],[CONCERN.UNIQUEPATH]], IF( ISNUMBER( SEARCH("/",Table151823[[#This Row],[CONCERN.UNIQUEPATH]])),SEARCH("/",Table151823[[#This Row],[CONCERN.UNIQUEPATH]])+1,1),255))</f>
        <v/>
      </c>
      <c r="J88" t="s">
        <v>2068</v>
      </c>
      <c r="L88" t="s">
        <v>1928</v>
      </c>
    </row>
    <row r="89" spans="1:12">
      <c r="A89" t="s">
        <v>1977</v>
      </c>
      <c r="B89" t="s">
        <v>2246</v>
      </c>
      <c r="E89" t="str">
        <f xml:space="preserve"> CONCATENATE( MID(Table151823[[#This Row],[PHASE]],2,3), MID(Table151823[[#This Row],[DELIVERABLE]],2,4), TRIM(SUBSTITUTE(MID(Table151823[[#This Row],[CONCERN.ID]],2,20),"X","") )  )</f>
        <v>10.461.</v>
      </c>
      <c r="F89" t="str">
        <f>TRIM(MID(Table151823[[#This Row],[CONCERN.UNIQUEPATH]], IF( ISNUMBER( SEARCH("/",Table151823[[#This Row],[CONCERN.UNIQUEPATH]])),SEARCH("/",Table151823[[#This Row],[CONCERN.UNIQUEPATH]])+1,1),255))</f>
        <v/>
      </c>
      <c r="J89" t="s">
        <v>2068</v>
      </c>
      <c r="L89" t="s">
        <v>1928</v>
      </c>
    </row>
    <row r="90" spans="1:12">
      <c r="A90" t="s">
        <v>1977</v>
      </c>
      <c r="B90" t="s">
        <v>2246</v>
      </c>
      <c r="E90" t="str">
        <f xml:space="preserve"> CONCATENATE( MID(Table151823[[#This Row],[PHASE]],2,3), MID(Table151823[[#This Row],[DELIVERABLE]],2,4), TRIM(SUBSTITUTE(MID(Table151823[[#This Row],[CONCERN.ID]],2,20),"X","") )  )</f>
        <v>10.461.</v>
      </c>
      <c r="F90" t="str">
        <f>TRIM(MID(Table151823[[#This Row],[CONCERN.UNIQUEPATH]], IF( ISNUMBER( SEARCH("/",Table151823[[#This Row],[CONCERN.UNIQUEPATH]])),SEARCH("/",Table151823[[#This Row],[CONCERN.UNIQUEPATH]])+1,1),255))</f>
        <v/>
      </c>
      <c r="J90" t="s">
        <v>2068</v>
      </c>
      <c r="L90" t="s">
        <v>1928</v>
      </c>
    </row>
    <row r="91" spans="1:12">
      <c r="A91" t="s">
        <v>1977</v>
      </c>
      <c r="B91" t="s">
        <v>2246</v>
      </c>
      <c r="E91" t="str">
        <f xml:space="preserve"> CONCATENATE( MID(Table151823[[#This Row],[PHASE]],2,3), MID(Table151823[[#This Row],[DELIVERABLE]],2,4), TRIM(SUBSTITUTE(MID(Table151823[[#This Row],[CONCERN.ID]],2,20),"X","") )  )</f>
        <v>10.461.</v>
      </c>
      <c r="F91" t="str">
        <f>TRIM(MID(Table151823[[#This Row],[CONCERN.UNIQUEPATH]], IF( ISNUMBER( SEARCH("/",Table151823[[#This Row],[CONCERN.UNIQUEPATH]])),SEARCH("/",Table151823[[#This Row],[CONCERN.UNIQUEPATH]])+1,1),255))</f>
        <v/>
      </c>
      <c r="J91" t="s">
        <v>2068</v>
      </c>
      <c r="L91" t="s">
        <v>1928</v>
      </c>
    </row>
    <row r="92" spans="1:12">
      <c r="A92" t="s">
        <v>1977</v>
      </c>
      <c r="B92" t="s">
        <v>2246</v>
      </c>
      <c r="E92" t="str">
        <f xml:space="preserve"> CONCATENATE( MID(Table151823[[#This Row],[PHASE]],2,3), MID(Table151823[[#This Row],[DELIVERABLE]],2,4), TRIM(SUBSTITUTE(MID(Table151823[[#This Row],[CONCERN.ID]],2,20),"X","") )  )</f>
        <v>10.461.</v>
      </c>
      <c r="F92" t="str">
        <f>TRIM(MID(Table151823[[#This Row],[CONCERN.UNIQUEPATH]], IF( ISNUMBER( SEARCH("/",Table151823[[#This Row],[CONCERN.UNIQUEPATH]])),SEARCH("/",Table151823[[#This Row],[CONCERN.UNIQUEPATH]])+1,1),255))</f>
        <v/>
      </c>
      <c r="J92" t="s">
        <v>2068</v>
      </c>
      <c r="L92" t="s">
        <v>1928</v>
      </c>
    </row>
    <row r="93" spans="1:12">
      <c r="A93" t="s">
        <v>1977</v>
      </c>
      <c r="B93" t="s">
        <v>2246</v>
      </c>
      <c r="E93" t="str">
        <f xml:space="preserve"> CONCATENATE( MID(Table151823[[#This Row],[PHASE]],2,3), MID(Table151823[[#This Row],[DELIVERABLE]],2,4), TRIM(SUBSTITUTE(MID(Table151823[[#This Row],[CONCERN.ID]],2,20),"X","") )  )</f>
        <v>10.461.</v>
      </c>
      <c r="F93" t="str">
        <f>TRIM(MID(Table151823[[#This Row],[CONCERN.UNIQUEPATH]], IF( ISNUMBER( SEARCH("/",Table151823[[#This Row],[CONCERN.UNIQUEPATH]])),SEARCH("/",Table151823[[#This Row],[CONCERN.UNIQUEPATH]])+1,1),255))</f>
        <v/>
      </c>
      <c r="J93" t="s">
        <v>2068</v>
      </c>
      <c r="L93" t="s">
        <v>1928</v>
      </c>
    </row>
    <row r="94" spans="1:12">
      <c r="A94" t="s">
        <v>1977</v>
      </c>
      <c r="B94" t="s">
        <v>2246</v>
      </c>
      <c r="E94" t="str">
        <f xml:space="preserve"> CONCATENATE( MID(Table151823[[#This Row],[PHASE]],2,3), MID(Table151823[[#This Row],[DELIVERABLE]],2,4), TRIM(SUBSTITUTE(MID(Table151823[[#This Row],[CONCERN.ID]],2,20),"X","") )  )</f>
        <v>10.461.</v>
      </c>
      <c r="F94" t="str">
        <f>TRIM(MID(Table151823[[#This Row],[CONCERN.UNIQUEPATH]], IF( ISNUMBER( SEARCH("/",Table151823[[#This Row],[CONCERN.UNIQUEPATH]])),SEARCH("/",Table151823[[#This Row],[CONCERN.UNIQUEPATH]])+1,1),255))</f>
        <v/>
      </c>
      <c r="J94" t="s">
        <v>2068</v>
      </c>
      <c r="L94" t="s">
        <v>1928</v>
      </c>
    </row>
    <row r="95" spans="1:12">
      <c r="A95" t="s">
        <v>1977</v>
      </c>
      <c r="B95" t="s">
        <v>2246</v>
      </c>
      <c r="E95" t="str">
        <f xml:space="preserve"> CONCATENATE( MID(Table151823[[#This Row],[PHASE]],2,3), MID(Table151823[[#This Row],[DELIVERABLE]],2,4), TRIM(SUBSTITUTE(MID(Table151823[[#This Row],[CONCERN.ID]],2,20),"X","") )  )</f>
        <v>10.461.</v>
      </c>
      <c r="F95" t="str">
        <f>TRIM(MID(Table151823[[#This Row],[CONCERN.UNIQUEPATH]], IF( ISNUMBER( SEARCH("/",Table151823[[#This Row],[CONCERN.UNIQUEPATH]])),SEARCH("/",Table151823[[#This Row],[CONCERN.UNIQUEPATH]])+1,1),255))</f>
        <v/>
      </c>
      <c r="J95" t="s">
        <v>2068</v>
      </c>
      <c r="L95" t="s">
        <v>1928</v>
      </c>
    </row>
    <row r="96" spans="1:12">
      <c r="A96" t="s">
        <v>1977</v>
      </c>
      <c r="B96" t="s">
        <v>2246</v>
      </c>
      <c r="E96" t="str">
        <f xml:space="preserve"> CONCATENATE( MID(Table151823[[#This Row],[PHASE]],2,3), MID(Table151823[[#This Row],[DELIVERABLE]],2,4), TRIM(SUBSTITUTE(MID(Table151823[[#This Row],[CONCERN.ID]],2,20),"X","") )  )</f>
        <v>10.461.</v>
      </c>
      <c r="F96" t="str">
        <f>TRIM(MID(Table151823[[#This Row],[CONCERN.UNIQUEPATH]], IF( ISNUMBER( SEARCH("/",Table151823[[#This Row],[CONCERN.UNIQUEPATH]])),SEARCH("/",Table151823[[#This Row],[CONCERN.UNIQUEPATH]])+1,1),255))</f>
        <v/>
      </c>
      <c r="J96" t="s">
        <v>2068</v>
      </c>
      <c r="L96" t="s">
        <v>1928</v>
      </c>
    </row>
    <row r="97" spans="1:12">
      <c r="A97" t="s">
        <v>1977</v>
      </c>
      <c r="B97" t="s">
        <v>2246</v>
      </c>
      <c r="E97" t="str">
        <f xml:space="preserve"> CONCATENATE( MID(Table151823[[#This Row],[PHASE]],2,3), MID(Table151823[[#This Row],[DELIVERABLE]],2,4), TRIM(SUBSTITUTE(MID(Table151823[[#This Row],[CONCERN.ID]],2,20),"X","") )  )</f>
        <v>10.461.</v>
      </c>
      <c r="F97" t="str">
        <f>TRIM(MID(Table151823[[#This Row],[CONCERN.UNIQUEPATH]], IF( ISNUMBER( SEARCH("/",Table151823[[#This Row],[CONCERN.UNIQUEPATH]])),SEARCH("/",Table151823[[#This Row],[CONCERN.UNIQUEPATH]])+1,1),255))</f>
        <v/>
      </c>
      <c r="J97" t="s">
        <v>2068</v>
      </c>
      <c r="L97" t="s">
        <v>1928</v>
      </c>
    </row>
    <row r="98" spans="1:12">
      <c r="A98" t="s">
        <v>1977</v>
      </c>
      <c r="B98" t="s">
        <v>2246</v>
      </c>
      <c r="E98" t="str">
        <f xml:space="preserve"> CONCATENATE( MID(Table151823[[#This Row],[PHASE]],2,3), MID(Table151823[[#This Row],[DELIVERABLE]],2,4), TRIM(SUBSTITUTE(MID(Table151823[[#This Row],[CONCERN.ID]],2,20),"X","") )  )</f>
        <v>10.461.</v>
      </c>
      <c r="F98" t="str">
        <f>TRIM(MID(Table151823[[#This Row],[CONCERN.UNIQUEPATH]], IF( ISNUMBER( SEARCH("/",Table151823[[#This Row],[CONCERN.UNIQUEPATH]])),SEARCH("/",Table151823[[#This Row],[CONCERN.UNIQUEPATH]])+1,1),255))</f>
        <v/>
      </c>
      <c r="J98" t="s">
        <v>2068</v>
      </c>
      <c r="L98" t="s">
        <v>1928</v>
      </c>
    </row>
    <row r="99" spans="1:12">
      <c r="A99" t="s">
        <v>1977</v>
      </c>
      <c r="B99" t="s">
        <v>2246</v>
      </c>
      <c r="E99" t="str">
        <f xml:space="preserve"> CONCATENATE( MID(Table151823[[#This Row],[PHASE]],2,3), MID(Table151823[[#This Row],[DELIVERABLE]],2,4), TRIM(SUBSTITUTE(MID(Table151823[[#This Row],[CONCERN.ID]],2,20),"X","") )  )</f>
        <v>10.461.</v>
      </c>
      <c r="F99" t="str">
        <f>TRIM(MID(Table151823[[#This Row],[CONCERN.UNIQUEPATH]], IF( ISNUMBER( SEARCH("/",Table151823[[#This Row],[CONCERN.UNIQUEPATH]])),SEARCH("/",Table151823[[#This Row],[CONCERN.UNIQUEPATH]])+1,1),255))</f>
        <v/>
      </c>
      <c r="J99" t="s">
        <v>2068</v>
      </c>
      <c r="L99" t="s">
        <v>1928</v>
      </c>
    </row>
    <row r="100" spans="1:12">
      <c r="A100" t="s">
        <v>1977</v>
      </c>
      <c r="B100" t="s">
        <v>2246</v>
      </c>
      <c r="E100" t="str">
        <f xml:space="preserve"> CONCATENATE( MID(Table151823[[#This Row],[PHASE]],2,3), MID(Table151823[[#This Row],[DELIVERABLE]],2,4), TRIM(SUBSTITUTE(MID(Table151823[[#This Row],[CONCERN.ID]],2,20),"X","") )  )</f>
        <v>10.461.</v>
      </c>
      <c r="F100" t="str">
        <f>TRIM(MID(Table151823[[#This Row],[CONCERN.UNIQUEPATH]], IF( ISNUMBER( SEARCH("/",Table151823[[#This Row],[CONCERN.UNIQUEPATH]])),SEARCH("/",Table151823[[#This Row],[CONCERN.UNIQUEPATH]])+1,1),255))</f>
        <v/>
      </c>
      <c r="J100" t="s">
        <v>2068</v>
      </c>
      <c r="L100" t="s">
        <v>1928</v>
      </c>
    </row>
    <row r="101" spans="1:12">
      <c r="A101" t="s">
        <v>1977</v>
      </c>
      <c r="B101" t="s">
        <v>2246</v>
      </c>
      <c r="E101" t="str">
        <f xml:space="preserve"> CONCATENATE( MID(Table151823[[#This Row],[PHASE]],2,3), MID(Table151823[[#This Row],[DELIVERABLE]],2,4), TRIM(SUBSTITUTE(MID(Table151823[[#This Row],[CONCERN.ID]],2,20),"X","") )  )</f>
        <v>10.461.</v>
      </c>
      <c r="F101" t="str">
        <f>TRIM(MID(Table151823[[#This Row],[CONCERN.UNIQUEPATH]], IF( ISNUMBER( SEARCH("/",Table151823[[#This Row],[CONCERN.UNIQUEPATH]])),SEARCH("/",Table151823[[#This Row],[CONCERN.UNIQUEPATH]])+1,1),255))</f>
        <v/>
      </c>
      <c r="J101" t="s">
        <v>2068</v>
      </c>
      <c r="L101" t="s">
        <v>1928</v>
      </c>
    </row>
    <row r="102" spans="1:12">
      <c r="A102" t="s">
        <v>1977</v>
      </c>
      <c r="B102" t="s">
        <v>2246</v>
      </c>
      <c r="E102" t="str">
        <f xml:space="preserve"> CONCATENATE( MID(Table151823[[#This Row],[PHASE]],2,3), MID(Table151823[[#This Row],[DELIVERABLE]],2,4), TRIM(SUBSTITUTE(MID(Table151823[[#This Row],[CONCERN.ID]],2,20),"X","") )  )</f>
        <v>10.461.</v>
      </c>
      <c r="F102" t="str">
        <f>TRIM(MID(Table151823[[#This Row],[CONCERN.UNIQUEPATH]], IF( ISNUMBER( SEARCH("/",Table151823[[#This Row],[CONCERN.UNIQUEPATH]])),SEARCH("/",Table151823[[#This Row],[CONCERN.UNIQUEPATH]])+1,1),255))</f>
        <v/>
      </c>
      <c r="J102" t="s">
        <v>2068</v>
      </c>
      <c r="L102" t="s">
        <v>1928</v>
      </c>
    </row>
    <row r="103" spans="1:12">
      <c r="A103" t="s">
        <v>1977</v>
      </c>
      <c r="B103" t="s">
        <v>2246</v>
      </c>
      <c r="E103" t="str">
        <f xml:space="preserve"> CONCATENATE( MID(Table151823[[#This Row],[PHASE]],2,3), MID(Table151823[[#This Row],[DELIVERABLE]],2,4), TRIM(SUBSTITUTE(MID(Table151823[[#This Row],[CONCERN.ID]],2,20),"X","") )  )</f>
        <v>10.461.</v>
      </c>
      <c r="F103" t="str">
        <f>TRIM(MID(Table151823[[#This Row],[CONCERN.UNIQUEPATH]], IF( ISNUMBER( SEARCH("/",Table151823[[#This Row],[CONCERN.UNIQUEPATH]])),SEARCH("/",Table151823[[#This Row],[CONCERN.UNIQUEPATH]])+1,1),255))</f>
        <v/>
      </c>
      <c r="J103" t="s">
        <v>2068</v>
      </c>
      <c r="L103" t="s">
        <v>1928</v>
      </c>
    </row>
    <row r="104" spans="1:12">
      <c r="A104" t="s">
        <v>1977</v>
      </c>
      <c r="B104" t="s">
        <v>2246</v>
      </c>
      <c r="E104" t="str">
        <f xml:space="preserve"> CONCATENATE( MID(Table151823[[#This Row],[PHASE]],2,3), MID(Table151823[[#This Row],[DELIVERABLE]],2,4), TRIM(SUBSTITUTE(MID(Table151823[[#This Row],[CONCERN.ID]],2,20),"X","") )  )</f>
        <v>10.461.</v>
      </c>
      <c r="F104" t="str">
        <f>TRIM(MID(Table151823[[#This Row],[CONCERN.UNIQUEPATH]], IF( ISNUMBER( SEARCH("/",Table151823[[#This Row],[CONCERN.UNIQUEPATH]])),SEARCH("/",Table151823[[#This Row],[CONCERN.UNIQUEPATH]])+1,1),255))</f>
        <v/>
      </c>
      <c r="J104" t="s">
        <v>2068</v>
      </c>
      <c r="K104" t="s">
        <v>2100</v>
      </c>
      <c r="L104" t="s">
        <v>1928</v>
      </c>
    </row>
    <row r="105" spans="1:12">
      <c r="A105" t="s">
        <v>1977</v>
      </c>
      <c r="B105" t="s">
        <v>2246</v>
      </c>
      <c r="E105" t="str">
        <f xml:space="preserve"> CONCATENATE( MID(Table151823[[#This Row],[PHASE]],2,3), MID(Table151823[[#This Row],[DELIVERABLE]],2,4), TRIM(SUBSTITUTE(MID(Table151823[[#This Row],[CONCERN.ID]],2,20),"X","") )  )</f>
        <v>10.461.</v>
      </c>
      <c r="F105" t="str">
        <f>TRIM(MID(Table151823[[#This Row],[CONCERN.UNIQUEPATH]], IF( ISNUMBER( SEARCH("/",Table151823[[#This Row],[CONCERN.UNIQUEPATH]])),SEARCH("/",Table151823[[#This Row],[CONCERN.UNIQUEPATH]])+1,1),255))</f>
        <v/>
      </c>
      <c r="J105" t="s">
        <v>2068</v>
      </c>
      <c r="K105" t="s">
        <v>2100</v>
      </c>
      <c r="L105" t="s">
        <v>1928</v>
      </c>
    </row>
    <row r="106" spans="1:12">
      <c r="A106" t="s">
        <v>1977</v>
      </c>
      <c r="B106" t="s">
        <v>2246</v>
      </c>
      <c r="E106" t="str">
        <f xml:space="preserve"> CONCATENATE( MID(Table151823[[#This Row],[PHASE]],2,3), MID(Table151823[[#This Row],[DELIVERABLE]],2,4), TRIM(SUBSTITUTE(MID(Table151823[[#This Row],[CONCERN.ID]],2,20),"X","") )  )</f>
        <v>10.461.</v>
      </c>
      <c r="F106" t="str">
        <f>TRIM(MID(Table151823[[#This Row],[CONCERN.UNIQUEPATH]], IF( ISNUMBER( SEARCH("/",Table151823[[#This Row],[CONCERN.UNIQUEPATH]])),SEARCH("/",Table151823[[#This Row],[CONCERN.UNIQUEPATH]])+1,1),255))</f>
        <v/>
      </c>
      <c r="J106" t="s">
        <v>2068</v>
      </c>
      <c r="K106" t="s">
        <v>2100</v>
      </c>
      <c r="L106" t="s">
        <v>1928</v>
      </c>
    </row>
    <row r="107" spans="1:12">
      <c r="A107" t="s">
        <v>1977</v>
      </c>
      <c r="B107" t="s">
        <v>2246</v>
      </c>
      <c r="E107" t="str">
        <f xml:space="preserve"> CONCATENATE( MID(Table151823[[#This Row],[PHASE]],2,3), MID(Table151823[[#This Row],[DELIVERABLE]],2,4), TRIM(SUBSTITUTE(MID(Table151823[[#This Row],[CONCERN.ID]],2,20),"X","") )  )</f>
        <v>10.461.</v>
      </c>
      <c r="F107" t="str">
        <f>TRIM(MID(Table151823[[#This Row],[CONCERN.UNIQUEPATH]], IF( ISNUMBER( SEARCH("/",Table151823[[#This Row],[CONCERN.UNIQUEPATH]])),SEARCH("/",Table151823[[#This Row],[CONCERN.UNIQUEPATH]])+1,1),255))</f>
        <v/>
      </c>
      <c r="J107" t="s">
        <v>2068</v>
      </c>
      <c r="K107" t="s">
        <v>2100</v>
      </c>
      <c r="L107" t="s">
        <v>1928</v>
      </c>
    </row>
    <row r="108" spans="1:12">
      <c r="A108" t="s">
        <v>1977</v>
      </c>
      <c r="B108" t="s">
        <v>2246</v>
      </c>
      <c r="E108" t="str">
        <f xml:space="preserve"> CONCATENATE( MID(Table151823[[#This Row],[PHASE]],2,3), MID(Table151823[[#This Row],[DELIVERABLE]],2,4), TRIM(SUBSTITUTE(MID(Table151823[[#This Row],[CONCERN.ID]],2,20),"X","") )  )</f>
        <v>10.461.</v>
      </c>
      <c r="F108" t="str">
        <f>TRIM(MID(Table151823[[#This Row],[CONCERN.UNIQUEPATH]], IF( ISNUMBER( SEARCH("/",Table151823[[#This Row],[CONCERN.UNIQUEPATH]])),SEARCH("/",Table151823[[#This Row],[CONCERN.UNIQUEPATH]])+1,1),255))</f>
        <v/>
      </c>
      <c r="J108" t="s">
        <v>2068</v>
      </c>
      <c r="K108" t="s">
        <v>2100</v>
      </c>
      <c r="L108" t="s">
        <v>1928</v>
      </c>
    </row>
    <row r="109" spans="1:12">
      <c r="A109" t="s">
        <v>1977</v>
      </c>
      <c r="B109" t="s">
        <v>2246</v>
      </c>
      <c r="E109" t="str">
        <f xml:space="preserve"> CONCATENATE( MID(Table151823[[#This Row],[PHASE]],2,3), MID(Table151823[[#This Row],[DELIVERABLE]],2,4), TRIM(SUBSTITUTE(MID(Table151823[[#This Row],[CONCERN.ID]],2,20),"X","") )  )</f>
        <v>10.461.</v>
      </c>
      <c r="F109" t="str">
        <f>TRIM(MID(Table151823[[#This Row],[CONCERN.UNIQUEPATH]], IF( ISNUMBER( SEARCH("/",Table151823[[#This Row],[CONCERN.UNIQUEPATH]])),SEARCH("/",Table151823[[#This Row],[CONCERN.UNIQUEPATH]])+1,1),255))</f>
        <v/>
      </c>
      <c r="J109" t="s">
        <v>2068</v>
      </c>
      <c r="K109" t="s">
        <v>2100</v>
      </c>
      <c r="L109" t="s">
        <v>1928</v>
      </c>
    </row>
    <row r="110" spans="1:12">
      <c r="A110" t="s">
        <v>1977</v>
      </c>
      <c r="B110" t="s">
        <v>2246</v>
      </c>
      <c r="E110" t="str">
        <f xml:space="preserve"> CONCATENATE( MID(Table151823[[#This Row],[PHASE]],2,3), MID(Table151823[[#This Row],[DELIVERABLE]],2,4), TRIM(SUBSTITUTE(MID(Table151823[[#This Row],[CONCERN.ID]],2,20),"X","") )  )</f>
        <v>10.461.</v>
      </c>
      <c r="F110" t="str">
        <f>TRIM(MID(Table151823[[#This Row],[CONCERN.UNIQUEPATH]], IF( ISNUMBER( SEARCH("/",Table151823[[#This Row],[CONCERN.UNIQUEPATH]])),SEARCH("/",Table151823[[#This Row],[CONCERN.UNIQUEPATH]])+1,1),255))</f>
        <v/>
      </c>
      <c r="J110" t="s">
        <v>2068</v>
      </c>
      <c r="K110" t="s">
        <v>2100</v>
      </c>
      <c r="L110" t="s">
        <v>1928</v>
      </c>
    </row>
    <row r="111" spans="1:12">
      <c r="A111" t="s">
        <v>1977</v>
      </c>
      <c r="B111" t="s">
        <v>2246</v>
      </c>
      <c r="E111" t="str">
        <f xml:space="preserve"> CONCATENATE( MID(Table151823[[#This Row],[PHASE]],2,3), MID(Table151823[[#This Row],[DELIVERABLE]],2,4), TRIM(SUBSTITUTE(MID(Table151823[[#This Row],[CONCERN.ID]],2,20),"X","") )  )</f>
        <v>10.461.</v>
      </c>
      <c r="F111" t="str">
        <f>TRIM(MID(Table151823[[#This Row],[CONCERN.UNIQUEPATH]], IF( ISNUMBER( SEARCH("/",Table151823[[#This Row],[CONCERN.UNIQUEPATH]])),SEARCH("/",Table151823[[#This Row],[CONCERN.UNIQUEPATH]])+1,1),255))</f>
        <v/>
      </c>
      <c r="J111" t="s">
        <v>2068</v>
      </c>
      <c r="K111" t="s">
        <v>2100</v>
      </c>
      <c r="L111" t="s">
        <v>1928</v>
      </c>
    </row>
    <row r="112" spans="1:12">
      <c r="A112" t="s">
        <v>1977</v>
      </c>
      <c r="B112" t="s">
        <v>2246</v>
      </c>
      <c r="E112" t="str">
        <f xml:space="preserve"> CONCATENATE( MID(Table151823[[#This Row],[PHASE]],2,3), MID(Table151823[[#This Row],[DELIVERABLE]],2,4), TRIM(SUBSTITUTE(MID(Table151823[[#This Row],[CONCERN.ID]],2,20),"X","") )  )</f>
        <v>10.461.</v>
      </c>
      <c r="F112" t="str">
        <f>TRIM(MID(Table151823[[#This Row],[CONCERN.UNIQUEPATH]], IF( ISNUMBER( SEARCH("/",Table151823[[#This Row],[CONCERN.UNIQUEPATH]])),SEARCH("/",Table151823[[#This Row],[CONCERN.UNIQUEPATH]])+1,1),255))</f>
        <v/>
      </c>
      <c r="J112" t="s">
        <v>2068</v>
      </c>
      <c r="K112" t="s">
        <v>2100</v>
      </c>
      <c r="L112" t="s">
        <v>1928</v>
      </c>
    </row>
    <row r="113" spans="1:12">
      <c r="A113" t="s">
        <v>1977</v>
      </c>
      <c r="B113" t="s">
        <v>2246</v>
      </c>
      <c r="E113" t="str">
        <f xml:space="preserve"> CONCATENATE( MID(Table151823[[#This Row],[PHASE]],2,3), MID(Table151823[[#This Row],[DELIVERABLE]],2,4), TRIM(SUBSTITUTE(MID(Table151823[[#This Row],[CONCERN.ID]],2,20),"X","") )  )</f>
        <v>10.461.</v>
      </c>
      <c r="F113" t="str">
        <f>TRIM(MID(Table151823[[#This Row],[CONCERN.UNIQUEPATH]], IF( ISNUMBER( SEARCH("/",Table151823[[#This Row],[CONCERN.UNIQUEPATH]])),SEARCH("/",Table151823[[#This Row],[CONCERN.UNIQUEPATH]])+1,1),255))</f>
        <v/>
      </c>
      <c r="J113" t="s">
        <v>2068</v>
      </c>
      <c r="K113" t="s">
        <v>2100</v>
      </c>
      <c r="L113" t="s">
        <v>1928</v>
      </c>
    </row>
    <row r="114" spans="1:12">
      <c r="A114" t="s">
        <v>1977</v>
      </c>
      <c r="B114" t="s">
        <v>2246</v>
      </c>
      <c r="E114" t="str">
        <f xml:space="preserve"> CONCATENATE( MID(Table151823[[#This Row],[PHASE]],2,3), MID(Table151823[[#This Row],[DELIVERABLE]],2,4), TRIM(SUBSTITUTE(MID(Table151823[[#This Row],[CONCERN.ID]],2,20),"X","") )  )</f>
        <v>10.461.</v>
      </c>
      <c r="F114" t="str">
        <f>TRIM(MID(Table151823[[#This Row],[CONCERN.UNIQUEPATH]], IF( ISNUMBER( SEARCH("/",Table151823[[#This Row],[CONCERN.UNIQUEPATH]])),SEARCH("/",Table151823[[#This Row],[CONCERN.UNIQUEPATH]])+1,1),255))</f>
        <v/>
      </c>
      <c r="J114" t="s">
        <v>2068</v>
      </c>
      <c r="K114" t="s">
        <v>2100</v>
      </c>
      <c r="L114" t="s">
        <v>1928</v>
      </c>
    </row>
    <row r="115" spans="1:12">
      <c r="A115" t="s">
        <v>1977</v>
      </c>
      <c r="B115" t="s">
        <v>2246</v>
      </c>
      <c r="E115" t="str">
        <f xml:space="preserve"> CONCATENATE( MID(Table151823[[#This Row],[PHASE]],2,3), MID(Table151823[[#This Row],[DELIVERABLE]],2,4), TRIM(SUBSTITUTE(MID(Table151823[[#This Row],[CONCERN.ID]],2,20),"X","") )  )</f>
        <v>10.461.</v>
      </c>
      <c r="F115" t="str">
        <f>TRIM(MID(Table151823[[#This Row],[CONCERN.UNIQUEPATH]], IF( ISNUMBER( SEARCH("/",Table151823[[#This Row],[CONCERN.UNIQUEPATH]])),SEARCH("/",Table151823[[#This Row],[CONCERN.UNIQUEPATH]])+1,1),255))</f>
        <v/>
      </c>
      <c r="J115" t="s">
        <v>2068</v>
      </c>
      <c r="K115" t="s">
        <v>2100</v>
      </c>
      <c r="L115" t="s">
        <v>1928</v>
      </c>
    </row>
    <row r="116" spans="1:12">
      <c r="A116" t="s">
        <v>1977</v>
      </c>
      <c r="B116" t="s">
        <v>2246</v>
      </c>
      <c r="E116" t="str">
        <f xml:space="preserve"> CONCATENATE( MID(Table151823[[#This Row],[PHASE]],2,3), MID(Table151823[[#This Row],[DELIVERABLE]],2,4), TRIM(SUBSTITUTE(MID(Table151823[[#This Row],[CONCERN.ID]],2,20),"X","") )  )</f>
        <v>10.461.</v>
      </c>
      <c r="F116" t="str">
        <f>TRIM(MID(Table151823[[#This Row],[CONCERN.UNIQUEPATH]], IF( ISNUMBER( SEARCH("/",Table151823[[#This Row],[CONCERN.UNIQUEPATH]])),SEARCH("/",Table151823[[#This Row],[CONCERN.UNIQUEPATH]])+1,1),255))</f>
        <v/>
      </c>
      <c r="J116" t="s">
        <v>2068</v>
      </c>
      <c r="K116" t="s">
        <v>2100</v>
      </c>
      <c r="L116" t="s">
        <v>1928</v>
      </c>
    </row>
    <row r="117" spans="1:12">
      <c r="A117" t="s">
        <v>1977</v>
      </c>
      <c r="B117" t="s">
        <v>2246</v>
      </c>
      <c r="E117" t="str">
        <f xml:space="preserve"> CONCATENATE( MID(Table151823[[#This Row],[PHASE]],2,3), MID(Table151823[[#This Row],[DELIVERABLE]],2,4), TRIM(SUBSTITUTE(MID(Table151823[[#This Row],[CONCERN.ID]],2,20),"X","") )  )</f>
        <v>10.461.</v>
      </c>
      <c r="F117" t="str">
        <f>TRIM(MID(Table151823[[#This Row],[CONCERN.UNIQUEPATH]], IF( ISNUMBER( SEARCH("/",Table151823[[#This Row],[CONCERN.UNIQUEPATH]])),SEARCH("/",Table151823[[#This Row],[CONCERN.UNIQUEPATH]])+1,1),255))</f>
        <v/>
      </c>
      <c r="J117" t="s">
        <v>2068</v>
      </c>
      <c r="K117" t="s">
        <v>2100</v>
      </c>
      <c r="L117" t="s">
        <v>1928</v>
      </c>
    </row>
    <row r="118" spans="1:12">
      <c r="A118" t="s">
        <v>1977</v>
      </c>
      <c r="B118" t="s">
        <v>2246</v>
      </c>
      <c r="E118" t="str">
        <f xml:space="preserve"> CONCATENATE( MID(Table151823[[#This Row],[PHASE]],2,3), MID(Table151823[[#This Row],[DELIVERABLE]],2,4), TRIM(SUBSTITUTE(MID(Table151823[[#This Row],[CONCERN.ID]],2,20),"X","") )  )</f>
        <v>10.461.</v>
      </c>
      <c r="F118" t="str">
        <f>TRIM(MID(Table151823[[#This Row],[CONCERN.UNIQUEPATH]], IF( ISNUMBER( SEARCH("/",Table151823[[#This Row],[CONCERN.UNIQUEPATH]])),SEARCH("/",Table151823[[#This Row],[CONCERN.UNIQUEPATH]])+1,1),255))</f>
        <v/>
      </c>
      <c r="J118" t="s">
        <v>2068</v>
      </c>
      <c r="L118" t="s">
        <v>1928</v>
      </c>
    </row>
    <row r="119" spans="1:12">
      <c r="A119" t="s">
        <v>1977</v>
      </c>
      <c r="B119" t="s">
        <v>2246</v>
      </c>
      <c r="E119" t="str">
        <f xml:space="preserve"> CONCATENATE( MID(Table151823[[#This Row],[PHASE]],2,3), MID(Table151823[[#This Row],[DELIVERABLE]],2,4), TRIM(SUBSTITUTE(MID(Table151823[[#This Row],[CONCERN.ID]],2,20),"X","") )  )</f>
        <v>10.461.</v>
      </c>
      <c r="F119" t="str">
        <f>TRIM(MID(Table151823[[#This Row],[CONCERN.UNIQUEPATH]], IF( ISNUMBER( SEARCH("/",Table151823[[#This Row],[CONCERN.UNIQUEPATH]])),SEARCH("/",Table151823[[#This Row],[CONCERN.UNIQUEPATH]])+1,1),255))</f>
        <v/>
      </c>
      <c r="J119" t="s">
        <v>2068</v>
      </c>
      <c r="L119" t="s">
        <v>1928</v>
      </c>
    </row>
    <row r="120" spans="1:12">
      <c r="A120" t="s">
        <v>1977</v>
      </c>
      <c r="B120" t="s">
        <v>2246</v>
      </c>
      <c r="E120" t="str">
        <f xml:space="preserve"> CONCATENATE( MID(Table151823[[#This Row],[PHASE]],2,3), MID(Table151823[[#This Row],[DELIVERABLE]],2,4), TRIM(SUBSTITUTE(MID(Table151823[[#This Row],[CONCERN.ID]],2,20),"X","") )  )</f>
        <v>10.461.</v>
      </c>
      <c r="F120" t="str">
        <f>TRIM(MID(Table151823[[#This Row],[CONCERN.UNIQUEPATH]], IF( ISNUMBER( SEARCH("/",Table151823[[#This Row],[CONCERN.UNIQUEPATH]])),SEARCH("/",Table151823[[#This Row],[CONCERN.UNIQUEPATH]])+1,1),255))</f>
        <v/>
      </c>
      <c r="J120" t="s">
        <v>2068</v>
      </c>
      <c r="K120" t="s">
        <v>2088</v>
      </c>
      <c r="L120" t="s">
        <v>1928</v>
      </c>
    </row>
    <row r="121" spans="1:12">
      <c r="A121" t="s">
        <v>1977</v>
      </c>
      <c r="B121" t="s">
        <v>2246</v>
      </c>
      <c r="E121" t="str">
        <f xml:space="preserve"> CONCATENATE( MID(Table151823[[#This Row],[PHASE]],2,3), MID(Table151823[[#This Row],[DELIVERABLE]],2,4), TRIM(SUBSTITUTE(MID(Table151823[[#This Row],[CONCERN.ID]],2,20),"X","") )  )</f>
        <v>10.461.</v>
      </c>
      <c r="F121" t="str">
        <f>TRIM(MID(Table151823[[#This Row],[CONCERN.UNIQUEPATH]], IF( ISNUMBER( SEARCH("/",Table151823[[#This Row],[CONCERN.UNIQUEPATH]])),SEARCH("/",Table151823[[#This Row],[CONCERN.UNIQUEPATH]])+1,1),255))</f>
        <v/>
      </c>
      <c r="J121" t="s">
        <v>2068</v>
      </c>
      <c r="K121" t="s">
        <v>2100</v>
      </c>
      <c r="L121" t="s">
        <v>1928</v>
      </c>
    </row>
    <row r="122" spans="1:12">
      <c r="A122" t="s">
        <v>1977</v>
      </c>
      <c r="B122" t="s">
        <v>2246</v>
      </c>
      <c r="E122" t="str">
        <f xml:space="preserve"> CONCATENATE( MID(Table151823[[#This Row],[PHASE]],2,3), MID(Table151823[[#This Row],[DELIVERABLE]],2,4), TRIM(SUBSTITUTE(MID(Table151823[[#This Row],[CONCERN.ID]],2,20),"X","") )  )</f>
        <v>10.461.</v>
      </c>
      <c r="F122" t="str">
        <f>TRIM(MID(Table151823[[#This Row],[CONCERN.UNIQUEPATH]], IF( ISNUMBER( SEARCH("/",Table151823[[#This Row],[CONCERN.UNIQUEPATH]])),SEARCH("/",Table151823[[#This Row],[CONCERN.UNIQUEPATH]])+1,1),255))</f>
        <v/>
      </c>
      <c r="J122" t="s">
        <v>2068</v>
      </c>
      <c r="K122" t="s">
        <v>2092</v>
      </c>
      <c r="L122" t="s">
        <v>1928</v>
      </c>
    </row>
    <row r="123" spans="1:12">
      <c r="A123" t="s">
        <v>1977</v>
      </c>
      <c r="B123" t="s">
        <v>2246</v>
      </c>
      <c r="E123" t="str">
        <f xml:space="preserve"> CONCATENATE( MID(Table151823[[#This Row],[PHASE]],2,3), MID(Table151823[[#This Row],[DELIVERABLE]],2,4), TRIM(SUBSTITUTE(MID(Table151823[[#This Row],[CONCERN.ID]],2,20),"X","") )  )</f>
        <v>10.461.</v>
      </c>
      <c r="F123" t="str">
        <f>TRIM(MID(Table151823[[#This Row],[CONCERN.UNIQUEPATH]], IF( ISNUMBER( SEARCH("/",Table151823[[#This Row],[CONCERN.UNIQUEPATH]])),SEARCH("/",Table151823[[#This Row],[CONCERN.UNIQUEPATH]])+1,1),255))</f>
        <v/>
      </c>
      <c r="J123" t="s">
        <v>2068</v>
      </c>
      <c r="K123" t="s">
        <v>2100</v>
      </c>
      <c r="L123" t="s">
        <v>1928</v>
      </c>
    </row>
    <row r="124" spans="1:12">
      <c r="A124" t="s">
        <v>1977</v>
      </c>
      <c r="B124" t="s">
        <v>2246</v>
      </c>
      <c r="E124" t="str">
        <f xml:space="preserve"> CONCATENATE( MID(Table151823[[#This Row],[PHASE]],2,3), MID(Table151823[[#This Row],[DELIVERABLE]],2,4), TRIM(SUBSTITUTE(MID(Table151823[[#This Row],[CONCERN.ID]],2,20),"X","") )  )</f>
        <v>10.461.</v>
      </c>
      <c r="F124" t="str">
        <f>TRIM(MID(Table151823[[#This Row],[CONCERN.UNIQUEPATH]], IF( ISNUMBER( SEARCH("/",Table151823[[#This Row],[CONCERN.UNIQUEPATH]])),SEARCH("/",Table151823[[#This Row],[CONCERN.UNIQUEPATH]])+1,1),255))</f>
        <v/>
      </c>
      <c r="J124" t="s">
        <v>2068</v>
      </c>
      <c r="K124" t="s">
        <v>2096</v>
      </c>
      <c r="L124" t="s">
        <v>1928</v>
      </c>
    </row>
    <row r="125" spans="1:12">
      <c r="A125" t="s">
        <v>1977</v>
      </c>
      <c r="B125" t="s">
        <v>2246</v>
      </c>
      <c r="E125" t="str">
        <f xml:space="preserve"> CONCATENATE( MID(Table151823[[#This Row],[PHASE]],2,3), MID(Table151823[[#This Row],[DELIVERABLE]],2,4), TRIM(SUBSTITUTE(MID(Table151823[[#This Row],[CONCERN.ID]],2,20),"X","") )  )</f>
        <v>10.461.</v>
      </c>
      <c r="F125" t="str">
        <f>TRIM(MID(Table151823[[#This Row],[CONCERN.UNIQUEPATH]], IF( ISNUMBER( SEARCH("/",Table151823[[#This Row],[CONCERN.UNIQUEPATH]])),SEARCH("/",Table151823[[#This Row],[CONCERN.UNIQUEPATH]])+1,1),255))</f>
        <v/>
      </c>
      <c r="J125" t="s">
        <v>2068</v>
      </c>
      <c r="K125" t="s">
        <v>2092</v>
      </c>
      <c r="L125" t="s">
        <v>1928</v>
      </c>
    </row>
    <row r="126" spans="1:12">
      <c r="A126" t="s">
        <v>1977</v>
      </c>
      <c r="B126" t="s">
        <v>2246</v>
      </c>
      <c r="E126" t="str">
        <f xml:space="preserve"> CONCATENATE( MID(Table151823[[#This Row],[PHASE]],2,3), MID(Table151823[[#This Row],[DELIVERABLE]],2,4), TRIM(SUBSTITUTE(MID(Table151823[[#This Row],[CONCERN.ID]],2,20),"X","") )  )</f>
        <v>10.461.</v>
      </c>
      <c r="F126" t="str">
        <f>TRIM(MID(Table151823[[#This Row],[CONCERN.UNIQUEPATH]], IF( ISNUMBER( SEARCH("/",Table151823[[#This Row],[CONCERN.UNIQUEPATH]])),SEARCH("/",Table151823[[#This Row],[CONCERN.UNIQUEPATH]])+1,1),255))</f>
        <v/>
      </c>
      <c r="J126" t="s">
        <v>2068</v>
      </c>
      <c r="K126" t="s">
        <v>2100</v>
      </c>
      <c r="L126" t="s">
        <v>1928</v>
      </c>
    </row>
    <row r="127" spans="1:12">
      <c r="A127" t="s">
        <v>1977</v>
      </c>
      <c r="B127" t="s">
        <v>2246</v>
      </c>
      <c r="E127" t="str">
        <f xml:space="preserve"> CONCATENATE( MID(Table151823[[#This Row],[PHASE]],2,3), MID(Table151823[[#This Row],[DELIVERABLE]],2,4), TRIM(SUBSTITUTE(MID(Table151823[[#This Row],[CONCERN.ID]],2,20),"X","") )  )</f>
        <v>10.461.</v>
      </c>
      <c r="F127" t="str">
        <f>TRIM(MID(Table151823[[#This Row],[CONCERN.UNIQUEPATH]], IF( ISNUMBER( SEARCH("/",Table151823[[#This Row],[CONCERN.UNIQUEPATH]])),SEARCH("/",Table151823[[#This Row],[CONCERN.UNIQUEPATH]])+1,1),255))</f>
        <v/>
      </c>
      <c r="J127" t="s">
        <v>2068</v>
      </c>
      <c r="K127" t="s">
        <v>2100</v>
      </c>
      <c r="L127" t="s">
        <v>1928</v>
      </c>
    </row>
    <row r="128" spans="1:12">
      <c r="A128" t="s">
        <v>1977</v>
      </c>
      <c r="B128" t="s">
        <v>2246</v>
      </c>
      <c r="E128" t="str">
        <f xml:space="preserve"> CONCATENATE( MID(Table151823[[#This Row],[PHASE]],2,3), MID(Table151823[[#This Row],[DELIVERABLE]],2,4), TRIM(SUBSTITUTE(MID(Table151823[[#This Row],[CONCERN.ID]],2,20),"X","") )  )</f>
        <v>10.461.</v>
      </c>
      <c r="F128" t="str">
        <f>TRIM(MID(Table151823[[#This Row],[CONCERN.UNIQUEPATH]], IF( ISNUMBER( SEARCH("/",Table151823[[#This Row],[CONCERN.UNIQUEPATH]])),SEARCH("/",Table151823[[#This Row],[CONCERN.UNIQUEPATH]])+1,1),255))</f>
        <v/>
      </c>
      <c r="J128" t="s">
        <v>2068</v>
      </c>
      <c r="K128" t="s">
        <v>2100</v>
      </c>
      <c r="L128" t="s">
        <v>1928</v>
      </c>
    </row>
    <row r="129" spans="1:12">
      <c r="A129" t="s">
        <v>1977</v>
      </c>
      <c r="B129" t="s">
        <v>2246</v>
      </c>
      <c r="E129" t="str">
        <f xml:space="preserve"> CONCATENATE( MID(Table151823[[#This Row],[PHASE]],2,3), MID(Table151823[[#This Row],[DELIVERABLE]],2,4), TRIM(SUBSTITUTE(MID(Table151823[[#This Row],[CONCERN.ID]],2,20),"X","") )  )</f>
        <v>10.461.</v>
      </c>
      <c r="F129" t="str">
        <f>TRIM(MID(Table151823[[#This Row],[CONCERN.UNIQUEPATH]], IF( ISNUMBER( SEARCH("/",Table151823[[#This Row],[CONCERN.UNIQUEPATH]])),SEARCH("/",Table151823[[#This Row],[CONCERN.UNIQUEPATH]])+1,1),255))</f>
        <v/>
      </c>
      <c r="J129" t="s">
        <v>2068</v>
      </c>
      <c r="K129" t="s">
        <v>2100</v>
      </c>
      <c r="L129" t="s">
        <v>1928</v>
      </c>
    </row>
    <row r="130" spans="1:12">
      <c r="A130" t="s">
        <v>1977</v>
      </c>
      <c r="B130" t="s">
        <v>2246</v>
      </c>
      <c r="E130" t="str">
        <f xml:space="preserve"> CONCATENATE( MID(Table151823[[#This Row],[PHASE]],2,3), MID(Table151823[[#This Row],[DELIVERABLE]],2,4), TRIM(SUBSTITUTE(MID(Table151823[[#This Row],[CONCERN.ID]],2,20),"X","") )  )</f>
        <v>10.461.</v>
      </c>
      <c r="F130" t="str">
        <f>TRIM(MID(Table151823[[#This Row],[CONCERN.UNIQUEPATH]], IF( ISNUMBER( SEARCH("/",Table151823[[#This Row],[CONCERN.UNIQUEPATH]])),SEARCH("/",Table151823[[#This Row],[CONCERN.UNIQUEPATH]])+1,1),255))</f>
        <v/>
      </c>
      <c r="J130" t="s">
        <v>2068</v>
      </c>
      <c r="K130" t="s">
        <v>2100</v>
      </c>
      <c r="L130" t="s">
        <v>1928</v>
      </c>
    </row>
    <row r="131" spans="1:12">
      <c r="A131" t="s">
        <v>1977</v>
      </c>
      <c r="B131" t="s">
        <v>2246</v>
      </c>
      <c r="E131" t="str">
        <f xml:space="preserve"> CONCATENATE( MID(Table151823[[#This Row],[PHASE]],2,3), MID(Table151823[[#This Row],[DELIVERABLE]],2,4), TRIM(SUBSTITUTE(MID(Table151823[[#This Row],[CONCERN.ID]],2,20),"X","") )  )</f>
        <v>10.461.</v>
      </c>
      <c r="F131" t="str">
        <f>TRIM(MID(Table151823[[#This Row],[CONCERN.UNIQUEPATH]], IF( ISNUMBER( SEARCH("/",Table151823[[#This Row],[CONCERN.UNIQUEPATH]])),SEARCH("/",Table151823[[#This Row],[CONCERN.UNIQUEPATH]])+1,1),255))</f>
        <v/>
      </c>
      <c r="J131" t="s">
        <v>2068</v>
      </c>
      <c r="K131" t="s">
        <v>2100</v>
      </c>
      <c r="L131" t="s">
        <v>1928</v>
      </c>
    </row>
    <row r="132" spans="1:12">
      <c r="A132" t="s">
        <v>1977</v>
      </c>
      <c r="B132" t="s">
        <v>2246</v>
      </c>
      <c r="E132" t="str">
        <f xml:space="preserve"> CONCATENATE( MID(Table151823[[#This Row],[PHASE]],2,3), MID(Table151823[[#This Row],[DELIVERABLE]],2,4), TRIM(SUBSTITUTE(MID(Table151823[[#This Row],[CONCERN.ID]],2,20),"X","") )  )</f>
        <v>10.461.</v>
      </c>
      <c r="F132" t="str">
        <f>TRIM(MID(Table151823[[#This Row],[CONCERN.UNIQUEPATH]], IF( ISNUMBER( SEARCH("/",Table151823[[#This Row],[CONCERN.UNIQUEPATH]])),SEARCH("/",Table151823[[#This Row],[CONCERN.UNIQUEPATH]])+1,1),255))</f>
        <v/>
      </c>
      <c r="J132" t="s">
        <v>2068</v>
      </c>
      <c r="K132" t="s">
        <v>2100</v>
      </c>
      <c r="L132" t="s">
        <v>1928</v>
      </c>
    </row>
    <row r="133" spans="1:12">
      <c r="A133" t="s">
        <v>1977</v>
      </c>
      <c r="B133" t="s">
        <v>2246</v>
      </c>
      <c r="E133" t="str">
        <f xml:space="preserve"> CONCATENATE( MID(Table151823[[#This Row],[PHASE]],2,3), MID(Table151823[[#This Row],[DELIVERABLE]],2,4), TRIM(SUBSTITUTE(MID(Table151823[[#This Row],[CONCERN.ID]],2,20),"X","") )  )</f>
        <v>10.461.</v>
      </c>
      <c r="F133" t="str">
        <f>TRIM(MID(Table151823[[#This Row],[CONCERN.UNIQUEPATH]], IF( ISNUMBER( SEARCH("/",Table151823[[#This Row],[CONCERN.UNIQUEPATH]])),SEARCH("/",Table151823[[#This Row],[CONCERN.UNIQUEPATH]])+1,1),255))</f>
        <v/>
      </c>
      <c r="J133" t="s">
        <v>2068</v>
      </c>
      <c r="K133" t="s">
        <v>2100</v>
      </c>
      <c r="L133" t="s">
        <v>1928</v>
      </c>
    </row>
    <row r="134" spans="1:12">
      <c r="A134" t="s">
        <v>1977</v>
      </c>
      <c r="B134" t="s">
        <v>2246</v>
      </c>
      <c r="E134" t="str">
        <f xml:space="preserve"> CONCATENATE( MID(Table151823[[#This Row],[PHASE]],2,3), MID(Table151823[[#This Row],[DELIVERABLE]],2,4), TRIM(SUBSTITUTE(MID(Table151823[[#This Row],[CONCERN.ID]],2,20),"X","") )  )</f>
        <v>10.461.</v>
      </c>
      <c r="F134" t="str">
        <f>TRIM(MID(Table151823[[#This Row],[CONCERN.UNIQUEPATH]], IF( ISNUMBER( SEARCH("/",Table151823[[#This Row],[CONCERN.UNIQUEPATH]])),SEARCH("/",Table151823[[#This Row],[CONCERN.UNIQUEPATH]])+1,1),255))</f>
        <v/>
      </c>
      <c r="J134" t="s">
        <v>2068</v>
      </c>
      <c r="K134" t="s">
        <v>2100</v>
      </c>
      <c r="L134" t="s">
        <v>1928</v>
      </c>
    </row>
    <row r="135" spans="1:12">
      <c r="A135" t="s">
        <v>1977</v>
      </c>
      <c r="B135" t="s">
        <v>2246</v>
      </c>
      <c r="E135" t="str">
        <f xml:space="preserve"> CONCATENATE( MID(Table151823[[#This Row],[PHASE]],2,3), MID(Table151823[[#This Row],[DELIVERABLE]],2,4), TRIM(SUBSTITUTE(MID(Table151823[[#This Row],[CONCERN.ID]],2,20),"X","") )  )</f>
        <v>10.461.</v>
      </c>
      <c r="F135" t="str">
        <f>TRIM(MID(Table151823[[#This Row],[CONCERN.UNIQUEPATH]], IF( ISNUMBER( SEARCH("/",Table151823[[#This Row],[CONCERN.UNIQUEPATH]])),SEARCH("/",Table151823[[#This Row],[CONCERN.UNIQUEPATH]])+1,1),255))</f>
        <v/>
      </c>
      <c r="J135" t="s">
        <v>2068</v>
      </c>
      <c r="K135" t="s">
        <v>2100</v>
      </c>
      <c r="L135" t="s">
        <v>1928</v>
      </c>
    </row>
    <row r="136" spans="1:12">
      <c r="A136" t="s">
        <v>1977</v>
      </c>
      <c r="B136" t="s">
        <v>2246</v>
      </c>
      <c r="E136" t="str">
        <f xml:space="preserve"> CONCATENATE( MID(Table151823[[#This Row],[PHASE]],2,3), MID(Table151823[[#This Row],[DELIVERABLE]],2,4), TRIM(SUBSTITUTE(MID(Table151823[[#This Row],[CONCERN.ID]],2,20),"X","") )  )</f>
        <v>10.461.</v>
      </c>
      <c r="F136" t="str">
        <f>TRIM(MID(Table151823[[#This Row],[CONCERN.UNIQUEPATH]], IF( ISNUMBER( SEARCH("/",Table151823[[#This Row],[CONCERN.UNIQUEPATH]])),SEARCH("/",Table151823[[#This Row],[CONCERN.UNIQUEPATH]])+1,1),255))</f>
        <v/>
      </c>
      <c r="J136" t="s">
        <v>2068</v>
      </c>
      <c r="K136" t="s">
        <v>2100</v>
      </c>
      <c r="L136" t="s">
        <v>1928</v>
      </c>
    </row>
    <row r="137" spans="1:12">
      <c r="A137" t="s">
        <v>1977</v>
      </c>
      <c r="B137" t="s">
        <v>2246</v>
      </c>
      <c r="E137" t="str">
        <f xml:space="preserve"> CONCATENATE( MID(Table151823[[#This Row],[PHASE]],2,3), MID(Table151823[[#This Row],[DELIVERABLE]],2,4), TRIM(SUBSTITUTE(MID(Table151823[[#This Row],[CONCERN.ID]],2,20),"X","") )  )</f>
        <v>10.461.</v>
      </c>
      <c r="F137" t="str">
        <f>TRIM(MID(Table151823[[#This Row],[CONCERN.UNIQUEPATH]], IF( ISNUMBER( SEARCH("/",Table151823[[#This Row],[CONCERN.UNIQUEPATH]])),SEARCH("/",Table151823[[#This Row],[CONCERN.UNIQUEPATH]])+1,1),255))</f>
        <v/>
      </c>
      <c r="J137" t="s">
        <v>2068</v>
      </c>
      <c r="K137" t="s">
        <v>2100</v>
      </c>
      <c r="L137" t="s">
        <v>1928</v>
      </c>
    </row>
    <row r="138" spans="1:12">
      <c r="A138" t="s">
        <v>1977</v>
      </c>
      <c r="B138" t="s">
        <v>2246</v>
      </c>
      <c r="E138" t="str">
        <f xml:space="preserve"> CONCATENATE( MID(Table151823[[#This Row],[PHASE]],2,3), MID(Table151823[[#This Row],[DELIVERABLE]],2,4), TRIM(SUBSTITUTE(MID(Table151823[[#This Row],[CONCERN.ID]],2,20),"X","") )  )</f>
        <v>10.461.</v>
      </c>
      <c r="F138" t="str">
        <f>TRIM(MID(Table151823[[#This Row],[CONCERN.UNIQUEPATH]], IF( ISNUMBER( SEARCH("/",Table151823[[#This Row],[CONCERN.UNIQUEPATH]])),SEARCH("/",Table151823[[#This Row],[CONCERN.UNIQUEPATH]])+1,1),255))</f>
        <v/>
      </c>
      <c r="J138" t="s">
        <v>2068</v>
      </c>
      <c r="K138" t="s">
        <v>2100</v>
      </c>
      <c r="L138" t="s">
        <v>1928</v>
      </c>
    </row>
    <row r="139" spans="1:12">
      <c r="A139" t="s">
        <v>1977</v>
      </c>
      <c r="B139" t="s">
        <v>2246</v>
      </c>
      <c r="E139" t="str">
        <f xml:space="preserve"> CONCATENATE( MID(Table151823[[#This Row],[PHASE]],2,3), MID(Table151823[[#This Row],[DELIVERABLE]],2,4), TRIM(SUBSTITUTE(MID(Table151823[[#This Row],[CONCERN.ID]],2,20),"X","") )  )</f>
        <v>10.461.</v>
      </c>
      <c r="F139" t="str">
        <f>TRIM(MID(Table151823[[#This Row],[CONCERN.UNIQUEPATH]], IF( ISNUMBER( SEARCH("/",Table151823[[#This Row],[CONCERN.UNIQUEPATH]])),SEARCH("/",Table151823[[#This Row],[CONCERN.UNIQUEPATH]])+1,1),255))</f>
        <v/>
      </c>
      <c r="J139" t="s">
        <v>2068</v>
      </c>
      <c r="L139" t="s">
        <v>1928</v>
      </c>
    </row>
    <row r="140" spans="1:12">
      <c r="A140" t="s">
        <v>1977</v>
      </c>
      <c r="B140" t="s">
        <v>2246</v>
      </c>
      <c r="E140" t="str">
        <f xml:space="preserve"> CONCATENATE( MID(Table151823[[#This Row],[PHASE]],2,3), MID(Table151823[[#This Row],[DELIVERABLE]],2,4), TRIM(SUBSTITUTE(MID(Table151823[[#This Row],[CONCERN.ID]],2,20),"X","") )  )</f>
        <v>10.461.</v>
      </c>
      <c r="F140" t="str">
        <f>TRIM(MID(Table151823[[#This Row],[CONCERN.UNIQUEPATH]], IF( ISNUMBER( SEARCH("/",Table151823[[#This Row],[CONCERN.UNIQUEPATH]])),SEARCH("/",Table151823[[#This Row],[CONCERN.UNIQUEPATH]])+1,1),255))</f>
        <v/>
      </c>
      <c r="J140" t="s">
        <v>2068</v>
      </c>
      <c r="L140" t="s">
        <v>1928</v>
      </c>
    </row>
    <row r="141" spans="1:12">
      <c r="A141" t="s">
        <v>1977</v>
      </c>
      <c r="B141" t="s">
        <v>2246</v>
      </c>
      <c r="E141" t="str">
        <f xml:space="preserve"> CONCATENATE( MID(Table151823[[#This Row],[PHASE]],2,3), MID(Table151823[[#This Row],[DELIVERABLE]],2,4), TRIM(SUBSTITUTE(MID(Table151823[[#This Row],[CONCERN.ID]],2,20),"X","") )  )</f>
        <v>10.461.</v>
      </c>
      <c r="F141" t="str">
        <f>TRIM(MID(Table151823[[#This Row],[CONCERN.UNIQUEPATH]], IF( ISNUMBER( SEARCH("/",Table151823[[#This Row],[CONCERN.UNIQUEPATH]])),SEARCH("/",Table151823[[#This Row],[CONCERN.UNIQUEPATH]])+1,1),255))</f>
        <v/>
      </c>
      <c r="J141" t="s">
        <v>2068</v>
      </c>
      <c r="L141" t="s">
        <v>1928</v>
      </c>
    </row>
    <row r="142" spans="1:12">
      <c r="A142" t="s">
        <v>1977</v>
      </c>
      <c r="B142" t="s">
        <v>2246</v>
      </c>
      <c r="E142" t="str">
        <f xml:space="preserve"> CONCATENATE( MID(Table151823[[#This Row],[PHASE]],2,3), MID(Table151823[[#This Row],[DELIVERABLE]],2,4), TRIM(SUBSTITUTE(MID(Table151823[[#This Row],[CONCERN.ID]],2,20),"X","") )  )</f>
        <v>10.461.</v>
      </c>
      <c r="F142" t="str">
        <f>TRIM(MID(Table151823[[#This Row],[CONCERN.UNIQUEPATH]], IF( ISNUMBER( SEARCH("/",Table151823[[#This Row],[CONCERN.UNIQUEPATH]])),SEARCH("/",Table151823[[#This Row],[CONCERN.UNIQUEPATH]])+1,1),255))</f>
        <v/>
      </c>
      <c r="J142" t="s">
        <v>2068</v>
      </c>
      <c r="L142" t="s">
        <v>1928</v>
      </c>
    </row>
    <row r="143" spans="1:12">
      <c r="A143" t="s">
        <v>1977</v>
      </c>
      <c r="B143" t="s">
        <v>2246</v>
      </c>
      <c r="E143" t="str">
        <f xml:space="preserve"> CONCATENATE( MID(Table151823[[#This Row],[PHASE]],2,3), MID(Table151823[[#This Row],[DELIVERABLE]],2,4), TRIM(SUBSTITUTE(MID(Table151823[[#This Row],[CONCERN.ID]],2,20),"X","") )  )</f>
        <v>10.461.</v>
      </c>
      <c r="F143" t="str">
        <f>TRIM(MID(Table151823[[#This Row],[CONCERN.UNIQUEPATH]], IF( ISNUMBER( SEARCH("/",Table151823[[#This Row],[CONCERN.UNIQUEPATH]])),SEARCH("/",Table151823[[#This Row],[CONCERN.UNIQUEPATH]])+1,1),255))</f>
        <v/>
      </c>
      <c r="J143" t="s">
        <v>2068</v>
      </c>
      <c r="K143" t="s">
        <v>2052</v>
      </c>
      <c r="L143" t="s">
        <v>1928</v>
      </c>
    </row>
    <row r="144" spans="1:12">
      <c r="A144" t="s">
        <v>1977</v>
      </c>
      <c r="B144" t="s">
        <v>2246</v>
      </c>
      <c r="E144" t="str">
        <f xml:space="preserve"> CONCATENATE( MID(Table151823[[#This Row],[PHASE]],2,3), MID(Table151823[[#This Row],[DELIVERABLE]],2,4), TRIM(SUBSTITUTE(MID(Table151823[[#This Row],[CONCERN.ID]],2,20),"X","") )  )</f>
        <v>10.461.</v>
      </c>
      <c r="F144" t="str">
        <f>TRIM(MID(Table151823[[#This Row],[CONCERN.UNIQUEPATH]], IF( ISNUMBER( SEARCH("/",Table151823[[#This Row],[CONCERN.UNIQUEPATH]])),SEARCH("/",Table151823[[#This Row],[CONCERN.UNIQUEPATH]])+1,1),255))</f>
        <v/>
      </c>
      <c r="J144" t="s">
        <v>2068</v>
      </c>
      <c r="K144" t="s">
        <v>2086</v>
      </c>
      <c r="L144" t="s">
        <v>1928</v>
      </c>
    </row>
    <row r="145" spans="1:12">
      <c r="A145" t="s">
        <v>1977</v>
      </c>
      <c r="B145" t="s">
        <v>2246</v>
      </c>
      <c r="E145" t="str">
        <f xml:space="preserve"> CONCATENATE( MID(Table151823[[#This Row],[PHASE]],2,3), MID(Table151823[[#This Row],[DELIVERABLE]],2,4), TRIM(SUBSTITUTE(MID(Table151823[[#This Row],[CONCERN.ID]],2,20),"X","") )  )</f>
        <v>10.461.</v>
      </c>
      <c r="F145" t="str">
        <f>TRIM(MID(Table151823[[#This Row],[CONCERN.UNIQUEPATH]], IF( ISNUMBER( SEARCH("/",Table151823[[#This Row],[CONCERN.UNIQUEPATH]])),SEARCH("/",Table151823[[#This Row],[CONCERN.UNIQUEPATH]])+1,1),255))</f>
        <v/>
      </c>
      <c r="J145" t="s">
        <v>2068</v>
      </c>
      <c r="K145" t="s">
        <v>2086</v>
      </c>
      <c r="L145" t="s">
        <v>1928</v>
      </c>
    </row>
    <row r="146" spans="1:12">
      <c r="A146" t="s">
        <v>1977</v>
      </c>
      <c r="B146" t="s">
        <v>2246</v>
      </c>
      <c r="E146" t="str">
        <f xml:space="preserve"> CONCATENATE( MID(Table151823[[#This Row],[PHASE]],2,3), MID(Table151823[[#This Row],[DELIVERABLE]],2,4), TRIM(SUBSTITUTE(MID(Table151823[[#This Row],[CONCERN.ID]],2,20),"X","") )  )</f>
        <v>10.461.</v>
      </c>
      <c r="F146" t="str">
        <f>TRIM(MID(Table151823[[#This Row],[CONCERN.UNIQUEPATH]], IF( ISNUMBER( SEARCH("/",Table151823[[#This Row],[CONCERN.UNIQUEPATH]])),SEARCH("/",Table151823[[#This Row],[CONCERN.UNIQUEPATH]])+1,1),255))</f>
        <v/>
      </c>
      <c r="J146" t="s">
        <v>2068</v>
      </c>
      <c r="K146" t="s">
        <v>2086</v>
      </c>
      <c r="L146" t="s">
        <v>1928</v>
      </c>
    </row>
    <row r="147" spans="1:12">
      <c r="A147" t="s">
        <v>1977</v>
      </c>
      <c r="B147" t="s">
        <v>2246</v>
      </c>
      <c r="E147" t="str">
        <f xml:space="preserve"> CONCATENATE( MID(Table151823[[#This Row],[PHASE]],2,3), MID(Table151823[[#This Row],[DELIVERABLE]],2,4), TRIM(SUBSTITUTE(MID(Table151823[[#This Row],[CONCERN.ID]],2,20),"X","") )  )</f>
        <v>10.461.</v>
      </c>
      <c r="F147" t="str">
        <f>TRIM(MID(Table151823[[#This Row],[CONCERN.UNIQUEPATH]], IF( ISNUMBER( SEARCH("/",Table151823[[#This Row],[CONCERN.UNIQUEPATH]])),SEARCH("/",Table151823[[#This Row],[CONCERN.UNIQUEPATH]])+1,1),255))</f>
        <v/>
      </c>
      <c r="J147" t="s">
        <v>2068</v>
      </c>
      <c r="K147" t="s">
        <v>2100</v>
      </c>
      <c r="L147" t="s">
        <v>1928</v>
      </c>
    </row>
    <row r="148" spans="1:12">
      <c r="A148" t="s">
        <v>1977</v>
      </c>
      <c r="B148" t="s">
        <v>2246</v>
      </c>
      <c r="E148" t="str">
        <f xml:space="preserve"> CONCATENATE( MID(Table151823[[#This Row],[PHASE]],2,3), MID(Table151823[[#This Row],[DELIVERABLE]],2,4), TRIM(SUBSTITUTE(MID(Table151823[[#This Row],[CONCERN.ID]],2,20),"X","") )  )</f>
        <v>10.461.</v>
      </c>
      <c r="F148" t="str">
        <f>TRIM(MID(Table151823[[#This Row],[CONCERN.UNIQUEPATH]], IF( ISNUMBER( SEARCH("/",Table151823[[#This Row],[CONCERN.UNIQUEPATH]])),SEARCH("/",Table151823[[#This Row],[CONCERN.UNIQUEPATH]])+1,1),255))</f>
        <v/>
      </c>
      <c r="J148" t="s">
        <v>2068</v>
      </c>
      <c r="K148" t="s">
        <v>2120</v>
      </c>
      <c r="L148" t="s">
        <v>1928</v>
      </c>
    </row>
    <row r="149" spans="1:12">
      <c r="A149" t="s">
        <v>1977</v>
      </c>
      <c r="B149" t="s">
        <v>2246</v>
      </c>
      <c r="E149" t="str">
        <f xml:space="preserve"> CONCATENATE( MID(Table151823[[#This Row],[PHASE]],2,3), MID(Table151823[[#This Row],[DELIVERABLE]],2,4), TRIM(SUBSTITUTE(MID(Table151823[[#This Row],[CONCERN.ID]],2,20),"X","") )  )</f>
        <v>10.461.</v>
      </c>
      <c r="F149" t="str">
        <f>TRIM(MID(Table151823[[#This Row],[CONCERN.UNIQUEPATH]], IF( ISNUMBER( SEARCH("/",Table151823[[#This Row],[CONCERN.UNIQUEPATH]])),SEARCH("/",Table151823[[#This Row],[CONCERN.UNIQUEPATH]])+1,1),255))</f>
        <v/>
      </c>
      <c r="J149" t="s">
        <v>2068</v>
      </c>
      <c r="K149" t="s">
        <v>2120</v>
      </c>
      <c r="L149" t="s">
        <v>1928</v>
      </c>
    </row>
    <row r="150" spans="1:12">
      <c r="A150" t="s">
        <v>1977</v>
      </c>
      <c r="B150" t="s">
        <v>2246</v>
      </c>
      <c r="E150" t="str">
        <f xml:space="preserve"> CONCATENATE( MID(Table151823[[#This Row],[PHASE]],2,3), MID(Table151823[[#This Row],[DELIVERABLE]],2,4), TRIM(SUBSTITUTE(MID(Table151823[[#This Row],[CONCERN.ID]],2,20),"X","") )  )</f>
        <v>10.461.</v>
      </c>
      <c r="F150" t="str">
        <f>TRIM(MID(Table151823[[#This Row],[CONCERN.UNIQUEPATH]], IF( ISNUMBER( SEARCH("/",Table151823[[#This Row],[CONCERN.UNIQUEPATH]])),SEARCH("/",Table151823[[#This Row],[CONCERN.UNIQUEPATH]])+1,1),255))</f>
        <v/>
      </c>
      <c r="J150" t="s">
        <v>2068</v>
      </c>
      <c r="K150" t="s">
        <v>2120</v>
      </c>
      <c r="L150" t="s">
        <v>1928</v>
      </c>
    </row>
    <row r="151" spans="1:12">
      <c r="A151" t="s">
        <v>1977</v>
      </c>
      <c r="B151" t="s">
        <v>2246</v>
      </c>
      <c r="E151" t="str">
        <f xml:space="preserve"> CONCATENATE( MID(Table151823[[#This Row],[PHASE]],2,3), MID(Table151823[[#This Row],[DELIVERABLE]],2,4), TRIM(SUBSTITUTE(MID(Table151823[[#This Row],[CONCERN.ID]],2,20),"X","") )  )</f>
        <v>10.461.</v>
      </c>
      <c r="F151" t="str">
        <f>TRIM(MID(Table151823[[#This Row],[CONCERN.UNIQUEPATH]], IF( ISNUMBER( SEARCH("/",Table151823[[#This Row],[CONCERN.UNIQUEPATH]])),SEARCH("/",Table151823[[#This Row],[CONCERN.UNIQUEPATH]])+1,1),255))</f>
        <v/>
      </c>
      <c r="J151" t="s">
        <v>2068</v>
      </c>
      <c r="K151" t="s">
        <v>2094</v>
      </c>
      <c r="L151" t="s">
        <v>1928</v>
      </c>
    </row>
    <row r="152" spans="1:12">
      <c r="A152" t="s">
        <v>1977</v>
      </c>
      <c r="B152" t="s">
        <v>2246</v>
      </c>
      <c r="E152" t="str">
        <f xml:space="preserve"> CONCATENATE( MID(Table151823[[#This Row],[PHASE]],2,3), MID(Table151823[[#This Row],[DELIVERABLE]],2,4), TRIM(SUBSTITUTE(MID(Table151823[[#This Row],[CONCERN.ID]],2,20),"X","") )  )</f>
        <v>10.461.</v>
      </c>
      <c r="F152" t="str">
        <f>TRIM(MID(Table151823[[#This Row],[CONCERN.UNIQUEPATH]], IF( ISNUMBER( SEARCH("/",Table151823[[#This Row],[CONCERN.UNIQUEPATH]])),SEARCH("/",Table151823[[#This Row],[CONCERN.UNIQUEPATH]])+1,1),255))</f>
        <v/>
      </c>
      <c r="J152" t="s">
        <v>2068</v>
      </c>
      <c r="K152" t="s">
        <v>2094</v>
      </c>
      <c r="L152" t="s">
        <v>1928</v>
      </c>
    </row>
    <row r="153" spans="1:12">
      <c r="A153" t="s">
        <v>1977</v>
      </c>
      <c r="B153" t="s">
        <v>2246</v>
      </c>
      <c r="E153" t="str">
        <f xml:space="preserve"> CONCATENATE( MID(Table151823[[#This Row],[PHASE]],2,3), MID(Table151823[[#This Row],[DELIVERABLE]],2,4), TRIM(SUBSTITUTE(MID(Table151823[[#This Row],[CONCERN.ID]],2,20),"X","") )  )</f>
        <v>10.461.</v>
      </c>
      <c r="F153" t="str">
        <f>TRIM(MID(Table151823[[#This Row],[CONCERN.UNIQUEPATH]], IF( ISNUMBER( SEARCH("/",Table151823[[#This Row],[CONCERN.UNIQUEPATH]])),SEARCH("/",Table151823[[#This Row],[CONCERN.UNIQUEPATH]])+1,1),255))</f>
        <v/>
      </c>
      <c r="J153" t="s">
        <v>2068</v>
      </c>
      <c r="K153" t="s">
        <v>2094</v>
      </c>
      <c r="L153" t="s">
        <v>1928</v>
      </c>
    </row>
    <row r="154" spans="1:12">
      <c r="A154" t="s">
        <v>1977</v>
      </c>
      <c r="B154" t="s">
        <v>2246</v>
      </c>
      <c r="E154" t="str">
        <f xml:space="preserve"> CONCATENATE( MID(Table151823[[#This Row],[PHASE]],2,3), MID(Table151823[[#This Row],[DELIVERABLE]],2,4), TRIM(SUBSTITUTE(MID(Table151823[[#This Row],[CONCERN.ID]],2,20),"X","") )  )</f>
        <v>10.461.</v>
      </c>
      <c r="F154" t="str">
        <f>TRIM(MID(Table151823[[#This Row],[CONCERN.UNIQUEPATH]], IF( ISNUMBER( SEARCH("/",Table151823[[#This Row],[CONCERN.UNIQUEPATH]])),SEARCH("/",Table151823[[#This Row],[CONCERN.UNIQUEPATH]])+1,1),255))</f>
        <v/>
      </c>
      <c r="J154" t="s">
        <v>2068</v>
      </c>
      <c r="K154" t="s">
        <v>2098</v>
      </c>
      <c r="L154" t="s">
        <v>1928</v>
      </c>
    </row>
    <row r="155" spans="1:12">
      <c r="A155" t="s">
        <v>1977</v>
      </c>
      <c r="B155" t="s">
        <v>2246</v>
      </c>
      <c r="E155" t="str">
        <f xml:space="preserve"> CONCATENATE( MID(Table151823[[#This Row],[PHASE]],2,3), MID(Table151823[[#This Row],[DELIVERABLE]],2,4), TRIM(SUBSTITUTE(MID(Table151823[[#This Row],[CONCERN.ID]],2,20),"X","") )  )</f>
        <v>10.461.</v>
      </c>
      <c r="F155" t="str">
        <f>TRIM(MID(Table151823[[#This Row],[CONCERN.UNIQUEPATH]], IF( ISNUMBER( SEARCH("/",Table151823[[#This Row],[CONCERN.UNIQUEPATH]])),SEARCH("/",Table151823[[#This Row],[CONCERN.UNIQUEPATH]])+1,1),255))</f>
        <v/>
      </c>
      <c r="J155" t="s">
        <v>2068</v>
      </c>
      <c r="K155" t="s">
        <v>2098</v>
      </c>
      <c r="L155" t="s">
        <v>1928</v>
      </c>
    </row>
    <row r="156" spans="1:12">
      <c r="A156" t="s">
        <v>1977</v>
      </c>
      <c r="B156" t="s">
        <v>2246</v>
      </c>
      <c r="E156" t="str">
        <f xml:space="preserve"> CONCATENATE( MID(Table151823[[#This Row],[PHASE]],2,3), MID(Table151823[[#This Row],[DELIVERABLE]],2,4), TRIM(SUBSTITUTE(MID(Table151823[[#This Row],[CONCERN.ID]],2,20),"X","") )  )</f>
        <v>10.461.</v>
      </c>
      <c r="F156" t="str">
        <f>TRIM(MID(Table151823[[#This Row],[CONCERN.UNIQUEPATH]], IF( ISNUMBER( SEARCH("/",Table151823[[#This Row],[CONCERN.UNIQUEPATH]])),SEARCH("/",Table151823[[#This Row],[CONCERN.UNIQUEPATH]])+1,1),255))</f>
        <v/>
      </c>
      <c r="J156" t="s">
        <v>2068</v>
      </c>
      <c r="K156" t="s">
        <v>2032</v>
      </c>
      <c r="L156" t="s">
        <v>1928</v>
      </c>
    </row>
    <row r="157" spans="1:12">
      <c r="A157" t="s">
        <v>1977</v>
      </c>
      <c r="B157" t="s">
        <v>2246</v>
      </c>
      <c r="E157" t="str">
        <f xml:space="preserve"> CONCATENATE( MID(Table151823[[#This Row],[PHASE]],2,3), MID(Table151823[[#This Row],[DELIVERABLE]],2,4), TRIM(SUBSTITUTE(MID(Table151823[[#This Row],[CONCERN.ID]],2,20),"X","") )  )</f>
        <v>10.461.</v>
      </c>
      <c r="F157" t="str">
        <f>TRIM(MID(Table151823[[#This Row],[CONCERN.UNIQUEPATH]], IF( ISNUMBER( SEARCH("/",Table151823[[#This Row],[CONCERN.UNIQUEPATH]])),SEARCH("/",Table151823[[#This Row],[CONCERN.UNIQUEPATH]])+1,1),255))</f>
        <v/>
      </c>
      <c r="J157" t="s">
        <v>2068</v>
      </c>
      <c r="K157" t="s">
        <v>2100</v>
      </c>
      <c r="L157" t="s">
        <v>1928</v>
      </c>
    </row>
    <row r="158" spans="1:12">
      <c r="A158" t="s">
        <v>1977</v>
      </c>
      <c r="B158" t="s">
        <v>2246</v>
      </c>
      <c r="E158" t="str">
        <f xml:space="preserve"> CONCATENATE( MID(Table151823[[#This Row],[PHASE]],2,3), MID(Table151823[[#This Row],[DELIVERABLE]],2,4), TRIM(SUBSTITUTE(MID(Table151823[[#This Row],[CONCERN.ID]],2,20),"X","") )  )</f>
        <v>10.461.</v>
      </c>
      <c r="F158" t="str">
        <f>TRIM(MID(Table151823[[#This Row],[CONCERN.UNIQUEPATH]], IF( ISNUMBER( SEARCH("/",Table151823[[#This Row],[CONCERN.UNIQUEPATH]])),SEARCH("/",Table151823[[#This Row],[CONCERN.UNIQUEPATH]])+1,1),255))</f>
        <v/>
      </c>
      <c r="J158" t="s">
        <v>2068</v>
      </c>
      <c r="K158" t="s">
        <v>2100</v>
      </c>
      <c r="L158" t="s">
        <v>1928</v>
      </c>
    </row>
    <row r="159" spans="1:12">
      <c r="A159" t="s">
        <v>1977</v>
      </c>
      <c r="B159" t="s">
        <v>2246</v>
      </c>
      <c r="E159" t="str">
        <f xml:space="preserve"> CONCATENATE( MID(Table151823[[#This Row],[PHASE]],2,3), MID(Table151823[[#This Row],[DELIVERABLE]],2,4), TRIM(SUBSTITUTE(MID(Table151823[[#This Row],[CONCERN.ID]],2,20),"X","") )  )</f>
        <v>10.461.</v>
      </c>
      <c r="F159" t="str">
        <f>TRIM(MID(Table151823[[#This Row],[CONCERN.UNIQUEPATH]], IF( ISNUMBER( SEARCH("/",Table151823[[#This Row],[CONCERN.UNIQUEPATH]])),SEARCH("/",Table151823[[#This Row],[CONCERN.UNIQUEPATH]])+1,1),255))</f>
        <v/>
      </c>
      <c r="J159" t="s">
        <v>2068</v>
      </c>
      <c r="K159" t="s">
        <v>1946</v>
      </c>
      <c r="L159" t="s">
        <v>1928</v>
      </c>
    </row>
    <row r="160" spans="1:12">
      <c r="A160" t="s">
        <v>1977</v>
      </c>
      <c r="B160" t="s">
        <v>2246</v>
      </c>
      <c r="E160" t="str">
        <f xml:space="preserve"> CONCATENATE( MID(Table151823[[#This Row],[PHASE]],2,3), MID(Table151823[[#This Row],[DELIVERABLE]],2,4), TRIM(SUBSTITUTE(MID(Table151823[[#This Row],[CONCERN.ID]],2,20),"X","") )  )</f>
        <v>10.461.</v>
      </c>
      <c r="F160" t="str">
        <f>TRIM(MID(Table151823[[#This Row],[CONCERN.UNIQUEPATH]], IF( ISNUMBER( SEARCH("/",Table151823[[#This Row],[CONCERN.UNIQUEPATH]])),SEARCH("/",Table151823[[#This Row],[CONCERN.UNIQUEPATH]])+1,1),255))</f>
        <v/>
      </c>
      <c r="J160" t="s">
        <v>2068</v>
      </c>
      <c r="K160" t="s">
        <v>2100</v>
      </c>
      <c r="L160" t="s">
        <v>1928</v>
      </c>
    </row>
    <row r="161" spans="1:12">
      <c r="A161" t="s">
        <v>1977</v>
      </c>
      <c r="B161" t="s">
        <v>2246</v>
      </c>
      <c r="E161" t="str">
        <f xml:space="preserve"> CONCATENATE( MID(Table151823[[#This Row],[PHASE]],2,3), MID(Table151823[[#This Row],[DELIVERABLE]],2,4), TRIM(SUBSTITUTE(MID(Table151823[[#This Row],[CONCERN.ID]],2,20),"X","") )  )</f>
        <v>10.461.</v>
      </c>
      <c r="F161" t="str">
        <f>TRIM(MID(Table151823[[#This Row],[CONCERN.UNIQUEPATH]], IF( ISNUMBER( SEARCH("/",Table151823[[#This Row],[CONCERN.UNIQUEPATH]])),SEARCH("/",Table151823[[#This Row],[CONCERN.UNIQUEPATH]])+1,1),255))</f>
        <v/>
      </c>
      <c r="J161" t="s">
        <v>2068</v>
      </c>
      <c r="K161" t="s">
        <v>2098</v>
      </c>
      <c r="L161" t="s">
        <v>1928</v>
      </c>
    </row>
    <row r="162" spans="1:12">
      <c r="A162" t="s">
        <v>1977</v>
      </c>
      <c r="B162" t="s">
        <v>2246</v>
      </c>
      <c r="E162" t="str">
        <f xml:space="preserve"> CONCATENATE( MID(Table151823[[#This Row],[PHASE]],2,3), MID(Table151823[[#This Row],[DELIVERABLE]],2,4), TRIM(SUBSTITUTE(MID(Table151823[[#This Row],[CONCERN.ID]],2,20),"X","") )  )</f>
        <v>10.461.</v>
      </c>
      <c r="F162" t="str">
        <f>TRIM(MID(Table151823[[#This Row],[CONCERN.UNIQUEPATH]], IF( ISNUMBER( SEARCH("/",Table151823[[#This Row],[CONCERN.UNIQUEPATH]])),SEARCH("/",Table151823[[#This Row],[CONCERN.UNIQUEPATH]])+1,1),255))</f>
        <v/>
      </c>
      <c r="J162" t="s">
        <v>2068</v>
      </c>
      <c r="K162" t="s">
        <v>2098</v>
      </c>
      <c r="L162" t="s">
        <v>1928</v>
      </c>
    </row>
    <row r="163" spans="1:12">
      <c r="A163" t="s">
        <v>1977</v>
      </c>
      <c r="B163" t="s">
        <v>2246</v>
      </c>
      <c r="E163" t="str">
        <f xml:space="preserve"> CONCATENATE( MID(Table151823[[#This Row],[PHASE]],2,3), MID(Table151823[[#This Row],[DELIVERABLE]],2,4), TRIM(SUBSTITUTE(MID(Table151823[[#This Row],[CONCERN.ID]],2,20),"X","") )  )</f>
        <v>10.461.</v>
      </c>
      <c r="F163" t="str">
        <f>TRIM(MID(Table151823[[#This Row],[CONCERN.UNIQUEPATH]], IF( ISNUMBER( SEARCH("/",Table151823[[#This Row],[CONCERN.UNIQUEPATH]])),SEARCH("/",Table151823[[#This Row],[CONCERN.UNIQUEPATH]])+1,1),255))</f>
        <v/>
      </c>
      <c r="J163" t="s">
        <v>2068</v>
      </c>
      <c r="K163" t="s">
        <v>2098</v>
      </c>
      <c r="L163" t="s">
        <v>1928</v>
      </c>
    </row>
    <row r="164" spans="1:12">
      <c r="A164" t="s">
        <v>1977</v>
      </c>
      <c r="B164" t="s">
        <v>2246</v>
      </c>
      <c r="E164" t="str">
        <f xml:space="preserve"> CONCATENATE( MID(Table151823[[#This Row],[PHASE]],2,3), MID(Table151823[[#This Row],[DELIVERABLE]],2,4), TRIM(SUBSTITUTE(MID(Table151823[[#This Row],[CONCERN.ID]],2,20),"X","") )  )</f>
        <v>10.461.</v>
      </c>
      <c r="F164" t="str">
        <f>TRIM(MID(Table151823[[#This Row],[CONCERN.UNIQUEPATH]], IF( ISNUMBER( SEARCH("/",Table151823[[#This Row],[CONCERN.UNIQUEPATH]])),SEARCH("/",Table151823[[#This Row],[CONCERN.UNIQUEPATH]])+1,1),255))</f>
        <v/>
      </c>
      <c r="J164" t="s">
        <v>2068</v>
      </c>
      <c r="K164" t="s">
        <v>2098</v>
      </c>
      <c r="L164" t="s">
        <v>1928</v>
      </c>
    </row>
    <row r="165" spans="1:12">
      <c r="A165" t="s">
        <v>1977</v>
      </c>
      <c r="B165" t="s">
        <v>2246</v>
      </c>
      <c r="E165" t="str">
        <f xml:space="preserve"> CONCATENATE( MID(Table151823[[#This Row],[PHASE]],2,3), MID(Table151823[[#This Row],[DELIVERABLE]],2,4), TRIM(SUBSTITUTE(MID(Table151823[[#This Row],[CONCERN.ID]],2,20),"X","") )  )</f>
        <v>10.461.</v>
      </c>
      <c r="F165" t="str">
        <f>TRIM(MID(Table151823[[#This Row],[CONCERN.UNIQUEPATH]], IF( ISNUMBER( SEARCH("/",Table151823[[#This Row],[CONCERN.UNIQUEPATH]])),SEARCH("/",Table151823[[#This Row],[CONCERN.UNIQUEPATH]])+1,1),255))</f>
        <v/>
      </c>
      <c r="J165" t="s">
        <v>2068</v>
      </c>
      <c r="K165" t="s">
        <v>2098</v>
      </c>
      <c r="L165" t="s">
        <v>1928</v>
      </c>
    </row>
    <row r="166" spans="1:12">
      <c r="A166" t="s">
        <v>1977</v>
      </c>
      <c r="B166" t="s">
        <v>2246</v>
      </c>
      <c r="E166" t="str">
        <f xml:space="preserve"> CONCATENATE( MID(Table151823[[#This Row],[PHASE]],2,3), MID(Table151823[[#This Row],[DELIVERABLE]],2,4), TRIM(SUBSTITUTE(MID(Table151823[[#This Row],[CONCERN.ID]],2,20),"X","") )  )</f>
        <v>10.461.</v>
      </c>
      <c r="F166" t="str">
        <f>TRIM(MID(Table151823[[#This Row],[CONCERN.UNIQUEPATH]], IF( ISNUMBER( SEARCH("/",Table151823[[#This Row],[CONCERN.UNIQUEPATH]])),SEARCH("/",Table151823[[#This Row],[CONCERN.UNIQUEPATH]])+1,1),255))</f>
        <v/>
      </c>
      <c r="J166" t="s">
        <v>2068</v>
      </c>
      <c r="K166" t="s">
        <v>2094</v>
      </c>
      <c r="L166" t="s">
        <v>1928</v>
      </c>
    </row>
    <row r="167" spans="1:12">
      <c r="A167" t="s">
        <v>1977</v>
      </c>
      <c r="B167" t="s">
        <v>2246</v>
      </c>
      <c r="E167" t="str">
        <f xml:space="preserve"> CONCATENATE( MID(Table151823[[#This Row],[PHASE]],2,3), MID(Table151823[[#This Row],[DELIVERABLE]],2,4), TRIM(SUBSTITUTE(MID(Table151823[[#This Row],[CONCERN.ID]],2,20),"X","") )  )</f>
        <v>10.461.</v>
      </c>
      <c r="F167" t="str">
        <f>TRIM(MID(Table151823[[#This Row],[CONCERN.UNIQUEPATH]], IF( ISNUMBER( SEARCH("/",Table151823[[#This Row],[CONCERN.UNIQUEPATH]])),SEARCH("/",Table151823[[#This Row],[CONCERN.UNIQUEPATH]])+1,1),255))</f>
        <v/>
      </c>
      <c r="J167" t="s">
        <v>2068</v>
      </c>
      <c r="K167" t="s">
        <v>2098</v>
      </c>
      <c r="L167" t="s">
        <v>1928</v>
      </c>
    </row>
    <row r="168" spans="1:12">
      <c r="A168" t="s">
        <v>1977</v>
      </c>
      <c r="B168" t="s">
        <v>2246</v>
      </c>
      <c r="E168" t="str">
        <f xml:space="preserve"> CONCATENATE( MID(Table151823[[#This Row],[PHASE]],2,3), MID(Table151823[[#This Row],[DELIVERABLE]],2,4), TRIM(SUBSTITUTE(MID(Table151823[[#This Row],[CONCERN.ID]],2,20),"X","") )  )</f>
        <v>10.461.</v>
      </c>
      <c r="F168" t="str">
        <f>TRIM(MID(Table151823[[#This Row],[CONCERN.UNIQUEPATH]], IF( ISNUMBER( SEARCH("/",Table151823[[#This Row],[CONCERN.UNIQUEPATH]])),SEARCH("/",Table151823[[#This Row],[CONCERN.UNIQUEPATH]])+1,1),255))</f>
        <v/>
      </c>
      <c r="J168" t="s">
        <v>2068</v>
      </c>
      <c r="K168" t="s">
        <v>2098</v>
      </c>
      <c r="L168" t="s">
        <v>1928</v>
      </c>
    </row>
    <row r="169" spans="1:12">
      <c r="A169" t="s">
        <v>1977</v>
      </c>
      <c r="B169" t="s">
        <v>2246</v>
      </c>
      <c r="E169" t="str">
        <f xml:space="preserve"> CONCATENATE( MID(Table151823[[#This Row],[PHASE]],2,3), MID(Table151823[[#This Row],[DELIVERABLE]],2,4), TRIM(SUBSTITUTE(MID(Table151823[[#This Row],[CONCERN.ID]],2,20),"X","") )  )</f>
        <v>10.461.</v>
      </c>
      <c r="F169" t="str">
        <f>TRIM(MID(Table151823[[#This Row],[CONCERN.UNIQUEPATH]], IF( ISNUMBER( SEARCH("/",Table151823[[#This Row],[CONCERN.UNIQUEPATH]])),SEARCH("/",Table151823[[#This Row],[CONCERN.UNIQUEPATH]])+1,1),255))</f>
        <v/>
      </c>
      <c r="J169" t="s">
        <v>2068</v>
      </c>
      <c r="K169" t="s">
        <v>2098</v>
      </c>
      <c r="L169" t="s">
        <v>1928</v>
      </c>
    </row>
    <row r="170" spans="1:12">
      <c r="A170" t="s">
        <v>1977</v>
      </c>
      <c r="B170" t="s">
        <v>2246</v>
      </c>
      <c r="E170" t="str">
        <f xml:space="preserve"> CONCATENATE( MID(Table151823[[#This Row],[PHASE]],2,3), MID(Table151823[[#This Row],[DELIVERABLE]],2,4), TRIM(SUBSTITUTE(MID(Table151823[[#This Row],[CONCERN.ID]],2,20),"X","") )  )</f>
        <v>10.461.</v>
      </c>
      <c r="F170" t="str">
        <f>TRIM(MID(Table151823[[#This Row],[CONCERN.UNIQUEPATH]], IF( ISNUMBER( SEARCH("/",Table151823[[#This Row],[CONCERN.UNIQUEPATH]])),SEARCH("/",Table151823[[#This Row],[CONCERN.UNIQUEPATH]])+1,1),255))</f>
        <v/>
      </c>
      <c r="J170" t="s">
        <v>2068</v>
      </c>
      <c r="K170" t="s">
        <v>2126</v>
      </c>
      <c r="L170" t="s">
        <v>1928</v>
      </c>
    </row>
    <row r="171" spans="1:12">
      <c r="A171" t="s">
        <v>1977</v>
      </c>
      <c r="B171" t="s">
        <v>2246</v>
      </c>
      <c r="E171" t="str">
        <f xml:space="preserve"> CONCATENATE( MID(Table151823[[#This Row],[PHASE]],2,3), MID(Table151823[[#This Row],[DELIVERABLE]],2,4), TRIM(SUBSTITUTE(MID(Table151823[[#This Row],[CONCERN.ID]],2,20),"X","") )  )</f>
        <v>10.461.</v>
      </c>
      <c r="F171" t="str">
        <f>TRIM(MID(Table151823[[#This Row],[CONCERN.UNIQUEPATH]], IF( ISNUMBER( SEARCH("/",Table151823[[#This Row],[CONCERN.UNIQUEPATH]])),SEARCH("/",Table151823[[#This Row],[CONCERN.UNIQUEPATH]])+1,1),255))</f>
        <v/>
      </c>
      <c r="J171" t="s">
        <v>2068</v>
      </c>
      <c r="K171" t="s">
        <v>2098</v>
      </c>
      <c r="L171" t="s">
        <v>1928</v>
      </c>
    </row>
    <row r="172" spans="1:12">
      <c r="A172" t="s">
        <v>1977</v>
      </c>
      <c r="B172" t="s">
        <v>2246</v>
      </c>
      <c r="E172" t="str">
        <f xml:space="preserve"> CONCATENATE( MID(Table151823[[#This Row],[PHASE]],2,3), MID(Table151823[[#This Row],[DELIVERABLE]],2,4), TRIM(SUBSTITUTE(MID(Table151823[[#This Row],[CONCERN.ID]],2,20),"X","") )  )</f>
        <v>10.461.</v>
      </c>
      <c r="F172" t="str">
        <f>TRIM(MID(Table151823[[#This Row],[CONCERN.UNIQUEPATH]], IF( ISNUMBER( SEARCH("/",Table151823[[#This Row],[CONCERN.UNIQUEPATH]])),SEARCH("/",Table151823[[#This Row],[CONCERN.UNIQUEPATH]])+1,1),255))</f>
        <v/>
      </c>
      <c r="J172" t="s">
        <v>2068</v>
      </c>
      <c r="K172" t="s">
        <v>1946</v>
      </c>
      <c r="L172" t="s">
        <v>1928</v>
      </c>
    </row>
    <row r="173" spans="1:12">
      <c r="A173" t="s">
        <v>1977</v>
      </c>
      <c r="B173" t="s">
        <v>2246</v>
      </c>
      <c r="E173" t="str">
        <f xml:space="preserve"> CONCATENATE( MID(Table151823[[#This Row],[PHASE]],2,3), MID(Table151823[[#This Row],[DELIVERABLE]],2,4), TRIM(SUBSTITUTE(MID(Table151823[[#This Row],[CONCERN.ID]],2,20),"X","") )  )</f>
        <v>10.461.</v>
      </c>
      <c r="F173" t="str">
        <f>TRIM(MID(Table151823[[#This Row],[CONCERN.UNIQUEPATH]], IF( ISNUMBER( SEARCH("/",Table151823[[#This Row],[CONCERN.UNIQUEPATH]])),SEARCH("/",Table151823[[#This Row],[CONCERN.UNIQUEPATH]])+1,1),255))</f>
        <v/>
      </c>
      <c r="J173" t="s">
        <v>2068</v>
      </c>
      <c r="K173" s="5" t="s">
        <v>2084</v>
      </c>
      <c r="L173" t="s">
        <v>1928</v>
      </c>
    </row>
    <row r="174" spans="1:12">
      <c r="A174" t="s">
        <v>1977</v>
      </c>
      <c r="B174" t="s">
        <v>2246</v>
      </c>
      <c r="E174" t="str">
        <f xml:space="preserve"> CONCATENATE( MID(Table151823[[#This Row],[PHASE]],2,3), MID(Table151823[[#This Row],[DELIVERABLE]],2,4), TRIM(SUBSTITUTE(MID(Table151823[[#This Row],[CONCERN.ID]],2,20),"X","") )  )</f>
        <v>10.461.</v>
      </c>
      <c r="F174" t="str">
        <f>TRIM(MID(Table151823[[#This Row],[CONCERN.UNIQUEPATH]], IF( ISNUMBER( SEARCH("/",Table151823[[#This Row],[CONCERN.UNIQUEPATH]])),SEARCH("/",Table151823[[#This Row],[CONCERN.UNIQUEPATH]])+1,1),255))</f>
        <v/>
      </c>
      <c r="J174" t="s">
        <v>2068</v>
      </c>
      <c r="L174" t="s">
        <v>1928</v>
      </c>
    </row>
    <row r="175" spans="1:12">
      <c r="A175" t="s">
        <v>1977</v>
      </c>
      <c r="B175" t="s">
        <v>2246</v>
      </c>
      <c r="E175" t="str">
        <f xml:space="preserve"> CONCATENATE( MID(Table151823[[#This Row],[PHASE]],2,3), MID(Table151823[[#This Row],[DELIVERABLE]],2,4), TRIM(SUBSTITUTE(MID(Table151823[[#This Row],[CONCERN.ID]],2,20),"X","") )  )</f>
        <v>10.461.</v>
      </c>
      <c r="F175" t="str">
        <f>TRIM(MID(Table151823[[#This Row],[CONCERN.UNIQUEPATH]], IF( ISNUMBER( SEARCH("/",Table151823[[#This Row],[CONCERN.UNIQUEPATH]])),SEARCH("/",Table151823[[#This Row],[CONCERN.UNIQUEPATH]])+1,1),255))</f>
        <v/>
      </c>
      <c r="J175" t="s">
        <v>2068</v>
      </c>
      <c r="K175" s="5" t="s">
        <v>2100</v>
      </c>
      <c r="L175" t="s">
        <v>1928</v>
      </c>
    </row>
    <row r="176" spans="1:12">
      <c r="A176" t="s">
        <v>1977</v>
      </c>
      <c r="B176" t="s">
        <v>2246</v>
      </c>
      <c r="E176" t="str">
        <f xml:space="preserve"> CONCATENATE( MID(Table151823[[#This Row],[PHASE]],2,3), MID(Table151823[[#This Row],[DELIVERABLE]],2,4), TRIM(SUBSTITUTE(MID(Table151823[[#This Row],[CONCERN.ID]],2,20),"X","") )  )</f>
        <v>10.461.</v>
      </c>
      <c r="F176" t="str">
        <f>TRIM(MID(Table151823[[#This Row],[CONCERN.UNIQUEPATH]], IF( ISNUMBER( SEARCH("/",Table151823[[#This Row],[CONCERN.UNIQUEPATH]])),SEARCH("/",Table151823[[#This Row],[CONCERN.UNIQUEPATH]])+1,1),255))</f>
        <v/>
      </c>
      <c r="J176" t="s">
        <v>2068</v>
      </c>
      <c r="K176" s="5" t="s">
        <v>2100</v>
      </c>
      <c r="L176" t="s">
        <v>1928</v>
      </c>
    </row>
    <row r="177" spans="1:13">
      <c r="A177" t="s">
        <v>1977</v>
      </c>
      <c r="B177" t="s">
        <v>2246</v>
      </c>
      <c r="E177" t="str">
        <f xml:space="preserve"> CONCATENATE( MID(Table151823[[#This Row],[PHASE]],2,3), MID(Table151823[[#This Row],[DELIVERABLE]],2,4), TRIM(SUBSTITUTE(MID(Table151823[[#This Row],[CONCERN.ID]],2,20),"X","") )  )</f>
        <v>10.461.</v>
      </c>
      <c r="F177" t="str">
        <f>TRIM(MID(Table151823[[#This Row],[CONCERN.UNIQUEPATH]], IF( ISNUMBER( SEARCH("/",Table151823[[#This Row],[CONCERN.UNIQUEPATH]])),SEARCH("/",Table151823[[#This Row],[CONCERN.UNIQUEPATH]])+1,1),255))</f>
        <v/>
      </c>
      <c r="J177" t="s">
        <v>2068</v>
      </c>
      <c r="L177" t="s">
        <v>1928</v>
      </c>
    </row>
    <row r="178" spans="1:13">
      <c r="A178" t="s">
        <v>1977</v>
      </c>
      <c r="B178" t="s">
        <v>2246</v>
      </c>
      <c r="E178" t="str">
        <f xml:space="preserve"> CONCATENATE( MID(Table151823[[#This Row],[PHASE]],2,3), MID(Table151823[[#This Row],[DELIVERABLE]],2,4), TRIM(SUBSTITUTE(MID(Table151823[[#This Row],[CONCERN.ID]],2,20),"X","") )  )</f>
        <v>10.461.</v>
      </c>
      <c r="F178" t="str">
        <f>TRIM(MID(Table151823[[#This Row],[CONCERN.UNIQUEPATH]], IF( ISNUMBER( SEARCH("/",Table151823[[#This Row],[CONCERN.UNIQUEPATH]])),SEARCH("/",Table151823[[#This Row],[CONCERN.UNIQUEPATH]])+1,1),255))</f>
        <v/>
      </c>
      <c r="J178" t="s">
        <v>2068</v>
      </c>
      <c r="K178" s="5" t="s">
        <v>2100</v>
      </c>
      <c r="L178" t="s">
        <v>1928</v>
      </c>
      <c r="M178" t="s">
        <v>5119</v>
      </c>
    </row>
    <row r="179" spans="1:13">
      <c r="A179" t="s">
        <v>1977</v>
      </c>
      <c r="B179" t="s">
        <v>2246</v>
      </c>
      <c r="E179" t="str">
        <f xml:space="preserve"> CONCATENATE( MID(Table151823[[#This Row],[PHASE]],2,3), MID(Table151823[[#This Row],[DELIVERABLE]],2,4), TRIM(SUBSTITUTE(MID(Table151823[[#This Row],[CONCERN.ID]],2,20),"X","") )  )</f>
        <v>10.461.</v>
      </c>
      <c r="F179" t="str">
        <f>TRIM(MID(Table151823[[#This Row],[CONCERN.UNIQUEPATH]], IF( ISNUMBER( SEARCH("/",Table151823[[#This Row],[CONCERN.UNIQUEPATH]])),SEARCH("/",Table151823[[#This Row],[CONCERN.UNIQUEPATH]])+1,1),255))</f>
        <v/>
      </c>
      <c r="J179" t="s">
        <v>2068</v>
      </c>
      <c r="K179" s="5" t="s">
        <v>2092</v>
      </c>
      <c r="L179" t="s">
        <v>1928</v>
      </c>
      <c r="M179" t="s">
        <v>5120</v>
      </c>
    </row>
    <row r="180" spans="1:13">
      <c r="A180" t="s">
        <v>1977</v>
      </c>
      <c r="B180" t="s">
        <v>2246</v>
      </c>
      <c r="E180" t="str">
        <f xml:space="preserve"> CONCATENATE( MID(Table151823[[#This Row],[PHASE]],2,3), MID(Table151823[[#This Row],[DELIVERABLE]],2,4), TRIM(SUBSTITUTE(MID(Table151823[[#This Row],[CONCERN.ID]],2,20),"X","") )  )</f>
        <v>10.461.</v>
      </c>
      <c r="F180" t="str">
        <f>TRIM(MID(Table151823[[#This Row],[CONCERN.UNIQUEPATH]], IF( ISNUMBER( SEARCH("/",Table151823[[#This Row],[CONCERN.UNIQUEPATH]])),SEARCH("/",Table151823[[#This Row],[CONCERN.UNIQUEPATH]])+1,1),255))</f>
        <v/>
      </c>
      <c r="J180" t="s">
        <v>2068</v>
      </c>
      <c r="K180" s="5" t="s">
        <v>2092</v>
      </c>
      <c r="L180" t="s">
        <v>1928</v>
      </c>
      <c r="M180" t="s">
        <v>5121</v>
      </c>
    </row>
    <row r="181" spans="1:13">
      <c r="A181" t="s">
        <v>1977</v>
      </c>
      <c r="B181" t="s">
        <v>2246</v>
      </c>
      <c r="E181" t="str">
        <f xml:space="preserve"> CONCATENATE( MID(Table151823[[#This Row],[PHASE]],2,3), MID(Table151823[[#This Row],[DELIVERABLE]],2,4), TRIM(SUBSTITUTE(MID(Table151823[[#This Row],[CONCERN.ID]],2,20),"X","") )  )</f>
        <v>10.461.</v>
      </c>
      <c r="F181" t="str">
        <f>TRIM(MID(Table151823[[#This Row],[CONCERN.UNIQUEPATH]], IF( ISNUMBER( SEARCH("/",Table151823[[#This Row],[CONCERN.UNIQUEPATH]])),SEARCH("/",Table151823[[#This Row],[CONCERN.UNIQUEPATH]])+1,1),255))</f>
        <v/>
      </c>
      <c r="J181" t="s">
        <v>2068</v>
      </c>
      <c r="K181" s="5" t="s">
        <v>2092</v>
      </c>
      <c r="L181" t="s">
        <v>1928</v>
      </c>
      <c r="M181" t="s">
        <v>5122</v>
      </c>
    </row>
    <row r="182" spans="1:13">
      <c r="A182" t="s">
        <v>1977</v>
      </c>
      <c r="B182" t="s">
        <v>2246</v>
      </c>
      <c r="E182" t="str">
        <f xml:space="preserve"> CONCATENATE( MID(Table151823[[#This Row],[PHASE]],2,3), MID(Table151823[[#This Row],[DELIVERABLE]],2,4), TRIM(SUBSTITUTE(MID(Table151823[[#This Row],[CONCERN.ID]],2,20),"X","") )  )</f>
        <v>10.461.</v>
      </c>
      <c r="F182" t="str">
        <f>TRIM(MID(Table151823[[#This Row],[CONCERN.UNIQUEPATH]], IF( ISNUMBER( SEARCH("/",Table151823[[#This Row],[CONCERN.UNIQUEPATH]])),SEARCH("/",Table151823[[#This Row],[CONCERN.UNIQUEPATH]])+1,1),255))</f>
        <v/>
      </c>
      <c r="J182" t="s">
        <v>2068</v>
      </c>
      <c r="K182" s="5" t="s">
        <v>2092</v>
      </c>
      <c r="L182" t="s">
        <v>1928</v>
      </c>
      <c r="M182" t="s">
        <v>5123</v>
      </c>
    </row>
    <row r="183" spans="1:13">
      <c r="A183" t="s">
        <v>1977</v>
      </c>
      <c r="B183" t="s">
        <v>2246</v>
      </c>
      <c r="E183" t="str">
        <f xml:space="preserve"> CONCATENATE( MID(Table151823[[#This Row],[PHASE]],2,3), MID(Table151823[[#This Row],[DELIVERABLE]],2,4), TRIM(SUBSTITUTE(MID(Table151823[[#This Row],[CONCERN.ID]],2,20),"X","") )  )</f>
        <v>10.461.</v>
      </c>
      <c r="F183" t="str">
        <f>TRIM(MID(Table151823[[#This Row],[CONCERN.UNIQUEPATH]], IF( ISNUMBER( SEARCH("/",Table151823[[#This Row],[CONCERN.UNIQUEPATH]])),SEARCH("/",Table151823[[#This Row],[CONCERN.UNIQUEPATH]])+1,1),255))</f>
        <v/>
      </c>
      <c r="J183" t="s">
        <v>2068</v>
      </c>
      <c r="K183" t="s">
        <v>2098</v>
      </c>
      <c r="L183" t="s">
        <v>1928</v>
      </c>
      <c r="M183" t="s">
        <v>5124</v>
      </c>
    </row>
    <row r="184" spans="1:13">
      <c r="A184" t="s">
        <v>1977</v>
      </c>
      <c r="B184" t="s">
        <v>2246</v>
      </c>
      <c r="E184" t="str">
        <f xml:space="preserve"> CONCATENATE( MID(Table151823[[#This Row],[PHASE]],2,3), MID(Table151823[[#This Row],[DELIVERABLE]],2,4), TRIM(SUBSTITUTE(MID(Table151823[[#This Row],[CONCERN.ID]],2,20),"X","") )  )</f>
        <v>10.461.</v>
      </c>
      <c r="F184" t="str">
        <f>TRIM(MID(Table151823[[#This Row],[CONCERN.UNIQUEPATH]], IF( ISNUMBER( SEARCH("/",Table151823[[#This Row],[CONCERN.UNIQUEPATH]])),SEARCH("/",Table151823[[#This Row],[CONCERN.UNIQUEPATH]])+1,1),255))</f>
        <v/>
      </c>
      <c r="J184" t="s">
        <v>2068</v>
      </c>
      <c r="K184" t="s">
        <v>2098</v>
      </c>
      <c r="L184" t="s">
        <v>1928</v>
      </c>
      <c r="M184" t="s">
        <v>5125</v>
      </c>
    </row>
    <row r="185" spans="1:13">
      <c r="A185" t="s">
        <v>1977</v>
      </c>
      <c r="B185" t="s">
        <v>2246</v>
      </c>
      <c r="E185" t="str">
        <f xml:space="preserve"> CONCATENATE( MID(Table151823[[#This Row],[PHASE]],2,3), MID(Table151823[[#This Row],[DELIVERABLE]],2,4), TRIM(SUBSTITUTE(MID(Table151823[[#This Row],[CONCERN.ID]],2,20),"X","") )  )</f>
        <v>10.461.</v>
      </c>
      <c r="F185" t="str">
        <f>TRIM(MID(Table151823[[#This Row],[CONCERN.UNIQUEPATH]], IF( ISNUMBER( SEARCH("/",Table151823[[#This Row],[CONCERN.UNIQUEPATH]])),SEARCH("/",Table151823[[#This Row],[CONCERN.UNIQUEPATH]])+1,1),255))</f>
        <v/>
      </c>
      <c r="J185" t="s">
        <v>2068</v>
      </c>
      <c r="K185" s="5" t="s">
        <v>2100</v>
      </c>
      <c r="L185" t="s">
        <v>1928</v>
      </c>
      <c r="M185" t="s">
        <v>5126</v>
      </c>
    </row>
    <row r="186" spans="1:13">
      <c r="A186" t="s">
        <v>1977</v>
      </c>
      <c r="B186" t="s">
        <v>2246</v>
      </c>
      <c r="E186" t="str">
        <f xml:space="preserve"> CONCATENATE( MID(Table151823[[#This Row],[PHASE]],2,3), MID(Table151823[[#This Row],[DELIVERABLE]],2,4), TRIM(SUBSTITUTE(MID(Table151823[[#This Row],[CONCERN.ID]],2,20),"X","") )  )</f>
        <v>10.461.</v>
      </c>
      <c r="F186" t="str">
        <f>TRIM(MID(Table151823[[#This Row],[CONCERN.UNIQUEPATH]], IF( ISNUMBER( SEARCH("/",Table151823[[#This Row],[CONCERN.UNIQUEPATH]])),SEARCH("/",Table151823[[#This Row],[CONCERN.UNIQUEPATH]])+1,1),255))</f>
        <v/>
      </c>
      <c r="J186" t="s">
        <v>2068</v>
      </c>
      <c r="K186" s="5" t="s">
        <v>2100</v>
      </c>
      <c r="L186" t="s">
        <v>1928</v>
      </c>
      <c r="M186" t="s">
        <v>5127</v>
      </c>
    </row>
    <row r="187" spans="1:13">
      <c r="A187" t="s">
        <v>1977</v>
      </c>
      <c r="B187" t="s">
        <v>2246</v>
      </c>
      <c r="E187" t="str">
        <f xml:space="preserve"> CONCATENATE( MID(Table151823[[#This Row],[PHASE]],2,3), MID(Table151823[[#This Row],[DELIVERABLE]],2,4), TRIM(SUBSTITUTE(MID(Table151823[[#This Row],[CONCERN.ID]],2,20),"X","") )  )</f>
        <v>10.461.</v>
      </c>
      <c r="F187" t="str">
        <f>TRIM(MID(Table151823[[#This Row],[CONCERN.UNIQUEPATH]], IF( ISNUMBER( SEARCH("/",Table151823[[#This Row],[CONCERN.UNIQUEPATH]])),SEARCH("/",Table151823[[#This Row],[CONCERN.UNIQUEPATH]])+1,1),255))</f>
        <v/>
      </c>
      <c r="J187" t="s">
        <v>2068</v>
      </c>
      <c r="K187" s="5" t="s">
        <v>2098</v>
      </c>
      <c r="L187" t="s">
        <v>1928</v>
      </c>
      <c r="M187" t="s">
        <v>5128</v>
      </c>
    </row>
    <row r="188" spans="1:13">
      <c r="A188" t="s">
        <v>1977</v>
      </c>
      <c r="B188" t="s">
        <v>2246</v>
      </c>
      <c r="E188" t="str">
        <f xml:space="preserve"> CONCATENATE( MID(Table151823[[#This Row],[PHASE]],2,3), MID(Table151823[[#This Row],[DELIVERABLE]],2,4), TRIM(SUBSTITUTE(MID(Table151823[[#This Row],[CONCERN.ID]],2,20),"X","") )  )</f>
        <v>10.461.</v>
      </c>
      <c r="F188" t="str">
        <f>TRIM(MID(Table151823[[#This Row],[CONCERN.UNIQUEPATH]], IF( ISNUMBER( SEARCH("/",Table151823[[#This Row],[CONCERN.UNIQUEPATH]])),SEARCH("/",Table151823[[#This Row],[CONCERN.UNIQUEPATH]])+1,1),255))</f>
        <v/>
      </c>
      <c r="J188" t="s">
        <v>2068</v>
      </c>
      <c r="K188" s="5" t="s">
        <v>2100</v>
      </c>
      <c r="L188" t="s">
        <v>1928</v>
      </c>
      <c r="M188" t="s">
        <v>5129</v>
      </c>
    </row>
    <row r="189" spans="1:13">
      <c r="A189" t="s">
        <v>1977</v>
      </c>
      <c r="B189" t="s">
        <v>2246</v>
      </c>
      <c r="E189" t="str">
        <f xml:space="preserve"> CONCATENATE( MID(Table151823[[#This Row],[PHASE]],2,3), MID(Table151823[[#This Row],[DELIVERABLE]],2,4), TRIM(SUBSTITUTE(MID(Table151823[[#This Row],[CONCERN.ID]],2,20),"X","") )  )</f>
        <v>10.461.</v>
      </c>
      <c r="F189" t="str">
        <f>TRIM(MID(Table151823[[#This Row],[CONCERN.UNIQUEPATH]], IF( ISNUMBER( SEARCH("/",Table151823[[#This Row],[CONCERN.UNIQUEPATH]])),SEARCH("/",Table151823[[#This Row],[CONCERN.UNIQUEPATH]])+1,1),255))</f>
        <v/>
      </c>
      <c r="J189" t="s">
        <v>2068</v>
      </c>
      <c r="K189" s="5" t="s">
        <v>2100</v>
      </c>
      <c r="L189" t="s">
        <v>1928</v>
      </c>
      <c r="M189" t="s">
        <v>5130</v>
      </c>
    </row>
    <row r="190" spans="1:13">
      <c r="A190" t="s">
        <v>1977</v>
      </c>
      <c r="B190" t="s">
        <v>2246</v>
      </c>
      <c r="E190" t="str">
        <f xml:space="preserve"> CONCATENATE( MID(Table151823[[#This Row],[PHASE]],2,3), MID(Table151823[[#This Row],[DELIVERABLE]],2,4), TRIM(SUBSTITUTE(MID(Table151823[[#This Row],[CONCERN.ID]],2,20),"X","") )  )</f>
        <v>10.461.</v>
      </c>
      <c r="F190" t="str">
        <f>TRIM(MID(Table151823[[#This Row],[CONCERN.UNIQUEPATH]], IF( ISNUMBER( SEARCH("/",Table151823[[#This Row],[CONCERN.UNIQUEPATH]])),SEARCH("/",Table151823[[#This Row],[CONCERN.UNIQUEPATH]])+1,1),255))</f>
        <v/>
      </c>
      <c r="J190" t="s">
        <v>2068</v>
      </c>
      <c r="L190" t="s">
        <v>1928</v>
      </c>
      <c r="M190" t="s">
        <v>5131</v>
      </c>
    </row>
    <row r="191" spans="1:13">
      <c r="A191" t="s">
        <v>1977</v>
      </c>
      <c r="B191" t="s">
        <v>2246</v>
      </c>
      <c r="E191" t="str">
        <f xml:space="preserve"> CONCATENATE( MID(Table151823[[#This Row],[PHASE]],2,3), MID(Table151823[[#This Row],[DELIVERABLE]],2,4), TRIM(SUBSTITUTE(MID(Table151823[[#This Row],[CONCERN.ID]],2,20),"X","") )  )</f>
        <v>10.461.</v>
      </c>
      <c r="F191" t="str">
        <f>TRIM(MID(Table151823[[#This Row],[CONCERN.UNIQUEPATH]], IF( ISNUMBER( SEARCH("/",Table151823[[#This Row],[CONCERN.UNIQUEPATH]])),SEARCH("/",Table151823[[#This Row],[CONCERN.UNIQUEPATH]])+1,1),255))</f>
        <v/>
      </c>
      <c r="J191" t="s">
        <v>2068</v>
      </c>
      <c r="K191" t="s">
        <v>2006</v>
      </c>
      <c r="L191" t="s">
        <v>1928</v>
      </c>
      <c r="M191" t="s">
        <v>5132</v>
      </c>
    </row>
    <row r="192" spans="1:13">
      <c r="A192" t="s">
        <v>1977</v>
      </c>
      <c r="B192" t="s">
        <v>2246</v>
      </c>
      <c r="E192" t="str">
        <f xml:space="preserve"> CONCATENATE( MID(Table151823[[#This Row],[PHASE]],2,3), MID(Table151823[[#This Row],[DELIVERABLE]],2,4), TRIM(SUBSTITUTE(MID(Table151823[[#This Row],[CONCERN.ID]],2,20),"X","") )  )</f>
        <v>10.461.</v>
      </c>
      <c r="F192" t="str">
        <f>TRIM(MID(Table151823[[#This Row],[CONCERN.UNIQUEPATH]], IF( ISNUMBER( SEARCH("/",Table151823[[#This Row],[CONCERN.UNIQUEPATH]])),SEARCH("/",Table151823[[#This Row],[CONCERN.UNIQUEPATH]])+1,1),255))</f>
        <v/>
      </c>
      <c r="J192" t="s">
        <v>2068</v>
      </c>
      <c r="K192" t="s">
        <v>2006</v>
      </c>
      <c r="L192" t="s">
        <v>1928</v>
      </c>
      <c r="M192" t="s">
        <v>5133</v>
      </c>
    </row>
    <row r="193" spans="1:13">
      <c r="A193" t="s">
        <v>1977</v>
      </c>
      <c r="B193" t="s">
        <v>2246</v>
      </c>
      <c r="E193" t="str">
        <f xml:space="preserve"> CONCATENATE( MID(Table151823[[#This Row],[PHASE]],2,3), MID(Table151823[[#This Row],[DELIVERABLE]],2,4), TRIM(SUBSTITUTE(MID(Table151823[[#This Row],[CONCERN.ID]],2,20),"X","") )  )</f>
        <v>10.461.</v>
      </c>
      <c r="F193" t="str">
        <f>TRIM(MID(Table151823[[#This Row],[CONCERN.UNIQUEPATH]], IF( ISNUMBER( SEARCH("/",Table151823[[#This Row],[CONCERN.UNIQUEPATH]])),SEARCH("/",Table151823[[#This Row],[CONCERN.UNIQUEPATH]])+1,1),255))</f>
        <v/>
      </c>
      <c r="J193" t="s">
        <v>2068</v>
      </c>
      <c r="K193" t="s">
        <v>2092</v>
      </c>
      <c r="L193" t="s">
        <v>1928</v>
      </c>
      <c r="M193" t="s">
        <v>5134</v>
      </c>
    </row>
    <row r="194" spans="1:13">
      <c r="A194" t="s">
        <v>1977</v>
      </c>
      <c r="B194" t="s">
        <v>2246</v>
      </c>
      <c r="E194" t="str">
        <f xml:space="preserve"> CONCATENATE( MID(Table151823[[#This Row],[PHASE]],2,3), MID(Table151823[[#This Row],[DELIVERABLE]],2,4), TRIM(SUBSTITUTE(MID(Table151823[[#This Row],[CONCERN.ID]],2,20),"X","") )  )</f>
        <v>10.461.</v>
      </c>
      <c r="F194" t="str">
        <f>TRIM(MID(Table151823[[#This Row],[CONCERN.UNIQUEPATH]], IF( ISNUMBER( SEARCH("/",Table151823[[#This Row],[CONCERN.UNIQUEPATH]])),SEARCH("/",Table151823[[#This Row],[CONCERN.UNIQUEPATH]])+1,1),255))</f>
        <v/>
      </c>
      <c r="J194" t="s">
        <v>2068</v>
      </c>
      <c r="K194" t="s">
        <v>2092</v>
      </c>
      <c r="L194" t="s">
        <v>1928</v>
      </c>
      <c r="M194" t="s">
        <v>5135</v>
      </c>
    </row>
    <row r="195" spans="1:13">
      <c r="A195" t="s">
        <v>1977</v>
      </c>
      <c r="B195" t="s">
        <v>2246</v>
      </c>
      <c r="E195" t="str">
        <f xml:space="preserve"> CONCATENATE( MID(Table151823[[#This Row],[PHASE]],2,3), MID(Table151823[[#This Row],[DELIVERABLE]],2,4), TRIM(SUBSTITUTE(MID(Table151823[[#This Row],[CONCERN.ID]],2,20),"X","") )  )</f>
        <v>10.461.</v>
      </c>
      <c r="F195" t="str">
        <f>TRIM(MID(Table151823[[#This Row],[CONCERN.UNIQUEPATH]], IF( ISNUMBER( SEARCH("/",Table151823[[#This Row],[CONCERN.UNIQUEPATH]])),SEARCH("/",Table151823[[#This Row],[CONCERN.UNIQUEPATH]])+1,1),255))</f>
        <v/>
      </c>
      <c r="J195" t="s">
        <v>2068</v>
      </c>
      <c r="L195" t="s">
        <v>1928</v>
      </c>
    </row>
    <row r="196" spans="1:13">
      <c r="A196" t="s">
        <v>1977</v>
      </c>
      <c r="B196" t="s">
        <v>2246</v>
      </c>
      <c r="E196" t="str">
        <f xml:space="preserve"> CONCATENATE( MID(Table151823[[#This Row],[PHASE]],2,3), MID(Table151823[[#This Row],[DELIVERABLE]],2,4), TRIM(SUBSTITUTE(MID(Table151823[[#This Row],[CONCERN.ID]],2,20),"X","") )  )</f>
        <v>10.461.</v>
      </c>
      <c r="F196" t="str">
        <f>TRIM(MID(Table151823[[#This Row],[CONCERN.UNIQUEPATH]], IF( ISNUMBER( SEARCH("/",Table151823[[#This Row],[CONCERN.UNIQUEPATH]])),SEARCH("/",Table151823[[#This Row],[CONCERN.UNIQUEPATH]])+1,1),255))</f>
        <v/>
      </c>
      <c r="J196" t="s">
        <v>2068</v>
      </c>
      <c r="L196" t="s">
        <v>1928</v>
      </c>
      <c r="M196" t="s">
        <v>5136</v>
      </c>
    </row>
    <row r="197" spans="1:13">
      <c r="A197" t="s">
        <v>1977</v>
      </c>
      <c r="B197" t="s">
        <v>2246</v>
      </c>
      <c r="E197" t="str">
        <f xml:space="preserve"> CONCATENATE( MID(Table151823[[#This Row],[PHASE]],2,3), MID(Table151823[[#This Row],[DELIVERABLE]],2,4), TRIM(SUBSTITUTE(MID(Table151823[[#This Row],[CONCERN.ID]],2,20),"X","") )  )</f>
        <v>10.461.</v>
      </c>
      <c r="F197" t="str">
        <f>TRIM(MID(Table151823[[#This Row],[CONCERN.UNIQUEPATH]], IF( ISNUMBER( SEARCH("/",Table151823[[#This Row],[CONCERN.UNIQUEPATH]])),SEARCH("/",Table151823[[#This Row],[CONCERN.UNIQUEPATH]])+1,1),255))</f>
        <v/>
      </c>
      <c r="J197" t="s">
        <v>2068</v>
      </c>
      <c r="K197" t="s">
        <v>2104</v>
      </c>
      <c r="L197" t="s">
        <v>1928</v>
      </c>
      <c r="M197" t="s">
        <v>5137</v>
      </c>
    </row>
    <row r="198" spans="1:13">
      <c r="A198" t="s">
        <v>1977</v>
      </c>
      <c r="B198" t="s">
        <v>2246</v>
      </c>
      <c r="E198" t="str">
        <f xml:space="preserve"> CONCATENATE( MID(Table151823[[#This Row],[PHASE]],2,3), MID(Table151823[[#This Row],[DELIVERABLE]],2,4), TRIM(SUBSTITUTE(MID(Table151823[[#This Row],[CONCERN.ID]],2,20),"X","") )  )</f>
        <v>10.461.</v>
      </c>
      <c r="F198" t="str">
        <f>TRIM(MID(Table151823[[#This Row],[CONCERN.UNIQUEPATH]], IF( ISNUMBER( SEARCH("/",Table151823[[#This Row],[CONCERN.UNIQUEPATH]])),SEARCH("/",Table151823[[#This Row],[CONCERN.UNIQUEPATH]])+1,1),255))</f>
        <v/>
      </c>
      <c r="J198" t="s">
        <v>2068</v>
      </c>
      <c r="K198" t="s">
        <v>2104</v>
      </c>
      <c r="L198" t="s">
        <v>1928</v>
      </c>
      <c r="M198" t="s">
        <v>5138</v>
      </c>
    </row>
    <row r="199" spans="1:13">
      <c r="A199" t="s">
        <v>1977</v>
      </c>
      <c r="B199" t="s">
        <v>2246</v>
      </c>
      <c r="E199" t="str">
        <f xml:space="preserve"> CONCATENATE( MID(Table151823[[#This Row],[PHASE]],2,3), MID(Table151823[[#This Row],[DELIVERABLE]],2,4), TRIM(SUBSTITUTE(MID(Table151823[[#This Row],[CONCERN.ID]],2,20),"X","") )  )</f>
        <v>10.461.</v>
      </c>
      <c r="F199" t="str">
        <f>TRIM(MID(Table151823[[#This Row],[CONCERN.UNIQUEPATH]], IF( ISNUMBER( SEARCH("/",Table151823[[#This Row],[CONCERN.UNIQUEPATH]])),SEARCH("/",Table151823[[#This Row],[CONCERN.UNIQUEPATH]])+1,1),255))</f>
        <v/>
      </c>
      <c r="J199" t="s">
        <v>2068</v>
      </c>
      <c r="K199" t="s">
        <v>2090</v>
      </c>
      <c r="L199" t="s">
        <v>1928</v>
      </c>
      <c r="M199" t="s">
        <v>5139</v>
      </c>
    </row>
    <row r="200" spans="1:13">
      <c r="A200" t="s">
        <v>1977</v>
      </c>
      <c r="B200" t="s">
        <v>2246</v>
      </c>
      <c r="E200" t="str">
        <f xml:space="preserve"> CONCATENATE( MID(Table151823[[#This Row],[PHASE]],2,3), MID(Table151823[[#This Row],[DELIVERABLE]],2,4), TRIM(SUBSTITUTE(MID(Table151823[[#This Row],[CONCERN.ID]],2,20),"X","") )  )</f>
        <v>10.461.</v>
      </c>
      <c r="F200" t="str">
        <f>TRIM(MID(Table151823[[#This Row],[CONCERN.UNIQUEPATH]], IF( ISNUMBER( SEARCH("/",Table151823[[#This Row],[CONCERN.UNIQUEPATH]])),SEARCH("/",Table151823[[#This Row],[CONCERN.UNIQUEPATH]])+1,1),255))</f>
        <v/>
      </c>
      <c r="J200" t="s">
        <v>2068</v>
      </c>
      <c r="L200" t="s">
        <v>1928</v>
      </c>
      <c r="M200" t="s">
        <v>5140</v>
      </c>
    </row>
    <row r="201" spans="1:13">
      <c r="A201" t="s">
        <v>1977</v>
      </c>
      <c r="B201" t="s">
        <v>2246</v>
      </c>
      <c r="E201" t="str">
        <f xml:space="preserve"> CONCATENATE( MID(Table151823[[#This Row],[PHASE]],2,3), MID(Table151823[[#This Row],[DELIVERABLE]],2,4), TRIM(SUBSTITUTE(MID(Table151823[[#This Row],[CONCERN.ID]],2,20),"X","") )  )</f>
        <v>10.461.</v>
      </c>
      <c r="F201" t="str">
        <f>TRIM(MID(Table151823[[#This Row],[CONCERN.UNIQUEPATH]], IF( ISNUMBER( SEARCH("/",Table151823[[#This Row],[CONCERN.UNIQUEPATH]])),SEARCH("/",Table151823[[#This Row],[CONCERN.UNIQUEPATH]])+1,1),255))</f>
        <v/>
      </c>
      <c r="J201" t="s">
        <v>2068</v>
      </c>
      <c r="K201" s="5" t="s">
        <v>2100</v>
      </c>
      <c r="L201" t="s">
        <v>1928</v>
      </c>
      <c r="M201" t="s">
        <v>5141</v>
      </c>
    </row>
    <row r="202" spans="1:13">
      <c r="A202" t="s">
        <v>1977</v>
      </c>
      <c r="B202" t="s">
        <v>2246</v>
      </c>
      <c r="E202" t="str">
        <f xml:space="preserve"> CONCATENATE( MID(Table151823[[#This Row],[PHASE]],2,3), MID(Table151823[[#This Row],[DELIVERABLE]],2,4), TRIM(SUBSTITUTE(MID(Table151823[[#This Row],[CONCERN.ID]],2,20),"X","") )  )</f>
        <v>10.461.</v>
      </c>
      <c r="F202" t="str">
        <f>TRIM(MID(Table151823[[#This Row],[CONCERN.UNIQUEPATH]], IF( ISNUMBER( SEARCH("/",Table151823[[#This Row],[CONCERN.UNIQUEPATH]])),SEARCH("/",Table151823[[#This Row],[CONCERN.UNIQUEPATH]])+1,1),255))</f>
        <v/>
      </c>
      <c r="J202" t="s">
        <v>2068</v>
      </c>
      <c r="K202" s="5" t="s">
        <v>2100</v>
      </c>
      <c r="L202" t="s">
        <v>1928</v>
      </c>
      <c r="M202" t="s">
        <v>5142</v>
      </c>
    </row>
    <row r="203" spans="1:13">
      <c r="A203" t="s">
        <v>1977</v>
      </c>
      <c r="B203" t="s">
        <v>2246</v>
      </c>
      <c r="E203" t="str">
        <f xml:space="preserve"> CONCATENATE( MID(Table151823[[#This Row],[PHASE]],2,3), MID(Table151823[[#This Row],[DELIVERABLE]],2,4), TRIM(SUBSTITUTE(MID(Table151823[[#This Row],[CONCERN.ID]],2,20),"X","") )  )</f>
        <v>10.461.</v>
      </c>
      <c r="F203" t="str">
        <f>TRIM(MID(Table151823[[#This Row],[CONCERN.UNIQUEPATH]], IF( ISNUMBER( SEARCH("/",Table151823[[#This Row],[CONCERN.UNIQUEPATH]])),SEARCH("/",Table151823[[#This Row],[CONCERN.UNIQUEPATH]])+1,1),255))</f>
        <v/>
      </c>
      <c r="J203" t="s">
        <v>2068</v>
      </c>
      <c r="K203" t="s">
        <v>2098</v>
      </c>
      <c r="L203" t="s">
        <v>1928</v>
      </c>
      <c r="M203" t="s">
        <v>5143</v>
      </c>
    </row>
    <row r="204" spans="1:13">
      <c r="A204" t="s">
        <v>1977</v>
      </c>
      <c r="B204" t="s">
        <v>2246</v>
      </c>
      <c r="E204" t="str">
        <f xml:space="preserve"> CONCATENATE( MID(Table151823[[#This Row],[PHASE]],2,3), MID(Table151823[[#This Row],[DELIVERABLE]],2,4), TRIM(SUBSTITUTE(MID(Table151823[[#This Row],[CONCERN.ID]],2,20),"X","") )  )</f>
        <v>10.461.</v>
      </c>
      <c r="F204" t="str">
        <f>TRIM(MID(Table151823[[#This Row],[CONCERN.UNIQUEPATH]], IF( ISNUMBER( SEARCH("/",Table151823[[#This Row],[CONCERN.UNIQUEPATH]])),SEARCH("/",Table151823[[#This Row],[CONCERN.UNIQUEPATH]])+1,1),255))</f>
        <v/>
      </c>
      <c r="J204" t="s">
        <v>2068</v>
      </c>
      <c r="K204" s="5" t="s">
        <v>2092</v>
      </c>
      <c r="L204" t="s">
        <v>1928</v>
      </c>
      <c r="M204" t="s">
        <v>5144</v>
      </c>
    </row>
    <row r="205" spans="1:13">
      <c r="A205" t="s">
        <v>1977</v>
      </c>
      <c r="B205" t="s">
        <v>2246</v>
      </c>
      <c r="E205" t="str">
        <f xml:space="preserve"> CONCATENATE( MID(Table151823[[#This Row],[PHASE]],2,3), MID(Table151823[[#This Row],[DELIVERABLE]],2,4), TRIM(SUBSTITUTE(MID(Table151823[[#This Row],[CONCERN.ID]],2,20),"X","") )  )</f>
        <v>10.461.</v>
      </c>
      <c r="F205" t="str">
        <f>TRIM(MID(Table151823[[#This Row],[CONCERN.UNIQUEPATH]], IF( ISNUMBER( SEARCH("/",Table151823[[#This Row],[CONCERN.UNIQUEPATH]])),SEARCH("/",Table151823[[#This Row],[CONCERN.UNIQUEPATH]])+1,1),255))</f>
        <v/>
      </c>
      <c r="J205" t="s">
        <v>2068</v>
      </c>
      <c r="K205" s="5" t="s">
        <v>2100</v>
      </c>
      <c r="L205" t="s">
        <v>1928</v>
      </c>
      <c r="M205" t="s">
        <v>5145</v>
      </c>
    </row>
    <row r="206" spans="1:13">
      <c r="A206" t="s">
        <v>1977</v>
      </c>
      <c r="B206" t="s">
        <v>2246</v>
      </c>
      <c r="E206" t="str">
        <f xml:space="preserve"> CONCATENATE( MID(Table151823[[#This Row],[PHASE]],2,3), MID(Table151823[[#This Row],[DELIVERABLE]],2,4), TRIM(SUBSTITUTE(MID(Table151823[[#This Row],[CONCERN.ID]],2,20),"X","") )  )</f>
        <v>10.461.</v>
      </c>
      <c r="F206" t="str">
        <f>TRIM(MID(Table151823[[#This Row],[CONCERN.UNIQUEPATH]], IF( ISNUMBER( SEARCH("/",Table151823[[#This Row],[CONCERN.UNIQUEPATH]])),SEARCH("/",Table151823[[#This Row],[CONCERN.UNIQUEPATH]])+1,1),255))</f>
        <v/>
      </c>
      <c r="J206" t="s">
        <v>2068</v>
      </c>
      <c r="K206" s="5" t="s">
        <v>2092</v>
      </c>
      <c r="L206" t="s">
        <v>1928</v>
      </c>
      <c r="M206" t="s">
        <v>5146</v>
      </c>
    </row>
    <row r="207" spans="1:13">
      <c r="A207" t="s">
        <v>1977</v>
      </c>
      <c r="B207" t="s">
        <v>2246</v>
      </c>
      <c r="E207" t="str">
        <f xml:space="preserve"> CONCATENATE( MID(Table151823[[#This Row],[PHASE]],2,3), MID(Table151823[[#This Row],[DELIVERABLE]],2,4), TRIM(SUBSTITUTE(MID(Table151823[[#This Row],[CONCERN.ID]],2,20),"X","") )  )</f>
        <v>10.461.</v>
      </c>
      <c r="F207" t="str">
        <f>TRIM(MID(Table151823[[#This Row],[CONCERN.UNIQUEPATH]], IF( ISNUMBER( SEARCH("/",Table151823[[#This Row],[CONCERN.UNIQUEPATH]])),SEARCH("/",Table151823[[#This Row],[CONCERN.UNIQUEPATH]])+1,1),255))</f>
        <v/>
      </c>
      <c r="J207" t="s">
        <v>2068</v>
      </c>
      <c r="K207" s="5" t="s">
        <v>2092</v>
      </c>
      <c r="L207" t="s">
        <v>1928</v>
      </c>
      <c r="M207" t="s">
        <v>5147</v>
      </c>
    </row>
    <row r="208" spans="1:13">
      <c r="A208" t="s">
        <v>1977</v>
      </c>
      <c r="B208" t="s">
        <v>2246</v>
      </c>
      <c r="E208" t="str">
        <f xml:space="preserve"> CONCATENATE( MID(Table151823[[#This Row],[PHASE]],2,3), MID(Table151823[[#This Row],[DELIVERABLE]],2,4), TRIM(SUBSTITUTE(MID(Table151823[[#This Row],[CONCERN.ID]],2,20),"X","") )  )</f>
        <v>10.461.</v>
      </c>
      <c r="F208" t="str">
        <f>TRIM(MID(Table151823[[#This Row],[CONCERN.UNIQUEPATH]], IF( ISNUMBER( SEARCH("/",Table151823[[#This Row],[CONCERN.UNIQUEPATH]])),SEARCH("/",Table151823[[#This Row],[CONCERN.UNIQUEPATH]])+1,1),255))</f>
        <v/>
      </c>
      <c r="J208" t="s">
        <v>2068</v>
      </c>
      <c r="K208" s="5" t="s">
        <v>2100</v>
      </c>
      <c r="L208" t="s">
        <v>1928</v>
      </c>
      <c r="M208" t="s">
        <v>5148</v>
      </c>
    </row>
    <row r="209" spans="1:13">
      <c r="A209" t="s">
        <v>1977</v>
      </c>
      <c r="B209" t="s">
        <v>2246</v>
      </c>
      <c r="E209" t="str">
        <f xml:space="preserve"> CONCATENATE( MID(Table151823[[#This Row],[PHASE]],2,3), MID(Table151823[[#This Row],[DELIVERABLE]],2,4), TRIM(SUBSTITUTE(MID(Table151823[[#This Row],[CONCERN.ID]],2,20),"X","") )  )</f>
        <v>10.461.</v>
      </c>
      <c r="F209" t="str">
        <f>TRIM(MID(Table151823[[#This Row],[CONCERN.UNIQUEPATH]], IF( ISNUMBER( SEARCH("/",Table151823[[#This Row],[CONCERN.UNIQUEPATH]])),SEARCH("/",Table151823[[#This Row],[CONCERN.UNIQUEPATH]])+1,1),255))</f>
        <v/>
      </c>
      <c r="J209" t="s">
        <v>2068</v>
      </c>
      <c r="K209" s="5" t="s">
        <v>2100</v>
      </c>
      <c r="L209" t="s">
        <v>1928</v>
      </c>
      <c r="M209" t="s">
        <v>5149</v>
      </c>
    </row>
    <row r="210" spans="1:13">
      <c r="A210" t="s">
        <v>1977</v>
      </c>
      <c r="B210" t="s">
        <v>2246</v>
      </c>
      <c r="E210" t="str">
        <f xml:space="preserve"> CONCATENATE( MID(Table151823[[#This Row],[PHASE]],2,3), MID(Table151823[[#This Row],[DELIVERABLE]],2,4), TRIM(SUBSTITUTE(MID(Table151823[[#This Row],[CONCERN.ID]],2,20),"X","") )  )</f>
        <v>10.461.</v>
      </c>
      <c r="F210" t="str">
        <f>TRIM(MID(Table151823[[#This Row],[CONCERN.UNIQUEPATH]], IF( ISNUMBER( SEARCH("/",Table151823[[#This Row],[CONCERN.UNIQUEPATH]])),SEARCH("/",Table151823[[#This Row],[CONCERN.UNIQUEPATH]])+1,1),255))</f>
        <v/>
      </c>
      <c r="J210" t="s">
        <v>2068</v>
      </c>
      <c r="K210" s="5" t="s">
        <v>2100</v>
      </c>
      <c r="L210" t="s">
        <v>1928</v>
      </c>
      <c r="M210" t="s">
        <v>5150</v>
      </c>
    </row>
    <row r="211" spans="1:13">
      <c r="A211" t="s">
        <v>1977</v>
      </c>
      <c r="B211" t="s">
        <v>2246</v>
      </c>
      <c r="E211" t="str">
        <f xml:space="preserve"> CONCATENATE( MID(Table151823[[#This Row],[PHASE]],2,3), MID(Table151823[[#This Row],[DELIVERABLE]],2,4), TRIM(SUBSTITUTE(MID(Table151823[[#This Row],[CONCERN.ID]],2,20),"X","") )  )</f>
        <v>10.461.</v>
      </c>
      <c r="F211" t="str">
        <f>TRIM(MID(Table151823[[#This Row],[CONCERN.UNIQUEPATH]], IF( ISNUMBER( SEARCH("/",Table151823[[#This Row],[CONCERN.UNIQUEPATH]])),SEARCH("/",Table151823[[#This Row],[CONCERN.UNIQUEPATH]])+1,1),255))</f>
        <v/>
      </c>
      <c r="J211" t="s">
        <v>2068</v>
      </c>
      <c r="K211" s="5" t="s">
        <v>2106</v>
      </c>
      <c r="L211" t="s">
        <v>1928</v>
      </c>
      <c r="M211" t="s">
        <v>5151</v>
      </c>
    </row>
    <row r="212" spans="1:13">
      <c r="A212" t="s">
        <v>1977</v>
      </c>
      <c r="B212" t="s">
        <v>2246</v>
      </c>
      <c r="E212" t="str">
        <f xml:space="preserve"> CONCATENATE( MID(Table151823[[#This Row],[PHASE]],2,3), MID(Table151823[[#This Row],[DELIVERABLE]],2,4), TRIM(SUBSTITUTE(MID(Table151823[[#This Row],[CONCERN.ID]],2,20),"X","") )  )</f>
        <v>10.461.</v>
      </c>
      <c r="F212" t="str">
        <f>TRIM(MID(Table151823[[#This Row],[CONCERN.UNIQUEPATH]], IF( ISNUMBER( SEARCH("/",Table151823[[#This Row],[CONCERN.UNIQUEPATH]])),SEARCH("/",Table151823[[#This Row],[CONCERN.UNIQUEPATH]])+1,1),255))</f>
        <v/>
      </c>
      <c r="J212" t="s">
        <v>2068</v>
      </c>
      <c r="K212" t="s">
        <v>2094</v>
      </c>
      <c r="L212" t="s">
        <v>1928</v>
      </c>
      <c r="M212" t="s">
        <v>5152</v>
      </c>
    </row>
    <row r="213" spans="1:13">
      <c r="A213" t="s">
        <v>1977</v>
      </c>
      <c r="B213" t="s">
        <v>2246</v>
      </c>
      <c r="E213" t="str">
        <f xml:space="preserve"> CONCATENATE( MID(Table151823[[#This Row],[PHASE]],2,3), MID(Table151823[[#This Row],[DELIVERABLE]],2,4), TRIM(SUBSTITUTE(MID(Table151823[[#This Row],[CONCERN.ID]],2,20),"X","") )  )</f>
        <v>10.461.</v>
      </c>
      <c r="F213" t="str">
        <f>TRIM(MID(Table151823[[#This Row],[CONCERN.UNIQUEPATH]], IF( ISNUMBER( SEARCH("/",Table151823[[#This Row],[CONCERN.UNIQUEPATH]])),SEARCH("/",Table151823[[#This Row],[CONCERN.UNIQUEPATH]])+1,1),255))</f>
        <v/>
      </c>
      <c r="J213" t="s">
        <v>2068</v>
      </c>
      <c r="K213" t="s">
        <v>2098</v>
      </c>
      <c r="L213" t="s">
        <v>1928</v>
      </c>
      <c r="M213" t="s">
        <v>5153</v>
      </c>
    </row>
    <row r="214" spans="1:13">
      <c r="A214" t="s">
        <v>1977</v>
      </c>
      <c r="B214" t="s">
        <v>2246</v>
      </c>
      <c r="E214" t="str">
        <f xml:space="preserve"> CONCATENATE( MID(Table151823[[#This Row],[PHASE]],2,3), MID(Table151823[[#This Row],[DELIVERABLE]],2,4), TRIM(SUBSTITUTE(MID(Table151823[[#This Row],[CONCERN.ID]],2,20),"X","") )  )</f>
        <v>10.461.</v>
      </c>
      <c r="F214" t="str">
        <f>TRIM(MID(Table151823[[#This Row],[CONCERN.UNIQUEPATH]], IF( ISNUMBER( SEARCH("/",Table151823[[#This Row],[CONCERN.UNIQUEPATH]])),SEARCH("/",Table151823[[#This Row],[CONCERN.UNIQUEPATH]])+1,1),255))</f>
        <v/>
      </c>
      <c r="J214" t="s">
        <v>2068</v>
      </c>
      <c r="K214" t="s">
        <v>2024</v>
      </c>
      <c r="L214" t="s">
        <v>1928</v>
      </c>
      <c r="M214" t="s">
        <v>5154</v>
      </c>
    </row>
    <row r="215" spans="1:13">
      <c r="A215" t="s">
        <v>1977</v>
      </c>
      <c r="B215" t="s">
        <v>2246</v>
      </c>
      <c r="E215" t="str">
        <f xml:space="preserve"> CONCATENATE( MID(Table151823[[#This Row],[PHASE]],2,3), MID(Table151823[[#This Row],[DELIVERABLE]],2,4), TRIM(SUBSTITUTE(MID(Table151823[[#This Row],[CONCERN.ID]],2,20),"X","") )  )</f>
        <v>10.461.</v>
      </c>
      <c r="F215" t="str">
        <f>TRIM(MID(Table151823[[#This Row],[CONCERN.UNIQUEPATH]], IF( ISNUMBER( SEARCH("/",Table151823[[#This Row],[CONCERN.UNIQUEPATH]])),SEARCH("/",Table151823[[#This Row],[CONCERN.UNIQUEPATH]])+1,1),255))</f>
        <v/>
      </c>
      <c r="J215" t="s">
        <v>2068</v>
      </c>
      <c r="K215" t="s">
        <v>2096</v>
      </c>
      <c r="L215" t="s">
        <v>1928</v>
      </c>
      <c r="M215" t="s">
        <v>5155</v>
      </c>
    </row>
    <row r="216" spans="1:13">
      <c r="A216" t="s">
        <v>1977</v>
      </c>
      <c r="B216" t="s">
        <v>2246</v>
      </c>
      <c r="E216" t="str">
        <f xml:space="preserve"> CONCATENATE( MID(Table151823[[#This Row],[PHASE]],2,3), MID(Table151823[[#This Row],[DELIVERABLE]],2,4), TRIM(SUBSTITUTE(MID(Table151823[[#This Row],[CONCERN.ID]],2,20),"X","") )  )</f>
        <v>10.461.</v>
      </c>
      <c r="F216" t="str">
        <f>TRIM(MID(Table151823[[#This Row],[CONCERN.UNIQUEPATH]], IF( ISNUMBER( SEARCH("/",Table151823[[#This Row],[CONCERN.UNIQUEPATH]])),SEARCH("/",Table151823[[#This Row],[CONCERN.UNIQUEPATH]])+1,1),255))</f>
        <v/>
      </c>
      <c r="J216" t="s">
        <v>2068</v>
      </c>
      <c r="K216" t="s">
        <v>2096</v>
      </c>
      <c r="L216" t="s">
        <v>1928</v>
      </c>
      <c r="M216" t="s">
        <v>5156</v>
      </c>
    </row>
    <row r="217" spans="1:13">
      <c r="A217" t="s">
        <v>1977</v>
      </c>
      <c r="B217" t="s">
        <v>2246</v>
      </c>
      <c r="E217" t="str">
        <f xml:space="preserve"> CONCATENATE( MID(Table151823[[#This Row],[PHASE]],2,3), MID(Table151823[[#This Row],[DELIVERABLE]],2,4), TRIM(SUBSTITUTE(MID(Table151823[[#This Row],[CONCERN.ID]],2,20),"X","") )  )</f>
        <v>10.461.</v>
      </c>
      <c r="F217" t="str">
        <f>TRIM(MID(Table151823[[#This Row],[CONCERN.UNIQUEPATH]], IF( ISNUMBER( SEARCH("/",Table151823[[#This Row],[CONCERN.UNIQUEPATH]])),SEARCH("/",Table151823[[#This Row],[CONCERN.UNIQUEPATH]])+1,1),255))</f>
        <v/>
      </c>
      <c r="J217" t="s">
        <v>2068</v>
      </c>
      <c r="K217" t="s">
        <v>2096</v>
      </c>
      <c r="L217" t="s">
        <v>1928</v>
      </c>
      <c r="M217" t="s">
        <v>5157</v>
      </c>
    </row>
    <row r="218" spans="1:13">
      <c r="A218" t="s">
        <v>1977</v>
      </c>
      <c r="B218" t="s">
        <v>2246</v>
      </c>
      <c r="E218" t="str">
        <f xml:space="preserve"> CONCATENATE( MID(Table151823[[#This Row],[PHASE]],2,3), MID(Table151823[[#This Row],[DELIVERABLE]],2,4), TRIM(SUBSTITUTE(MID(Table151823[[#This Row],[CONCERN.ID]],2,20),"X","") )  )</f>
        <v>10.461.</v>
      </c>
      <c r="F218" t="str">
        <f>TRIM(MID(Table151823[[#This Row],[CONCERN.UNIQUEPATH]], IF( ISNUMBER( SEARCH("/",Table151823[[#This Row],[CONCERN.UNIQUEPATH]])),SEARCH("/",Table151823[[#This Row],[CONCERN.UNIQUEPATH]])+1,1),255))</f>
        <v/>
      </c>
      <c r="J218" t="s">
        <v>2068</v>
      </c>
      <c r="K218" t="s">
        <v>2096</v>
      </c>
      <c r="L218" t="s">
        <v>1928</v>
      </c>
      <c r="M218" t="s">
        <v>5158</v>
      </c>
    </row>
    <row r="219" spans="1:13">
      <c r="A219" t="s">
        <v>1977</v>
      </c>
      <c r="B219" t="s">
        <v>2246</v>
      </c>
      <c r="E219" t="str">
        <f xml:space="preserve"> CONCATENATE( MID(Table151823[[#This Row],[PHASE]],2,3), MID(Table151823[[#This Row],[DELIVERABLE]],2,4), TRIM(SUBSTITUTE(MID(Table151823[[#This Row],[CONCERN.ID]],2,20),"X","") )  )</f>
        <v>10.461.</v>
      </c>
      <c r="F219" t="str">
        <f>TRIM(MID(Table151823[[#This Row],[CONCERN.UNIQUEPATH]], IF( ISNUMBER( SEARCH("/",Table151823[[#This Row],[CONCERN.UNIQUEPATH]])),SEARCH("/",Table151823[[#This Row],[CONCERN.UNIQUEPATH]])+1,1),255))</f>
        <v/>
      </c>
      <c r="J219" t="s">
        <v>2068</v>
      </c>
      <c r="K219" t="s">
        <v>2096</v>
      </c>
      <c r="L219" t="s">
        <v>1928</v>
      </c>
      <c r="M219" t="s">
        <v>5159</v>
      </c>
    </row>
    <row r="220" spans="1:13">
      <c r="A220" t="s">
        <v>1977</v>
      </c>
      <c r="B220" t="s">
        <v>2246</v>
      </c>
      <c r="E220" t="str">
        <f xml:space="preserve"> CONCATENATE( MID(Table151823[[#This Row],[PHASE]],2,3), MID(Table151823[[#This Row],[DELIVERABLE]],2,4), TRIM(SUBSTITUTE(MID(Table151823[[#This Row],[CONCERN.ID]],2,20),"X","") )  )</f>
        <v>10.461.</v>
      </c>
      <c r="F220" t="str">
        <f>TRIM(MID(Table151823[[#This Row],[CONCERN.UNIQUEPATH]], IF( ISNUMBER( SEARCH("/",Table151823[[#This Row],[CONCERN.UNIQUEPATH]])),SEARCH("/",Table151823[[#This Row],[CONCERN.UNIQUEPATH]])+1,1),255))</f>
        <v/>
      </c>
      <c r="J220" t="s">
        <v>2068</v>
      </c>
      <c r="K220" t="s">
        <v>2096</v>
      </c>
      <c r="L220" t="s">
        <v>1928</v>
      </c>
      <c r="M220" t="s">
        <v>5160</v>
      </c>
    </row>
    <row r="221" spans="1:13">
      <c r="A221" t="s">
        <v>1977</v>
      </c>
      <c r="B221" t="s">
        <v>2246</v>
      </c>
      <c r="E221" t="str">
        <f xml:space="preserve"> CONCATENATE( MID(Table151823[[#This Row],[PHASE]],2,3), MID(Table151823[[#This Row],[DELIVERABLE]],2,4), TRIM(SUBSTITUTE(MID(Table151823[[#This Row],[CONCERN.ID]],2,20),"X","") )  )</f>
        <v>10.461.</v>
      </c>
      <c r="F221" t="str">
        <f>TRIM(MID(Table151823[[#This Row],[CONCERN.UNIQUEPATH]], IF( ISNUMBER( SEARCH("/",Table151823[[#This Row],[CONCERN.UNIQUEPATH]])),SEARCH("/",Table151823[[#This Row],[CONCERN.UNIQUEPATH]])+1,1),255))</f>
        <v/>
      </c>
      <c r="J221" t="s">
        <v>2068</v>
      </c>
      <c r="K221" t="s">
        <v>2096</v>
      </c>
      <c r="L221" t="s">
        <v>1928</v>
      </c>
      <c r="M221" t="s">
        <v>5161</v>
      </c>
    </row>
    <row r="222" spans="1:13">
      <c r="A222" t="s">
        <v>1977</v>
      </c>
      <c r="B222" t="s">
        <v>2246</v>
      </c>
      <c r="E222" t="str">
        <f xml:space="preserve"> CONCATENATE( MID(Table151823[[#This Row],[PHASE]],2,3), MID(Table151823[[#This Row],[DELIVERABLE]],2,4), TRIM(SUBSTITUTE(MID(Table151823[[#This Row],[CONCERN.ID]],2,20),"X","") )  )</f>
        <v>10.461.</v>
      </c>
      <c r="F222" t="str">
        <f>TRIM(MID(Table151823[[#This Row],[CONCERN.UNIQUEPATH]], IF( ISNUMBER( SEARCH("/",Table151823[[#This Row],[CONCERN.UNIQUEPATH]])),SEARCH("/",Table151823[[#This Row],[CONCERN.UNIQUEPATH]])+1,1),255))</f>
        <v/>
      </c>
      <c r="J222" t="s">
        <v>2068</v>
      </c>
      <c r="K222" t="s">
        <v>2096</v>
      </c>
      <c r="L222" t="s">
        <v>1928</v>
      </c>
      <c r="M222" t="s">
        <v>5162</v>
      </c>
    </row>
    <row r="223" spans="1:13">
      <c r="A223" t="s">
        <v>1977</v>
      </c>
      <c r="B223" t="s">
        <v>2246</v>
      </c>
      <c r="E223" t="str">
        <f xml:space="preserve"> CONCATENATE( MID(Table151823[[#This Row],[PHASE]],2,3), MID(Table151823[[#This Row],[DELIVERABLE]],2,4), TRIM(SUBSTITUTE(MID(Table151823[[#This Row],[CONCERN.ID]],2,20),"X","") )  )</f>
        <v>10.461.</v>
      </c>
      <c r="F223" t="str">
        <f>TRIM(MID(Table151823[[#This Row],[CONCERN.UNIQUEPATH]], IF( ISNUMBER( SEARCH("/",Table151823[[#This Row],[CONCERN.UNIQUEPATH]])),SEARCH("/",Table151823[[#This Row],[CONCERN.UNIQUEPATH]])+1,1),255))</f>
        <v/>
      </c>
      <c r="J223" t="s">
        <v>2068</v>
      </c>
      <c r="K223" t="s">
        <v>2096</v>
      </c>
      <c r="L223" t="s">
        <v>1928</v>
      </c>
      <c r="M223" t="s">
        <v>5163</v>
      </c>
    </row>
    <row r="224" spans="1:13">
      <c r="A224" t="s">
        <v>1977</v>
      </c>
      <c r="B224" t="s">
        <v>2246</v>
      </c>
      <c r="E224" t="str">
        <f xml:space="preserve"> CONCATENATE( MID(Table151823[[#This Row],[PHASE]],2,3), MID(Table151823[[#This Row],[DELIVERABLE]],2,4), TRIM(SUBSTITUTE(MID(Table151823[[#This Row],[CONCERN.ID]],2,20),"X","") )  )</f>
        <v>10.461.</v>
      </c>
      <c r="F224" t="str">
        <f>TRIM(MID(Table151823[[#This Row],[CONCERN.UNIQUEPATH]], IF( ISNUMBER( SEARCH("/",Table151823[[#This Row],[CONCERN.UNIQUEPATH]])),SEARCH("/",Table151823[[#This Row],[CONCERN.UNIQUEPATH]])+1,1),255))</f>
        <v/>
      </c>
      <c r="J224" t="s">
        <v>2068</v>
      </c>
      <c r="K224" t="s">
        <v>2096</v>
      </c>
      <c r="L224" t="s">
        <v>1928</v>
      </c>
      <c r="M224" t="s">
        <v>5164</v>
      </c>
    </row>
    <row r="225" spans="1:13">
      <c r="A225" t="s">
        <v>1977</v>
      </c>
      <c r="B225" t="s">
        <v>2246</v>
      </c>
      <c r="E225" t="str">
        <f xml:space="preserve"> CONCATENATE( MID(Table151823[[#This Row],[PHASE]],2,3), MID(Table151823[[#This Row],[DELIVERABLE]],2,4), TRIM(SUBSTITUTE(MID(Table151823[[#This Row],[CONCERN.ID]],2,20),"X","") )  )</f>
        <v>10.461.</v>
      </c>
      <c r="F225" t="str">
        <f>TRIM(MID(Table151823[[#This Row],[CONCERN.UNIQUEPATH]], IF( ISNUMBER( SEARCH("/",Table151823[[#This Row],[CONCERN.UNIQUEPATH]])),SEARCH("/",Table151823[[#This Row],[CONCERN.UNIQUEPATH]])+1,1),255))</f>
        <v/>
      </c>
      <c r="J225" t="s">
        <v>2068</v>
      </c>
      <c r="K225" t="s">
        <v>2096</v>
      </c>
      <c r="L225" t="s">
        <v>1928</v>
      </c>
      <c r="M225" t="s">
        <v>5165</v>
      </c>
    </row>
    <row r="226" spans="1:13">
      <c r="A226" t="s">
        <v>1977</v>
      </c>
      <c r="B226" t="s">
        <v>2246</v>
      </c>
      <c r="E226" t="str">
        <f xml:space="preserve"> CONCATENATE( MID(Table151823[[#This Row],[PHASE]],2,3), MID(Table151823[[#This Row],[DELIVERABLE]],2,4), TRIM(SUBSTITUTE(MID(Table151823[[#This Row],[CONCERN.ID]],2,20),"X","") )  )</f>
        <v>10.461.</v>
      </c>
      <c r="F226" t="str">
        <f>TRIM(MID(Table151823[[#This Row],[CONCERN.UNIQUEPATH]], IF( ISNUMBER( SEARCH("/",Table151823[[#This Row],[CONCERN.UNIQUEPATH]])),SEARCH("/",Table151823[[#This Row],[CONCERN.UNIQUEPATH]])+1,1),255))</f>
        <v/>
      </c>
      <c r="J226" t="s">
        <v>2068</v>
      </c>
      <c r="K226" t="s">
        <v>2096</v>
      </c>
      <c r="L226" t="s">
        <v>1928</v>
      </c>
      <c r="M226" t="s">
        <v>5166</v>
      </c>
    </row>
    <row r="227" spans="1:13">
      <c r="A227" t="s">
        <v>1977</v>
      </c>
      <c r="B227" t="s">
        <v>2246</v>
      </c>
      <c r="E227" t="str">
        <f xml:space="preserve"> CONCATENATE( MID(Table151823[[#This Row],[PHASE]],2,3), MID(Table151823[[#This Row],[DELIVERABLE]],2,4), TRIM(SUBSTITUTE(MID(Table151823[[#This Row],[CONCERN.ID]],2,20),"X","") )  )</f>
        <v>10.461.</v>
      </c>
      <c r="F227" t="str">
        <f>TRIM(MID(Table151823[[#This Row],[CONCERN.UNIQUEPATH]], IF( ISNUMBER( SEARCH("/",Table151823[[#This Row],[CONCERN.UNIQUEPATH]])),SEARCH("/",Table151823[[#This Row],[CONCERN.UNIQUEPATH]])+1,1),255))</f>
        <v/>
      </c>
      <c r="J227" t="s">
        <v>2068</v>
      </c>
      <c r="K227" t="s">
        <v>2096</v>
      </c>
      <c r="L227" t="s">
        <v>1928</v>
      </c>
      <c r="M227" t="s">
        <v>5167</v>
      </c>
    </row>
    <row r="228" spans="1:13">
      <c r="A228" t="s">
        <v>1977</v>
      </c>
      <c r="B228" t="s">
        <v>2246</v>
      </c>
      <c r="E228" t="str">
        <f xml:space="preserve"> CONCATENATE( MID(Table151823[[#This Row],[PHASE]],2,3), MID(Table151823[[#This Row],[DELIVERABLE]],2,4), TRIM(SUBSTITUTE(MID(Table151823[[#This Row],[CONCERN.ID]],2,20),"X","") )  )</f>
        <v>10.461.</v>
      </c>
      <c r="F228" t="str">
        <f>TRIM(MID(Table151823[[#This Row],[CONCERN.UNIQUEPATH]], IF( ISNUMBER( SEARCH("/",Table151823[[#This Row],[CONCERN.UNIQUEPATH]])),SEARCH("/",Table151823[[#This Row],[CONCERN.UNIQUEPATH]])+1,1),255))</f>
        <v/>
      </c>
      <c r="J228" t="s">
        <v>2068</v>
      </c>
      <c r="K228" t="s">
        <v>2096</v>
      </c>
      <c r="L228" t="s">
        <v>1928</v>
      </c>
      <c r="M228" t="s">
        <v>5168</v>
      </c>
    </row>
    <row r="229" spans="1:13">
      <c r="A229" t="s">
        <v>1977</v>
      </c>
      <c r="B229" t="s">
        <v>2246</v>
      </c>
      <c r="E229" t="str">
        <f xml:space="preserve"> CONCATENATE( MID(Table151823[[#This Row],[PHASE]],2,3), MID(Table151823[[#This Row],[DELIVERABLE]],2,4), TRIM(SUBSTITUTE(MID(Table151823[[#This Row],[CONCERN.ID]],2,20),"X","") )  )</f>
        <v>10.461.</v>
      </c>
      <c r="F229" t="str">
        <f>TRIM(MID(Table151823[[#This Row],[CONCERN.UNIQUEPATH]], IF( ISNUMBER( SEARCH("/",Table151823[[#This Row],[CONCERN.UNIQUEPATH]])),SEARCH("/",Table151823[[#This Row],[CONCERN.UNIQUEPATH]])+1,1),255))</f>
        <v/>
      </c>
      <c r="J229" t="s">
        <v>2068</v>
      </c>
      <c r="L229" t="s">
        <v>1928</v>
      </c>
      <c r="M229" t="s">
        <v>5169</v>
      </c>
    </row>
    <row r="230" spans="1:13">
      <c r="A230" t="s">
        <v>1977</v>
      </c>
      <c r="B230" t="s">
        <v>2246</v>
      </c>
      <c r="E230" t="str">
        <f xml:space="preserve"> CONCATENATE( MID(Table151823[[#This Row],[PHASE]],2,3), MID(Table151823[[#This Row],[DELIVERABLE]],2,4), TRIM(SUBSTITUTE(MID(Table151823[[#This Row],[CONCERN.ID]],2,20),"X","") )  )</f>
        <v>10.461.</v>
      </c>
      <c r="F230" t="str">
        <f>TRIM(MID(Table151823[[#This Row],[CONCERN.UNIQUEPATH]], IF( ISNUMBER( SEARCH("/",Table151823[[#This Row],[CONCERN.UNIQUEPATH]])),SEARCH("/",Table151823[[#This Row],[CONCERN.UNIQUEPATH]])+1,1),255))</f>
        <v/>
      </c>
      <c r="J230" t="s">
        <v>2068</v>
      </c>
      <c r="K230" t="s">
        <v>2096</v>
      </c>
      <c r="L230" t="s">
        <v>1928</v>
      </c>
      <c r="M230" t="s">
        <v>5170</v>
      </c>
    </row>
    <row r="231" spans="1:13">
      <c r="A231" t="s">
        <v>1977</v>
      </c>
      <c r="B231" t="s">
        <v>2246</v>
      </c>
      <c r="E231" t="str">
        <f xml:space="preserve"> CONCATENATE( MID(Table151823[[#This Row],[PHASE]],2,3), MID(Table151823[[#This Row],[DELIVERABLE]],2,4), TRIM(SUBSTITUTE(MID(Table151823[[#This Row],[CONCERN.ID]],2,20),"X","") )  )</f>
        <v>10.461.</v>
      </c>
      <c r="F231" t="str">
        <f>TRIM(MID(Table151823[[#This Row],[CONCERN.UNIQUEPATH]], IF( ISNUMBER( SEARCH("/",Table151823[[#This Row],[CONCERN.UNIQUEPATH]])),SEARCH("/",Table151823[[#This Row],[CONCERN.UNIQUEPATH]])+1,1),255))</f>
        <v/>
      </c>
      <c r="J231" t="s">
        <v>2068</v>
      </c>
      <c r="K231" t="s">
        <v>2096</v>
      </c>
      <c r="L231" t="s">
        <v>1928</v>
      </c>
      <c r="M231" t="s">
        <v>5171</v>
      </c>
    </row>
    <row r="232" spans="1:13">
      <c r="A232" t="s">
        <v>1977</v>
      </c>
      <c r="B232" t="s">
        <v>2246</v>
      </c>
      <c r="E232" t="str">
        <f xml:space="preserve"> CONCATENATE( MID(Table151823[[#This Row],[PHASE]],2,3), MID(Table151823[[#This Row],[DELIVERABLE]],2,4), TRIM(SUBSTITUTE(MID(Table151823[[#This Row],[CONCERN.ID]],2,20),"X","") )  )</f>
        <v>10.461.</v>
      </c>
      <c r="F232" t="str">
        <f>TRIM(MID(Table151823[[#This Row],[CONCERN.UNIQUEPATH]], IF( ISNUMBER( SEARCH("/",Table151823[[#This Row],[CONCERN.UNIQUEPATH]])),SEARCH("/",Table151823[[#This Row],[CONCERN.UNIQUEPATH]])+1,1),255))</f>
        <v/>
      </c>
      <c r="J232" t="s">
        <v>2068</v>
      </c>
      <c r="K232" t="s">
        <v>2106</v>
      </c>
      <c r="L232" t="s">
        <v>1928</v>
      </c>
      <c r="M232" t="s">
        <v>5172</v>
      </c>
    </row>
    <row r="233" spans="1:13">
      <c r="A233" t="s">
        <v>1977</v>
      </c>
      <c r="B233" t="s">
        <v>2246</v>
      </c>
      <c r="E233" t="str">
        <f xml:space="preserve"> CONCATENATE( MID(Table151823[[#This Row],[PHASE]],2,3), MID(Table151823[[#This Row],[DELIVERABLE]],2,4), TRIM(SUBSTITUTE(MID(Table151823[[#This Row],[CONCERN.ID]],2,20),"X","") )  )</f>
        <v>10.461.</v>
      </c>
      <c r="F233" t="str">
        <f>TRIM(MID(Table151823[[#This Row],[CONCERN.UNIQUEPATH]], IF( ISNUMBER( SEARCH("/",Table151823[[#This Row],[CONCERN.UNIQUEPATH]])),SEARCH("/",Table151823[[#This Row],[CONCERN.UNIQUEPATH]])+1,1),255))</f>
        <v/>
      </c>
      <c r="J233" t="s">
        <v>2068</v>
      </c>
      <c r="L233" t="s">
        <v>1928</v>
      </c>
      <c r="M233" t="s">
        <v>5173</v>
      </c>
    </row>
    <row r="234" spans="1:13">
      <c r="A234" t="s">
        <v>1977</v>
      </c>
      <c r="B234" t="s">
        <v>2246</v>
      </c>
      <c r="E234" t="str">
        <f xml:space="preserve"> CONCATENATE( MID(Table151823[[#This Row],[PHASE]],2,3), MID(Table151823[[#This Row],[DELIVERABLE]],2,4), TRIM(SUBSTITUTE(MID(Table151823[[#This Row],[CONCERN.ID]],2,20),"X","") )  )</f>
        <v>10.461.</v>
      </c>
      <c r="F234" t="str">
        <f>TRIM(MID(Table151823[[#This Row],[CONCERN.UNIQUEPATH]], IF( ISNUMBER( SEARCH("/",Table151823[[#This Row],[CONCERN.UNIQUEPATH]])),SEARCH("/",Table151823[[#This Row],[CONCERN.UNIQUEPATH]])+1,1),255))</f>
        <v/>
      </c>
      <c r="J234" t="s">
        <v>2068</v>
      </c>
      <c r="L234" t="s">
        <v>1928</v>
      </c>
      <c r="M234" t="s">
        <v>5174</v>
      </c>
    </row>
    <row r="235" spans="1:13">
      <c r="A235" t="s">
        <v>1977</v>
      </c>
      <c r="B235" t="s">
        <v>2246</v>
      </c>
      <c r="E235" t="str">
        <f xml:space="preserve"> CONCATENATE( MID(Table151823[[#This Row],[PHASE]],2,3), MID(Table151823[[#This Row],[DELIVERABLE]],2,4), TRIM(SUBSTITUTE(MID(Table151823[[#This Row],[CONCERN.ID]],2,20),"X","") )  )</f>
        <v>10.461.</v>
      </c>
      <c r="F235" t="str">
        <f>TRIM(MID(Table151823[[#This Row],[CONCERN.UNIQUEPATH]], IF( ISNUMBER( SEARCH("/",Table151823[[#This Row],[CONCERN.UNIQUEPATH]])),SEARCH("/",Table151823[[#This Row],[CONCERN.UNIQUEPATH]])+1,1),255))</f>
        <v/>
      </c>
      <c r="J235" t="s">
        <v>2068</v>
      </c>
      <c r="K235" t="s">
        <v>2032</v>
      </c>
      <c r="L235" t="s">
        <v>1928</v>
      </c>
      <c r="M235" t="s">
        <v>5175</v>
      </c>
    </row>
    <row r="236" spans="1:13">
      <c r="A236" t="s">
        <v>1977</v>
      </c>
      <c r="B236" t="s">
        <v>2246</v>
      </c>
      <c r="E236" t="str">
        <f xml:space="preserve"> CONCATENATE( MID(Table151823[[#This Row],[PHASE]],2,3), MID(Table151823[[#This Row],[DELIVERABLE]],2,4), TRIM(SUBSTITUTE(MID(Table151823[[#This Row],[CONCERN.ID]],2,20),"X","") )  )</f>
        <v>10.461.</v>
      </c>
      <c r="F236" t="str">
        <f>TRIM(MID(Table151823[[#This Row],[CONCERN.UNIQUEPATH]], IF( ISNUMBER( SEARCH("/",Table151823[[#This Row],[CONCERN.UNIQUEPATH]])),SEARCH("/",Table151823[[#This Row],[CONCERN.UNIQUEPATH]])+1,1),255))</f>
        <v/>
      </c>
      <c r="J236" t="s">
        <v>2068</v>
      </c>
      <c r="L236" t="s">
        <v>1928</v>
      </c>
      <c r="M236" t="s">
        <v>5176</v>
      </c>
    </row>
    <row r="237" spans="1:13">
      <c r="A237" t="s">
        <v>1977</v>
      </c>
      <c r="B237" t="s">
        <v>2246</v>
      </c>
      <c r="E237" t="str">
        <f xml:space="preserve"> CONCATENATE( MID(Table151823[[#This Row],[PHASE]],2,3), MID(Table151823[[#This Row],[DELIVERABLE]],2,4), TRIM(SUBSTITUTE(MID(Table151823[[#This Row],[CONCERN.ID]],2,20),"X","") )  )</f>
        <v>10.461.</v>
      </c>
      <c r="F237" t="str">
        <f>TRIM(MID(Table151823[[#This Row],[CONCERN.UNIQUEPATH]], IF( ISNUMBER( SEARCH("/",Table151823[[#This Row],[CONCERN.UNIQUEPATH]])),SEARCH("/",Table151823[[#This Row],[CONCERN.UNIQUEPATH]])+1,1),255))</f>
        <v/>
      </c>
      <c r="J237" t="s">
        <v>2068</v>
      </c>
      <c r="L237" t="s">
        <v>1928</v>
      </c>
      <c r="M237" t="s">
        <v>5177</v>
      </c>
    </row>
    <row r="238" spans="1:13">
      <c r="A238" t="s">
        <v>1977</v>
      </c>
      <c r="B238" t="s">
        <v>2246</v>
      </c>
      <c r="E238" t="str">
        <f xml:space="preserve"> CONCATENATE( MID(Table151823[[#This Row],[PHASE]],2,3), MID(Table151823[[#This Row],[DELIVERABLE]],2,4), TRIM(SUBSTITUTE(MID(Table151823[[#This Row],[CONCERN.ID]],2,20),"X","") )  )</f>
        <v>10.461.</v>
      </c>
      <c r="F238" t="str">
        <f>TRIM(MID(Table151823[[#This Row],[CONCERN.UNIQUEPATH]], IF( ISNUMBER( SEARCH("/",Table151823[[#This Row],[CONCERN.UNIQUEPATH]])),SEARCH("/",Table151823[[#This Row],[CONCERN.UNIQUEPATH]])+1,1),255))</f>
        <v/>
      </c>
      <c r="J238" t="s">
        <v>2068</v>
      </c>
      <c r="L238" t="s">
        <v>1928</v>
      </c>
      <c r="M238" t="s">
        <v>5178</v>
      </c>
    </row>
    <row r="239" spans="1:13">
      <c r="A239" t="s">
        <v>1977</v>
      </c>
      <c r="B239" t="s">
        <v>2246</v>
      </c>
      <c r="E239" t="str">
        <f xml:space="preserve"> CONCATENATE( MID(Table151823[[#This Row],[PHASE]],2,3), MID(Table151823[[#This Row],[DELIVERABLE]],2,4), TRIM(SUBSTITUTE(MID(Table151823[[#This Row],[CONCERN.ID]],2,20),"X","") )  )</f>
        <v>10.461.</v>
      </c>
      <c r="F239" t="str">
        <f>TRIM(MID(Table151823[[#This Row],[CONCERN.UNIQUEPATH]], IF( ISNUMBER( SEARCH("/",Table151823[[#This Row],[CONCERN.UNIQUEPATH]])),SEARCH("/",Table151823[[#This Row],[CONCERN.UNIQUEPATH]])+1,1),255))</f>
        <v/>
      </c>
      <c r="J239" t="s">
        <v>2068</v>
      </c>
      <c r="K239" t="s">
        <v>2100</v>
      </c>
      <c r="L239" t="s">
        <v>1928</v>
      </c>
      <c r="M239" t="s">
        <v>5179</v>
      </c>
    </row>
    <row r="240" spans="1:13">
      <c r="A240" t="s">
        <v>1977</v>
      </c>
      <c r="B240" t="s">
        <v>2246</v>
      </c>
      <c r="E240" t="str">
        <f xml:space="preserve"> CONCATENATE( MID(Table151823[[#This Row],[PHASE]],2,3), MID(Table151823[[#This Row],[DELIVERABLE]],2,4), TRIM(SUBSTITUTE(MID(Table151823[[#This Row],[CONCERN.ID]],2,20),"X","") )  )</f>
        <v>10.461.</v>
      </c>
      <c r="F240" t="str">
        <f>TRIM(MID(Table151823[[#This Row],[CONCERN.UNIQUEPATH]], IF( ISNUMBER( SEARCH("/",Table151823[[#This Row],[CONCERN.UNIQUEPATH]])),SEARCH("/",Table151823[[#This Row],[CONCERN.UNIQUEPATH]])+1,1),255))</f>
        <v/>
      </c>
      <c r="J240" t="s">
        <v>2068</v>
      </c>
      <c r="K240" t="s">
        <v>2100</v>
      </c>
      <c r="L240" t="s">
        <v>1928</v>
      </c>
      <c r="M240" t="s">
        <v>5180</v>
      </c>
    </row>
    <row r="241" spans="1:13">
      <c r="A241" t="s">
        <v>1977</v>
      </c>
      <c r="B241" t="s">
        <v>2246</v>
      </c>
      <c r="E241" t="str">
        <f xml:space="preserve"> CONCATENATE( MID(Table151823[[#This Row],[PHASE]],2,3), MID(Table151823[[#This Row],[DELIVERABLE]],2,4), TRIM(SUBSTITUTE(MID(Table151823[[#This Row],[CONCERN.ID]],2,20),"X","") )  )</f>
        <v>10.461.</v>
      </c>
      <c r="F241" t="str">
        <f>TRIM(MID(Table151823[[#This Row],[CONCERN.UNIQUEPATH]], IF( ISNUMBER( SEARCH("/",Table151823[[#This Row],[CONCERN.UNIQUEPATH]])),SEARCH("/",Table151823[[#This Row],[CONCERN.UNIQUEPATH]])+1,1),255))</f>
        <v/>
      </c>
      <c r="J241" t="s">
        <v>2068</v>
      </c>
      <c r="K241" t="s">
        <v>2100</v>
      </c>
      <c r="L241" t="s">
        <v>1928</v>
      </c>
      <c r="M241" t="s">
        <v>5181</v>
      </c>
    </row>
    <row r="242" spans="1:13">
      <c r="A242" t="s">
        <v>1977</v>
      </c>
      <c r="B242" t="s">
        <v>2246</v>
      </c>
      <c r="E242" t="str">
        <f xml:space="preserve"> CONCATENATE( MID(Table151823[[#This Row],[PHASE]],2,3), MID(Table151823[[#This Row],[DELIVERABLE]],2,4), TRIM(SUBSTITUTE(MID(Table151823[[#This Row],[CONCERN.ID]],2,20),"X","") )  )</f>
        <v>10.461.</v>
      </c>
      <c r="F242" t="str">
        <f>TRIM(MID(Table151823[[#This Row],[CONCERN.UNIQUEPATH]], IF( ISNUMBER( SEARCH("/",Table151823[[#This Row],[CONCERN.UNIQUEPATH]])),SEARCH("/",Table151823[[#This Row],[CONCERN.UNIQUEPATH]])+1,1),255))</f>
        <v/>
      </c>
      <c r="J242" t="s">
        <v>2068</v>
      </c>
      <c r="K242" t="s">
        <v>2100</v>
      </c>
      <c r="L242" t="s">
        <v>1928</v>
      </c>
      <c r="M242" t="s">
        <v>5182</v>
      </c>
    </row>
    <row r="243" spans="1:13">
      <c r="A243" t="s">
        <v>1977</v>
      </c>
      <c r="B243" t="s">
        <v>2246</v>
      </c>
      <c r="E243" t="str">
        <f xml:space="preserve"> CONCATENATE( MID(Table151823[[#This Row],[PHASE]],2,3), MID(Table151823[[#This Row],[DELIVERABLE]],2,4), TRIM(SUBSTITUTE(MID(Table151823[[#This Row],[CONCERN.ID]],2,20),"X","") )  )</f>
        <v>10.461.</v>
      </c>
      <c r="F243" t="str">
        <f>TRIM(MID(Table151823[[#This Row],[CONCERN.UNIQUEPATH]], IF( ISNUMBER( SEARCH("/",Table151823[[#This Row],[CONCERN.UNIQUEPATH]])),SEARCH("/",Table151823[[#This Row],[CONCERN.UNIQUEPATH]])+1,1),255))</f>
        <v/>
      </c>
      <c r="J243" t="s">
        <v>2068</v>
      </c>
      <c r="K243" t="s">
        <v>2100</v>
      </c>
      <c r="L243" t="s">
        <v>1928</v>
      </c>
      <c r="M243" t="s">
        <v>5183</v>
      </c>
    </row>
    <row r="244" spans="1:13">
      <c r="A244" t="s">
        <v>1977</v>
      </c>
      <c r="B244" t="s">
        <v>2246</v>
      </c>
      <c r="E244" t="str">
        <f xml:space="preserve"> CONCATENATE( MID(Table151823[[#This Row],[PHASE]],2,3), MID(Table151823[[#This Row],[DELIVERABLE]],2,4), TRIM(SUBSTITUTE(MID(Table151823[[#This Row],[CONCERN.ID]],2,20),"X","") )  )</f>
        <v>10.461.</v>
      </c>
      <c r="F244" t="str">
        <f>TRIM(MID(Table151823[[#This Row],[CONCERN.UNIQUEPATH]], IF( ISNUMBER( SEARCH("/",Table151823[[#This Row],[CONCERN.UNIQUEPATH]])),SEARCH("/",Table151823[[#This Row],[CONCERN.UNIQUEPATH]])+1,1),255))</f>
        <v/>
      </c>
      <c r="J244" t="s">
        <v>2068</v>
      </c>
      <c r="K244" t="s">
        <v>2100</v>
      </c>
      <c r="L244" t="s">
        <v>1928</v>
      </c>
      <c r="M244" t="s">
        <v>5184</v>
      </c>
    </row>
    <row r="245" spans="1:13">
      <c r="A245" t="s">
        <v>1977</v>
      </c>
      <c r="B245" t="s">
        <v>2246</v>
      </c>
      <c r="E245" t="str">
        <f xml:space="preserve"> CONCATENATE( MID(Table151823[[#This Row],[PHASE]],2,3), MID(Table151823[[#This Row],[DELIVERABLE]],2,4), TRIM(SUBSTITUTE(MID(Table151823[[#This Row],[CONCERN.ID]],2,20),"X","") )  )</f>
        <v>10.461.</v>
      </c>
      <c r="F245" t="str">
        <f>TRIM(MID(Table151823[[#This Row],[CONCERN.UNIQUEPATH]], IF( ISNUMBER( SEARCH("/",Table151823[[#This Row],[CONCERN.UNIQUEPATH]])),SEARCH("/",Table151823[[#This Row],[CONCERN.UNIQUEPATH]])+1,1),255))</f>
        <v/>
      </c>
      <c r="J245" t="s">
        <v>2068</v>
      </c>
      <c r="K245" t="s">
        <v>2100</v>
      </c>
      <c r="L245" t="s">
        <v>1928</v>
      </c>
      <c r="M245" t="s">
        <v>5185</v>
      </c>
    </row>
    <row r="246" spans="1:13">
      <c r="A246" t="s">
        <v>1977</v>
      </c>
      <c r="B246" t="s">
        <v>2246</v>
      </c>
      <c r="E246" t="str">
        <f xml:space="preserve"> CONCATENATE( MID(Table151823[[#This Row],[PHASE]],2,3), MID(Table151823[[#This Row],[DELIVERABLE]],2,4), TRIM(SUBSTITUTE(MID(Table151823[[#This Row],[CONCERN.ID]],2,20),"X","") )  )</f>
        <v>10.461.</v>
      </c>
      <c r="F246" t="str">
        <f>TRIM(MID(Table151823[[#This Row],[CONCERN.UNIQUEPATH]], IF( ISNUMBER( SEARCH("/",Table151823[[#This Row],[CONCERN.UNIQUEPATH]])),SEARCH("/",Table151823[[#This Row],[CONCERN.UNIQUEPATH]])+1,1),255))</f>
        <v/>
      </c>
      <c r="J246" t="s">
        <v>2068</v>
      </c>
      <c r="K246" t="s">
        <v>2026</v>
      </c>
      <c r="L246" t="s">
        <v>1928</v>
      </c>
      <c r="M246" t="s">
        <v>5186</v>
      </c>
    </row>
    <row r="247" spans="1:13">
      <c r="A247" t="s">
        <v>1977</v>
      </c>
      <c r="B247" t="s">
        <v>2246</v>
      </c>
      <c r="E247" t="str">
        <f xml:space="preserve"> CONCATENATE( MID(Table151823[[#This Row],[PHASE]],2,3), MID(Table151823[[#This Row],[DELIVERABLE]],2,4), TRIM(SUBSTITUTE(MID(Table151823[[#This Row],[CONCERN.ID]],2,20),"X","") )  )</f>
        <v>10.461.</v>
      </c>
      <c r="F247" t="str">
        <f>TRIM(MID(Table151823[[#This Row],[CONCERN.UNIQUEPATH]], IF( ISNUMBER( SEARCH("/",Table151823[[#This Row],[CONCERN.UNIQUEPATH]])),SEARCH("/",Table151823[[#This Row],[CONCERN.UNIQUEPATH]])+1,1),255))</f>
        <v/>
      </c>
      <c r="J247" t="s">
        <v>2068</v>
      </c>
      <c r="K247" t="s">
        <v>2100</v>
      </c>
      <c r="L247" t="s">
        <v>1928</v>
      </c>
      <c r="M247" t="s">
        <v>5187</v>
      </c>
    </row>
    <row r="248" spans="1:13">
      <c r="A248" t="s">
        <v>1977</v>
      </c>
      <c r="B248" t="s">
        <v>2246</v>
      </c>
      <c r="E248" t="str">
        <f xml:space="preserve"> CONCATENATE( MID(Table151823[[#This Row],[PHASE]],2,3), MID(Table151823[[#This Row],[DELIVERABLE]],2,4), TRIM(SUBSTITUTE(MID(Table151823[[#This Row],[CONCERN.ID]],2,20),"X","") )  )</f>
        <v>10.461.</v>
      </c>
      <c r="F248" t="str">
        <f>TRIM(MID(Table151823[[#This Row],[CONCERN.UNIQUEPATH]], IF( ISNUMBER( SEARCH("/",Table151823[[#This Row],[CONCERN.UNIQUEPATH]])),SEARCH("/",Table151823[[#This Row],[CONCERN.UNIQUEPATH]])+1,1),255))</f>
        <v/>
      </c>
      <c r="J248" t="s">
        <v>2068</v>
      </c>
      <c r="K248" t="s">
        <v>2100</v>
      </c>
      <c r="L248" t="s">
        <v>1928</v>
      </c>
      <c r="M248" t="s">
        <v>5188</v>
      </c>
    </row>
    <row r="249" spans="1:13">
      <c r="A249" t="s">
        <v>1977</v>
      </c>
      <c r="B249" t="s">
        <v>2246</v>
      </c>
      <c r="E249" t="str">
        <f xml:space="preserve"> CONCATENATE( MID(Table151823[[#This Row],[PHASE]],2,3), MID(Table151823[[#This Row],[DELIVERABLE]],2,4), TRIM(SUBSTITUTE(MID(Table151823[[#This Row],[CONCERN.ID]],2,20),"X","") )  )</f>
        <v>10.461.</v>
      </c>
      <c r="F249" t="str">
        <f>TRIM(MID(Table151823[[#This Row],[CONCERN.UNIQUEPATH]], IF( ISNUMBER( SEARCH("/",Table151823[[#This Row],[CONCERN.UNIQUEPATH]])),SEARCH("/",Table151823[[#This Row],[CONCERN.UNIQUEPATH]])+1,1),255))</f>
        <v/>
      </c>
      <c r="J249" t="s">
        <v>2068</v>
      </c>
      <c r="K249" t="s">
        <v>2100</v>
      </c>
      <c r="L249" t="s">
        <v>1928</v>
      </c>
      <c r="M249" t="s">
        <v>5189</v>
      </c>
    </row>
    <row r="250" spans="1:13">
      <c r="A250" t="s">
        <v>1977</v>
      </c>
      <c r="B250" t="s">
        <v>2246</v>
      </c>
      <c r="E250" t="str">
        <f xml:space="preserve"> CONCATENATE( MID(Table151823[[#This Row],[PHASE]],2,3), MID(Table151823[[#This Row],[DELIVERABLE]],2,4), TRIM(SUBSTITUTE(MID(Table151823[[#This Row],[CONCERN.ID]],2,20),"X","") )  )</f>
        <v>10.461.</v>
      </c>
      <c r="F250" t="str">
        <f>TRIM(MID(Table151823[[#This Row],[CONCERN.UNIQUEPATH]], IF( ISNUMBER( SEARCH("/",Table151823[[#This Row],[CONCERN.UNIQUEPATH]])),SEARCH("/",Table151823[[#This Row],[CONCERN.UNIQUEPATH]])+1,1),255))</f>
        <v/>
      </c>
      <c r="J250" t="s">
        <v>2068</v>
      </c>
      <c r="K250" t="s">
        <v>2036</v>
      </c>
      <c r="L250" t="s">
        <v>1928</v>
      </c>
      <c r="M250" t="s">
        <v>5190</v>
      </c>
    </row>
    <row r="251" spans="1:13">
      <c r="A251" t="s">
        <v>1977</v>
      </c>
      <c r="B251" t="s">
        <v>2246</v>
      </c>
      <c r="E251" t="str">
        <f xml:space="preserve"> CONCATENATE( MID(Table151823[[#This Row],[PHASE]],2,3), MID(Table151823[[#This Row],[DELIVERABLE]],2,4), TRIM(SUBSTITUTE(MID(Table151823[[#This Row],[CONCERN.ID]],2,20),"X","") )  )</f>
        <v>10.461.</v>
      </c>
      <c r="F251" t="str">
        <f>TRIM(MID(Table151823[[#This Row],[CONCERN.UNIQUEPATH]], IF( ISNUMBER( SEARCH("/",Table151823[[#This Row],[CONCERN.UNIQUEPATH]])),SEARCH("/",Table151823[[#This Row],[CONCERN.UNIQUEPATH]])+1,1),255))</f>
        <v/>
      </c>
      <c r="J251" t="s">
        <v>2068</v>
      </c>
      <c r="K251" t="s">
        <v>2036</v>
      </c>
      <c r="L251" t="s">
        <v>1928</v>
      </c>
      <c r="M251" t="s">
        <v>5191</v>
      </c>
    </row>
    <row r="252" spans="1:13">
      <c r="A252" t="s">
        <v>1977</v>
      </c>
      <c r="B252" t="s">
        <v>2246</v>
      </c>
      <c r="E252" t="str">
        <f xml:space="preserve"> CONCATENATE( MID(Table151823[[#This Row],[PHASE]],2,3), MID(Table151823[[#This Row],[DELIVERABLE]],2,4), TRIM(SUBSTITUTE(MID(Table151823[[#This Row],[CONCERN.ID]],2,20),"X","") )  )</f>
        <v>10.461.</v>
      </c>
      <c r="F252" t="str">
        <f>TRIM(MID(Table151823[[#This Row],[CONCERN.UNIQUEPATH]], IF( ISNUMBER( SEARCH("/",Table151823[[#This Row],[CONCERN.UNIQUEPATH]])),SEARCH("/",Table151823[[#This Row],[CONCERN.UNIQUEPATH]])+1,1),255))</f>
        <v/>
      </c>
      <c r="J252" t="s">
        <v>2068</v>
      </c>
      <c r="K252" t="s">
        <v>2036</v>
      </c>
      <c r="L252" t="s">
        <v>1928</v>
      </c>
      <c r="M252" t="s">
        <v>5192</v>
      </c>
    </row>
    <row r="253" spans="1:13">
      <c r="A253" t="s">
        <v>1977</v>
      </c>
      <c r="B253" t="s">
        <v>2246</v>
      </c>
      <c r="E253" t="str">
        <f xml:space="preserve"> CONCATENATE( MID(Table151823[[#This Row],[PHASE]],2,3), MID(Table151823[[#This Row],[DELIVERABLE]],2,4), TRIM(SUBSTITUTE(MID(Table151823[[#This Row],[CONCERN.ID]],2,20),"X","") )  )</f>
        <v>10.461.</v>
      </c>
      <c r="F253" t="str">
        <f>TRIM(MID(Table151823[[#This Row],[CONCERN.UNIQUEPATH]], IF( ISNUMBER( SEARCH("/",Table151823[[#This Row],[CONCERN.UNIQUEPATH]])),SEARCH("/",Table151823[[#This Row],[CONCERN.UNIQUEPATH]])+1,1),255))</f>
        <v/>
      </c>
      <c r="J253" t="s">
        <v>2068</v>
      </c>
      <c r="K253" t="s">
        <v>2024</v>
      </c>
      <c r="L253" t="s">
        <v>1928</v>
      </c>
      <c r="M253" t="s">
        <v>5193</v>
      </c>
    </row>
    <row r="254" spans="1:13">
      <c r="A254" t="s">
        <v>1977</v>
      </c>
      <c r="B254" t="s">
        <v>2246</v>
      </c>
      <c r="E254" t="str">
        <f xml:space="preserve"> CONCATENATE( MID(Table151823[[#This Row],[PHASE]],2,3), MID(Table151823[[#This Row],[DELIVERABLE]],2,4), TRIM(SUBSTITUTE(MID(Table151823[[#This Row],[CONCERN.ID]],2,20),"X","") )  )</f>
        <v>10.461.</v>
      </c>
      <c r="F254" t="str">
        <f>TRIM(MID(Table151823[[#This Row],[CONCERN.UNIQUEPATH]], IF( ISNUMBER( SEARCH("/",Table151823[[#This Row],[CONCERN.UNIQUEPATH]])),SEARCH("/",Table151823[[#This Row],[CONCERN.UNIQUEPATH]])+1,1),255))</f>
        <v/>
      </c>
      <c r="J254" t="s">
        <v>2068</v>
      </c>
      <c r="K254" t="s">
        <v>2024</v>
      </c>
      <c r="L254" t="s">
        <v>1928</v>
      </c>
      <c r="M254" t="s">
        <v>5194</v>
      </c>
    </row>
    <row r="255" spans="1:13">
      <c r="A255" t="s">
        <v>1977</v>
      </c>
      <c r="B255" t="s">
        <v>2246</v>
      </c>
      <c r="E255" t="str">
        <f xml:space="preserve"> CONCATENATE( MID(Table151823[[#This Row],[PHASE]],2,3), MID(Table151823[[#This Row],[DELIVERABLE]],2,4), TRIM(SUBSTITUTE(MID(Table151823[[#This Row],[CONCERN.ID]],2,20),"X","") )  )</f>
        <v>10.461.</v>
      </c>
      <c r="F255" t="str">
        <f>TRIM(MID(Table151823[[#This Row],[CONCERN.UNIQUEPATH]], IF( ISNUMBER( SEARCH("/",Table151823[[#This Row],[CONCERN.UNIQUEPATH]])),SEARCH("/",Table151823[[#This Row],[CONCERN.UNIQUEPATH]])+1,1),255))</f>
        <v/>
      </c>
      <c r="J255" t="s">
        <v>2068</v>
      </c>
      <c r="K255" t="s">
        <v>2024</v>
      </c>
      <c r="L255" t="s">
        <v>1928</v>
      </c>
      <c r="M255" t="s">
        <v>5195</v>
      </c>
    </row>
    <row r="256" spans="1:13">
      <c r="A256" t="s">
        <v>1977</v>
      </c>
      <c r="B256" t="s">
        <v>2246</v>
      </c>
      <c r="E256" t="str">
        <f xml:space="preserve"> CONCATENATE( MID(Table151823[[#This Row],[PHASE]],2,3), MID(Table151823[[#This Row],[DELIVERABLE]],2,4), TRIM(SUBSTITUTE(MID(Table151823[[#This Row],[CONCERN.ID]],2,20),"X","") )  )</f>
        <v>10.461.</v>
      </c>
      <c r="F256" t="str">
        <f>TRIM(MID(Table151823[[#This Row],[CONCERN.UNIQUEPATH]], IF( ISNUMBER( SEARCH("/",Table151823[[#This Row],[CONCERN.UNIQUEPATH]])),SEARCH("/",Table151823[[#This Row],[CONCERN.UNIQUEPATH]])+1,1),255))</f>
        <v/>
      </c>
      <c r="J256" t="s">
        <v>2068</v>
      </c>
      <c r="K256" t="s">
        <v>1971</v>
      </c>
      <c r="L256" t="s">
        <v>1928</v>
      </c>
      <c r="M256" t="s">
        <v>5196</v>
      </c>
    </row>
    <row r="257" spans="1:13">
      <c r="A257" t="s">
        <v>1977</v>
      </c>
      <c r="B257" t="s">
        <v>2246</v>
      </c>
      <c r="E257" t="str">
        <f xml:space="preserve"> CONCATENATE( MID(Table151823[[#This Row],[PHASE]],2,3), MID(Table151823[[#This Row],[DELIVERABLE]],2,4), TRIM(SUBSTITUTE(MID(Table151823[[#This Row],[CONCERN.ID]],2,20),"X","") )  )</f>
        <v>10.461.</v>
      </c>
      <c r="F257" t="str">
        <f>TRIM(MID(Table151823[[#This Row],[CONCERN.UNIQUEPATH]], IF( ISNUMBER( SEARCH("/",Table151823[[#This Row],[CONCERN.UNIQUEPATH]])),SEARCH("/",Table151823[[#This Row],[CONCERN.UNIQUEPATH]])+1,1),255))</f>
        <v/>
      </c>
      <c r="J257" t="s">
        <v>2068</v>
      </c>
      <c r="K257" t="s">
        <v>1975</v>
      </c>
      <c r="L257" t="s">
        <v>1928</v>
      </c>
      <c r="M257" t="s">
        <v>5197</v>
      </c>
    </row>
    <row r="258" spans="1:13">
      <c r="A258" t="s">
        <v>1977</v>
      </c>
      <c r="B258" t="s">
        <v>2246</v>
      </c>
      <c r="E258" t="str">
        <f xml:space="preserve"> CONCATENATE( MID(Table151823[[#This Row],[PHASE]],2,3), MID(Table151823[[#This Row],[DELIVERABLE]],2,4), TRIM(SUBSTITUTE(MID(Table151823[[#This Row],[CONCERN.ID]],2,20),"X","") )  )</f>
        <v>10.461.</v>
      </c>
      <c r="F258" t="str">
        <f>TRIM(MID(Table151823[[#This Row],[CONCERN.UNIQUEPATH]], IF( ISNUMBER( SEARCH("/",Table151823[[#This Row],[CONCERN.UNIQUEPATH]])),SEARCH("/",Table151823[[#This Row],[CONCERN.UNIQUEPATH]])+1,1),255))</f>
        <v/>
      </c>
      <c r="J258" t="s">
        <v>2068</v>
      </c>
      <c r="K258" t="s">
        <v>2100</v>
      </c>
      <c r="L258" t="s">
        <v>1928</v>
      </c>
      <c r="M258" t="s">
        <v>5198</v>
      </c>
    </row>
    <row r="259" spans="1:13">
      <c r="A259" t="s">
        <v>1977</v>
      </c>
      <c r="B259" t="s">
        <v>2246</v>
      </c>
      <c r="E259" t="str">
        <f xml:space="preserve"> CONCATENATE( MID(Table151823[[#This Row],[PHASE]],2,3), MID(Table151823[[#This Row],[DELIVERABLE]],2,4), TRIM(SUBSTITUTE(MID(Table151823[[#This Row],[CONCERN.ID]],2,20),"X","") )  )</f>
        <v>10.461.</v>
      </c>
      <c r="F259" t="str">
        <f>TRIM(MID(Table151823[[#This Row],[CONCERN.UNIQUEPATH]], IF( ISNUMBER( SEARCH("/",Table151823[[#This Row],[CONCERN.UNIQUEPATH]])),SEARCH("/",Table151823[[#This Row],[CONCERN.UNIQUEPATH]])+1,1),255))</f>
        <v/>
      </c>
      <c r="J259" t="s">
        <v>2068</v>
      </c>
      <c r="L259" t="s">
        <v>1928</v>
      </c>
      <c r="M259" t="s">
        <v>5199</v>
      </c>
    </row>
    <row r="260" spans="1:13">
      <c r="A260" t="s">
        <v>1977</v>
      </c>
      <c r="B260" t="s">
        <v>2246</v>
      </c>
      <c r="E260" t="str">
        <f xml:space="preserve"> CONCATENATE( MID(Table151823[[#This Row],[PHASE]],2,3), MID(Table151823[[#This Row],[DELIVERABLE]],2,4), TRIM(SUBSTITUTE(MID(Table151823[[#This Row],[CONCERN.ID]],2,20),"X","") )  )</f>
        <v>10.461.</v>
      </c>
      <c r="F260" t="str">
        <f>TRIM(MID(Table151823[[#This Row],[CONCERN.UNIQUEPATH]], IF( ISNUMBER( SEARCH("/",Table151823[[#This Row],[CONCERN.UNIQUEPATH]])),SEARCH("/",Table151823[[#This Row],[CONCERN.UNIQUEPATH]])+1,1),255))</f>
        <v/>
      </c>
      <c r="J260" t="s">
        <v>2068</v>
      </c>
      <c r="L260" t="s">
        <v>1928</v>
      </c>
      <c r="M260" t="s">
        <v>5200</v>
      </c>
    </row>
    <row r="261" spans="1:13">
      <c r="A261" t="s">
        <v>1977</v>
      </c>
      <c r="B261" t="s">
        <v>2246</v>
      </c>
      <c r="E261" t="str">
        <f xml:space="preserve"> CONCATENATE( MID(Table151823[[#This Row],[PHASE]],2,3), MID(Table151823[[#This Row],[DELIVERABLE]],2,4), TRIM(SUBSTITUTE(MID(Table151823[[#This Row],[CONCERN.ID]],2,20),"X","") )  )</f>
        <v>10.461.</v>
      </c>
      <c r="F261" t="str">
        <f>TRIM(MID(Table151823[[#This Row],[CONCERN.UNIQUEPATH]], IF( ISNUMBER( SEARCH("/",Table151823[[#This Row],[CONCERN.UNIQUEPATH]])),SEARCH("/",Table151823[[#This Row],[CONCERN.UNIQUEPATH]])+1,1),255))</f>
        <v/>
      </c>
      <c r="J261" t="s">
        <v>2068</v>
      </c>
      <c r="L261" t="s">
        <v>1928</v>
      </c>
      <c r="M261" t="s">
        <v>5201</v>
      </c>
    </row>
    <row r="262" spans="1:13">
      <c r="A262" t="s">
        <v>1977</v>
      </c>
      <c r="B262" t="s">
        <v>2246</v>
      </c>
      <c r="E262" t="str">
        <f xml:space="preserve"> CONCATENATE( MID(Table151823[[#This Row],[PHASE]],2,3), MID(Table151823[[#This Row],[DELIVERABLE]],2,4), TRIM(SUBSTITUTE(MID(Table151823[[#This Row],[CONCERN.ID]],2,20),"X","") )  )</f>
        <v>10.461.</v>
      </c>
      <c r="F262" t="str">
        <f>TRIM(MID(Table151823[[#This Row],[CONCERN.UNIQUEPATH]], IF( ISNUMBER( SEARCH("/",Table151823[[#This Row],[CONCERN.UNIQUEPATH]])),SEARCH("/",Table151823[[#This Row],[CONCERN.UNIQUEPATH]])+1,1),255))</f>
        <v/>
      </c>
      <c r="J262" t="s">
        <v>2068</v>
      </c>
      <c r="L262" t="s">
        <v>1928</v>
      </c>
      <c r="M262" t="s">
        <v>5202</v>
      </c>
    </row>
    <row r="263" spans="1:13">
      <c r="A263" t="s">
        <v>1977</v>
      </c>
      <c r="B263" t="s">
        <v>2246</v>
      </c>
      <c r="E263" t="str">
        <f xml:space="preserve"> CONCATENATE( MID(Table151823[[#This Row],[PHASE]],2,3), MID(Table151823[[#This Row],[DELIVERABLE]],2,4), TRIM(SUBSTITUTE(MID(Table151823[[#This Row],[CONCERN.ID]],2,20),"X","") )  )</f>
        <v>10.461.</v>
      </c>
      <c r="F263" t="str">
        <f>TRIM(MID(Table151823[[#This Row],[CONCERN.UNIQUEPATH]], IF( ISNUMBER( SEARCH("/",Table151823[[#This Row],[CONCERN.UNIQUEPATH]])),SEARCH("/",Table151823[[#This Row],[CONCERN.UNIQUEPATH]])+1,1),255))</f>
        <v/>
      </c>
      <c r="J263" t="s">
        <v>2068</v>
      </c>
      <c r="L263" t="s">
        <v>1928</v>
      </c>
      <c r="M263" t="s">
        <v>5203</v>
      </c>
    </row>
    <row r="264" spans="1:13">
      <c r="A264" t="s">
        <v>1977</v>
      </c>
      <c r="B264" t="s">
        <v>2246</v>
      </c>
      <c r="E264" t="str">
        <f xml:space="preserve"> CONCATENATE( MID(Table151823[[#This Row],[PHASE]],2,3), MID(Table151823[[#This Row],[DELIVERABLE]],2,4), TRIM(SUBSTITUTE(MID(Table151823[[#This Row],[CONCERN.ID]],2,20),"X","") )  )</f>
        <v>10.461.</v>
      </c>
      <c r="F264" t="str">
        <f>TRIM(MID(Table151823[[#This Row],[CONCERN.UNIQUEPATH]], IF( ISNUMBER( SEARCH("/",Table151823[[#This Row],[CONCERN.UNIQUEPATH]])),SEARCH("/",Table151823[[#This Row],[CONCERN.UNIQUEPATH]])+1,1),255))</f>
        <v/>
      </c>
      <c r="J264" t="s">
        <v>2068</v>
      </c>
      <c r="L264" t="s">
        <v>1928</v>
      </c>
      <c r="M264" t="s">
        <v>5204</v>
      </c>
    </row>
    <row r="265" spans="1:13">
      <c r="A265" t="s">
        <v>1977</v>
      </c>
      <c r="B265" t="s">
        <v>2246</v>
      </c>
      <c r="E265" t="str">
        <f xml:space="preserve"> CONCATENATE( MID(Table151823[[#This Row],[PHASE]],2,3), MID(Table151823[[#This Row],[DELIVERABLE]],2,4), TRIM(SUBSTITUTE(MID(Table151823[[#This Row],[CONCERN.ID]],2,20),"X","") )  )</f>
        <v>10.461.</v>
      </c>
      <c r="F265" t="str">
        <f>TRIM(MID(Table151823[[#This Row],[CONCERN.UNIQUEPATH]], IF( ISNUMBER( SEARCH("/",Table151823[[#This Row],[CONCERN.UNIQUEPATH]])),SEARCH("/",Table151823[[#This Row],[CONCERN.UNIQUEPATH]])+1,1),255))</f>
        <v/>
      </c>
      <c r="J265" t="s">
        <v>2068</v>
      </c>
      <c r="L265" t="s">
        <v>1928</v>
      </c>
      <c r="M265" t="s">
        <v>5143</v>
      </c>
    </row>
    <row r="266" spans="1:13">
      <c r="A266" t="s">
        <v>1977</v>
      </c>
      <c r="B266" t="s">
        <v>2246</v>
      </c>
      <c r="E266" t="str">
        <f xml:space="preserve"> CONCATENATE( MID(Table151823[[#This Row],[PHASE]],2,3), MID(Table151823[[#This Row],[DELIVERABLE]],2,4), TRIM(SUBSTITUTE(MID(Table151823[[#This Row],[CONCERN.ID]],2,20),"X","") )  )</f>
        <v>10.461.</v>
      </c>
      <c r="F266" t="str">
        <f>TRIM(MID(Table151823[[#This Row],[CONCERN.UNIQUEPATH]], IF( ISNUMBER( SEARCH("/",Table151823[[#This Row],[CONCERN.UNIQUEPATH]])),SEARCH("/",Table151823[[#This Row],[CONCERN.UNIQUEPATH]])+1,1),255))</f>
        <v/>
      </c>
      <c r="J266" t="s">
        <v>2068</v>
      </c>
      <c r="L266" t="s">
        <v>1928</v>
      </c>
      <c r="M266" t="s">
        <v>5205</v>
      </c>
    </row>
    <row r="267" spans="1:13">
      <c r="A267" t="s">
        <v>1977</v>
      </c>
      <c r="B267" t="s">
        <v>2246</v>
      </c>
      <c r="E267" t="str">
        <f xml:space="preserve"> CONCATENATE( MID(Table151823[[#This Row],[PHASE]],2,3), MID(Table151823[[#This Row],[DELIVERABLE]],2,4), TRIM(SUBSTITUTE(MID(Table151823[[#This Row],[CONCERN.ID]],2,20),"X","") )  )</f>
        <v>10.461.</v>
      </c>
      <c r="F267" t="str">
        <f>TRIM(MID(Table151823[[#This Row],[CONCERN.UNIQUEPATH]], IF( ISNUMBER( SEARCH("/",Table151823[[#This Row],[CONCERN.UNIQUEPATH]])),SEARCH("/",Table151823[[#This Row],[CONCERN.UNIQUEPATH]])+1,1),255))</f>
        <v/>
      </c>
      <c r="J267" t="s">
        <v>2068</v>
      </c>
      <c r="L267" t="s">
        <v>1928</v>
      </c>
      <c r="M267" t="s">
        <v>5206</v>
      </c>
    </row>
    <row r="268" spans="1:13">
      <c r="A268" t="s">
        <v>1977</v>
      </c>
      <c r="B268" t="s">
        <v>2246</v>
      </c>
      <c r="E268" t="str">
        <f xml:space="preserve"> CONCATENATE( MID(Table151823[[#This Row],[PHASE]],2,3), MID(Table151823[[#This Row],[DELIVERABLE]],2,4), TRIM(SUBSTITUTE(MID(Table151823[[#This Row],[CONCERN.ID]],2,20),"X","") )  )</f>
        <v>10.461.</v>
      </c>
      <c r="F268" t="str">
        <f>TRIM(MID(Table151823[[#This Row],[CONCERN.UNIQUEPATH]], IF( ISNUMBER( SEARCH("/",Table151823[[#This Row],[CONCERN.UNIQUEPATH]])),SEARCH("/",Table151823[[#This Row],[CONCERN.UNIQUEPATH]])+1,1),255))</f>
        <v/>
      </c>
      <c r="J268" t="s">
        <v>2068</v>
      </c>
      <c r="K268" t="s">
        <v>2100</v>
      </c>
      <c r="L268" t="s">
        <v>1928</v>
      </c>
      <c r="M268" t="s">
        <v>5207</v>
      </c>
    </row>
    <row r="269" spans="1:13">
      <c r="A269" t="s">
        <v>1977</v>
      </c>
      <c r="B269" t="s">
        <v>2246</v>
      </c>
      <c r="E269" t="str">
        <f xml:space="preserve"> CONCATENATE( MID(Table151823[[#This Row],[PHASE]],2,3), MID(Table151823[[#This Row],[DELIVERABLE]],2,4), TRIM(SUBSTITUTE(MID(Table151823[[#This Row],[CONCERN.ID]],2,20),"X","") )  )</f>
        <v>10.461.</v>
      </c>
      <c r="F269" t="str">
        <f>TRIM(MID(Table151823[[#This Row],[CONCERN.UNIQUEPATH]], IF( ISNUMBER( SEARCH("/",Table151823[[#This Row],[CONCERN.UNIQUEPATH]])),SEARCH("/",Table151823[[#This Row],[CONCERN.UNIQUEPATH]])+1,1),255))</f>
        <v/>
      </c>
      <c r="J269" t="s">
        <v>2068</v>
      </c>
      <c r="K269" t="s">
        <v>2100</v>
      </c>
      <c r="L269" t="s">
        <v>1928</v>
      </c>
      <c r="M269" t="s">
        <v>5208</v>
      </c>
    </row>
    <row r="270" spans="1:13">
      <c r="A270" t="s">
        <v>1977</v>
      </c>
      <c r="B270" t="s">
        <v>2246</v>
      </c>
      <c r="E270" t="str">
        <f xml:space="preserve"> CONCATENATE( MID(Table151823[[#This Row],[PHASE]],2,3), MID(Table151823[[#This Row],[DELIVERABLE]],2,4), TRIM(SUBSTITUTE(MID(Table151823[[#This Row],[CONCERN.ID]],2,20),"X","") )  )</f>
        <v>10.461.</v>
      </c>
      <c r="F270" t="str">
        <f>TRIM(MID(Table151823[[#This Row],[CONCERN.UNIQUEPATH]], IF( ISNUMBER( SEARCH("/",Table151823[[#This Row],[CONCERN.UNIQUEPATH]])),SEARCH("/",Table151823[[#This Row],[CONCERN.UNIQUEPATH]])+1,1),255))</f>
        <v/>
      </c>
      <c r="J270" t="s">
        <v>2068</v>
      </c>
      <c r="K270" t="s">
        <v>2032</v>
      </c>
      <c r="L270" t="s">
        <v>1928</v>
      </c>
      <c r="M270" t="s">
        <v>5209</v>
      </c>
    </row>
    <row r="271" spans="1:13">
      <c r="A271" t="s">
        <v>1977</v>
      </c>
      <c r="B271" t="s">
        <v>2246</v>
      </c>
      <c r="E271" t="str">
        <f xml:space="preserve"> CONCATENATE( MID(Table151823[[#This Row],[PHASE]],2,3), MID(Table151823[[#This Row],[DELIVERABLE]],2,4), TRIM(SUBSTITUTE(MID(Table151823[[#This Row],[CONCERN.ID]],2,20),"X","") )  )</f>
        <v>10.461.</v>
      </c>
      <c r="F271" t="str">
        <f>TRIM(MID(Table151823[[#This Row],[CONCERN.UNIQUEPATH]], IF( ISNUMBER( SEARCH("/",Table151823[[#This Row],[CONCERN.UNIQUEPATH]])),SEARCH("/",Table151823[[#This Row],[CONCERN.UNIQUEPATH]])+1,1),255))</f>
        <v/>
      </c>
      <c r="J271" t="s">
        <v>2068</v>
      </c>
      <c r="K271" t="s">
        <v>2092</v>
      </c>
      <c r="L271" t="s">
        <v>1928</v>
      </c>
      <c r="M271" t="s">
        <v>5210</v>
      </c>
    </row>
    <row r="272" spans="1:13">
      <c r="A272" t="s">
        <v>1977</v>
      </c>
      <c r="B272" t="s">
        <v>2246</v>
      </c>
      <c r="E272" t="str">
        <f xml:space="preserve"> CONCATENATE( MID(Table151823[[#This Row],[PHASE]],2,3), MID(Table151823[[#This Row],[DELIVERABLE]],2,4), TRIM(SUBSTITUTE(MID(Table151823[[#This Row],[CONCERN.ID]],2,20),"X","") )  )</f>
        <v>10.461.</v>
      </c>
      <c r="F272" t="str">
        <f>TRIM(MID(Table151823[[#This Row],[CONCERN.UNIQUEPATH]], IF( ISNUMBER( SEARCH("/",Table151823[[#This Row],[CONCERN.UNIQUEPATH]])),SEARCH("/",Table151823[[#This Row],[CONCERN.UNIQUEPATH]])+1,1),255))</f>
        <v/>
      </c>
      <c r="J272" t="s">
        <v>2068</v>
      </c>
      <c r="K272" t="s">
        <v>2092</v>
      </c>
      <c r="L272" t="s">
        <v>1928</v>
      </c>
      <c r="M272" t="s">
        <v>5211</v>
      </c>
    </row>
    <row r="273" spans="1:13">
      <c r="A273" t="s">
        <v>1977</v>
      </c>
      <c r="B273" t="s">
        <v>2246</v>
      </c>
      <c r="E273" t="str">
        <f xml:space="preserve"> CONCATENATE( MID(Table151823[[#This Row],[PHASE]],2,3), MID(Table151823[[#This Row],[DELIVERABLE]],2,4), TRIM(SUBSTITUTE(MID(Table151823[[#This Row],[CONCERN.ID]],2,20),"X","") )  )</f>
        <v>10.461.</v>
      </c>
      <c r="F273" t="str">
        <f>TRIM(MID(Table151823[[#This Row],[CONCERN.UNIQUEPATH]], IF( ISNUMBER( SEARCH("/",Table151823[[#This Row],[CONCERN.UNIQUEPATH]])),SEARCH("/",Table151823[[#This Row],[CONCERN.UNIQUEPATH]])+1,1),255))</f>
        <v/>
      </c>
      <c r="J273" t="s">
        <v>2068</v>
      </c>
      <c r="K273" t="s">
        <v>2024</v>
      </c>
      <c r="L273" t="s">
        <v>1928</v>
      </c>
      <c r="M273" t="s">
        <v>5212</v>
      </c>
    </row>
    <row r="274" spans="1:13">
      <c r="A274" t="s">
        <v>1977</v>
      </c>
      <c r="B274" t="s">
        <v>2246</v>
      </c>
      <c r="E274" t="str">
        <f xml:space="preserve"> CONCATENATE( MID(Table151823[[#This Row],[PHASE]],2,3), MID(Table151823[[#This Row],[DELIVERABLE]],2,4), TRIM(SUBSTITUTE(MID(Table151823[[#This Row],[CONCERN.ID]],2,20),"X","") )  )</f>
        <v>10.461.</v>
      </c>
      <c r="F274" t="str">
        <f>TRIM(MID(Table151823[[#This Row],[CONCERN.UNIQUEPATH]], IF( ISNUMBER( SEARCH("/",Table151823[[#This Row],[CONCERN.UNIQUEPATH]])),SEARCH("/",Table151823[[#This Row],[CONCERN.UNIQUEPATH]])+1,1),255))</f>
        <v/>
      </c>
      <c r="J274" t="s">
        <v>2068</v>
      </c>
      <c r="K274" t="s">
        <v>2024</v>
      </c>
      <c r="L274" t="s">
        <v>1928</v>
      </c>
      <c r="M274" t="s">
        <v>5213</v>
      </c>
    </row>
    <row r="275" spans="1:13">
      <c r="A275" t="s">
        <v>1977</v>
      </c>
      <c r="B275" t="s">
        <v>2246</v>
      </c>
      <c r="E275" t="str">
        <f xml:space="preserve"> CONCATENATE( MID(Table151823[[#This Row],[PHASE]],2,3), MID(Table151823[[#This Row],[DELIVERABLE]],2,4), TRIM(SUBSTITUTE(MID(Table151823[[#This Row],[CONCERN.ID]],2,20),"X","") )  )</f>
        <v>10.461.</v>
      </c>
      <c r="F275" t="str">
        <f>TRIM(MID(Table151823[[#This Row],[CONCERN.UNIQUEPATH]], IF( ISNUMBER( SEARCH("/",Table151823[[#This Row],[CONCERN.UNIQUEPATH]])),SEARCH("/",Table151823[[#This Row],[CONCERN.UNIQUEPATH]])+1,1),255))</f>
        <v/>
      </c>
      <c r="J275" t="s">
        <v>2068</v>
      </c>
      <c r="K275" t="s">
        <v>2032</v>
      </c>
      <c r="L275" t="s">
        <v>1928</v>
      </c>
      <c r="M275" t="s">
        <v>5214</v>
      </c>
    </row>
    <row r="276" spans="1:13">
      <c r="A276" t="s">
        <v>1977</v>
      </c>
      <c r="B276" t="s">
        <v>2246</v>
      </c>
      <c r="E276" t="str">
        <f xml:space="preserve"> CONCATENATE( MID(Table151823[[#This Row],[PHASE]],2,3), MID(Table151823[[#This Row],[DELIVERABLE]],2,4), TRIM(SUBSTITUTE(MID(Table151823[[#This Row],[CONCERN.ID]],2,20),"X","") )  )</f>
        <v>10.461.</v>
      </c>
      <c r="F276" t="str">
        <f>TRIM(MID(Table151823[[#This Row],[CONCERN.UNIQUEPATH]], IF( ISNUMBER( SEARCH("/",Table151823[[#This Row],[CONCERN.UNIQUEPATH]])),SEARCH("/",Table151823[[#This Row],[CONCERN.UNIQUEPATH]])+1,1),255))</f>
        <v/>
      </c>
      <c r="J276" t="s">
        <v>2068</v>
      </c>
      <c r="K276" t="s">
        <v>2076</v>
      </c>
      <c r="L276" t="s">
        <v>1928</v>
      </c>
      <c r="M276" t="s">
        <v>5215</v>
      </c>
    </row>
    <row r="277" spans="1:13">
      <c r="A277" t="s">
        <v>1977</v>
      </c>
      <c r="B277" t="s">
        <v>2246</v>
      </c>
      <c r="E277" t="str">
        <f xml:space="preserve"> CONCATENATE( MID(Table151823[[#This Row],[PHASE]],2,3), MID(Table151823[[#This Row],[DELIVERABLE]],2,4), TRIM(SUBSTITUTE(MID(Table151823[[#This Row],[CONCERN.ID]],2,20),"X","") )  )</f>
        <v>10.461.</v>
      </c>
      <c r="F277" t="str">
        <f>TRIM(MID(Table151823[[#This Row],[CONCERN.UNIQUEPATH]], IF( ISNUMBER( SEARCH("/",Table151823[[#This Row],[CONCERN.UNIQUEPATH]])),SEARCH("/",Table151823[[#This Row],[CONCERN.UNIQUEPATH]])+1,1),255))</f>
        <v/>
      </c>
      <c r="J277" t="s">
        <v>2068</v>
      </c>
      <c r="K277" t="s">
        <v>2092</v>
      </c>
      <c r="L277" t="s">
        <v>1928</v>
      </c>
      <c r="M277" t="s">
        <v>5216</v>
      </c>
    </row>
    <row r="278" spans="1:13">
      <c r="A278" t="s">
        <v>1977</v>
      </c>
      <c r="B278" t="s">
        <v>2246</v>
      </c>
      <c r="E278" t="str">
        <f xml:space="preserve"> CONCATENATE( MID(Table151823[[#This Row],[PHASE]],2,3), MID(Table151823[[#This Row],[DELIVERABLE]],2,4), TRIM(SUBSTITUTE(MID(Table151823[[#This Row],[CONCERN.ID]],2,20),"X","") )  )</f>
        <v>10.461.</v>
      </c>
      <c r="F278" t="str">
        <f>TRIM(MID(Table151823[[#This Row],[CONCERN.UNIQUEPATH]], IF( ISNUMBER( SEARCH("/",Table151823[[#This Row],[CONCERN.UNIQUEPATH]])),SEARCH("/",Table151823[[#This Row],[CONCERN.UNIQUEPATH]])+1,1),255))</f>
        <v/>
      </c>
      <c r="J278" t="s">
        <v>2068</v>
      </c>
      <c r="K278" t="s">
        <v>2026</v>
      </c>
      <c r="L278" t="s">
        <v>1928</v>
      </c>
      <c r="M278" t="s">
        <v>5217</v>
      </c>
    </row>
    <row r="279" spans="1:13">
      <c r="A279" t="s">
        <v>1977</v>
      </c>
      <c r="B279" t="s">
        <v>2246</v>
      </c>
      <c r="E279" t="str">
        <f xml:space="preserve"> CONCATENATE( MID(Table151823[[#This Row],[PHASE]],2,3), MID(Table151823[[#This Row],[DELIVERABLE]],2,4), TRIM(SUBSTITUTE(MID(Table151823[[#This Row],[CONCERN.ID]],2,20),"X","") )  )</f>
        <v>10.461.</v>
      </c>
      <c r="F279" t="str">
        <f>TRIM(MID(Table151823[[#This Row],[CONCERN.UNIQUEPATH]], IF( ISNUMBER( SEARCH("/",Table151823[[#This Row],[CONCERN.UNIQUEPATH]])),SEARCH("/",Table151823[[#This Row],[CONCERN.UNIQUEPATH]])+1,1),255))</f>
        <v/>
      </c>
      <c r="J279" t="s">
        <v>2068</v>
      </c>
      <c r="K279" t="s">
        <v>2076</v>
      </c>
      <c r="L279" t="s">
        <v>1928</v>
      </c>
      <c r="M279" t="s">
        <v>5218</v>
      </c>
    </row>
    <row r="280" spans="1:13">
      <c r="A280" t="s">
        <v>1977</v>
      </c>
      <c r="B280" t="s">
        <v>2246</v>
      </c>
      <c r="E280" t="str">
        <f xml:space="preserve"> CONCATENATE( MID(Table151823[[#This Row],[PHASE]],2,3), MID(Table151823[[#This Row],[DELIVERABLE]],2,4), TRIM(SUBSTITUTE(MID(Table151823[[#This Row],[CONCERN.ID]],2,20),"X","") )  )</f>
        <v>10.461.</v>
      </c>
      <c r="F280" t="str">
        <f>TRIM(MID(Table151823[[#This Row],[CONCERN.UNIQUEPATH]], IF( ISNUMBER( SEARCH("/",Table151823[[#This Row],[CONCERN.UNIQUEPATH]])),SEARCH("/",Table151823[[#This Row],[CONCERN.UNIQUEPATH]])+1,1),255))</f>
        <v/>
      </c>
      <c r="J280" t="s">
        <v>2068</v>
      </c>
      <c r="K280" s="11" t="s">
        <v>2096</v>
      </c>
      <c r="L280" t="s">
        <v>1928</v>
      </c>
      <c r="M280" t="s">
        <v>5219</v>
      </c>
    </row>
    <row r="281" spans="1:13">
      <c r="A281" t="s">
        <v>1977</v>
      </c>
      <c r="B281" t="s">
        <v>2246</v>
      </c>
      <c r="E281" t="str">
        <f xml:space="preserve"> CONCATENATE( MID(Table151823[[#This Row],[PHASE]],2,3), MID(Table151823[[#This Row],[DELIVERABLE]],2,4), TRIM(SUBSTITUTE(MID(Table151823[[#This Row],[CONCERN.ID]],2,20),"X","") )  )</f>
        <v>10.461.</v>
      </c>
      <c r="F281" t="str">
        <f>TRIM(MID(Table151823[[#This Row],[CONCERN.UNIQUEPATH]], IF( ISNUMBER( SEARCH("/",Table151823[[#This Row],[CONCERN.UNIQUEPATH]])),SEARCH("/",Table151823[[#This Row],[CONCERN.UNIQUEPATH]])+1,1),255))</f>
        <v/>
      </c>
      <c r="J281" t="s">
        <v>2068</v>
      </c>
      <c r="K281" s="11" t="s">
        <v>2092</v>
      </c>
      <c r="L281" t="s">
        <v>1928</v>
      </c>
      <c r="M281" t="s">
        <v>5220</v>
      </c>
    </row>
    <row r="282" spans="1:13">
      <c r="A282" t="s">
        <v>1977</v>
      </c>
      <c r="B282" t="s">
        <v>2246</v>
      </c>
      <c r="E282" t="str">
        <f xml:space="preserve"> CONCATENATE( MID(Table151823[[#This Row],[PHASE]],2,3), MID(Table151823[[#This Row],[DELIVERABLE]],2,4), TRIM(SUBSTITUTE(MID(Table151823[[#This Row],[CONCERN.ID]],2,20),"X","") )  )</f>
        <v>10.461.</v>
      </c>
      <c r="F282" t="str">
        <f>TRIM(MID(Table151823[[#This Row],[CONCERN.UNIQUEPATH]], IF( ISNUMBER( SEARCH("/",Table151823[[#This Row],[CONCERN.UNIQUEPATH]])),SEARCH("/",Table151823[[#This Row],[CONCERN.UNIQUEPATH]])+1,1),255))</f>
        <v/>
      </c>
      <c r="J282" t="s">
        <v>2068</v>
      </c>
      <c r="K282" t="s">
        <v>2026</v>
      </c>
      <c r="L282" t="s">
        <v>1928</v>
      </c>
      <c r="M282" t="s">
        <v>5221</v>
      </c>
    </row>
    <row r="283" spans="1:13">
      <c r="A283" t="s">
        <v>1977</v>
      </c>
      <c r="B283" t="s">
        <v>2246</v>
      </c>
      <c r="E283" t="str">
        <f xml:space="preserve"> CONCATENATE( MID(Table151823[[#This Row],[PHASE]],2,3), MID(Table151823[[#This Row],[DELIVERABLE]],2,4), TRIM(SUBSTITUTE(MID(Table151823[[#This Row],[CONCERN.ID]],2,20),"X","") )  )</f>
        <v>10.461.</v>
      </c>
      <c r="F283" t="str">
        <f>TRIM(MID(Table151823[[#This Row],[CONCERN.UNIQUEPATH]], IF( ISNUMBER( SEARCH("/",Table151823[[#This Row],[CONCERN.UNIQUEPATH]])),SEARCH("/",Table151823[[#This Row],[CONCERN.UNIQUEPATH]])+1,1),255))</f>
        <v/>
      </c>
      <c r="J283" t="s">
        <v>2068</v>
      </c>
      <c r="K283" t="s">
        <v>2100</v>
      </c>
      <c r="L283" t="s">
        <v>1928</v>
      </c>
      <c r="M283" t="s">
        <v>5222</v>
      </c>
    </row>
    <row r="284" spans="1:13">
      <c r="A284" t="s">
        <v>1977</v>
      </c>
      <c r="B284" t="s">
        <v>2246</v>
      </c>
      <c r="E284" t="str">
        <f xml:space="preserve"> CONCATENATE( MID(Table151823[[#This Row],[PHASE]],2,3), MID(Table151823[[#This Row],[DELIVERABLE]],2,4), TRIM(SUBSTITUTE(MID(Table151823[[#This Row],[CONCERN.ID]],2,20),"X","") )  )</f>
        <v>10.461.</v>
      </c>
      <c r="F284" t="str">
        <f>TRIM(MID(Table151823[[#This Row],[CONCERN.UNIQUEPATH]], IF( ISNUMBER( SEARCH("/",Table151823[[#This Row],[CONCERN.UNIQUEPATH]])),SEARCH("/",Table151823[[#This Row],[CONCERN.UNIQUEPATH]])+1,1),255))</f>
        <v/>
      </c>
      <c r="J284" t="s">
        <v>2068</v>
      </c>
      <c r="K284" t="s">
        <v>2100</v>
      </c>
      <c r="L284" t="s">
        <v>1928</v>
      </c>
      <c r="M284" t="s">
        <v>5223</v>
      </c>
    </row>
    <row r="285" spans="1:13">
      <c r="A285" t="s">
        <v>1977</v>
      </c>
      <c r="B285" t="s">
        <v>2246</v>
      </c>
      <c r="E285" t="str">
        <f xml:space="preserve"> CONCATENATE( MID(Table151823[[#This Row],[PHASE]],2,3), MID(Table151823[[#This Row],[DELIVERABLE]],2,4), TRIM(SUBSTITUTE(MID(Table151823[[#This Row],[CONCERN.ID]],2,20),"X","") )  )</f>
        <v>10.461.</v>
      </c>
      <c r="F285" t="str">
        <f>TRIM(MID(Table151823[[#This Row],[CONCERN.UNIQUEPATH]], IF( ISNUMBER( SEARCH("/",Table151823[[#This Row],[CONCERN.UNIQUEPATH]])),SEARCH("/",Table151823[[#This Row],[CONCERN.UNIQUEPATH]])+1,1),255))</f>
        <v/>
      </c>
      <c r="J285" t="s">
        <v>2068</v>
      </c>
      <c r="K285" t="s">
        <v>2092</v>
      </c>
      <c r="L285" t="s">
        <v>1928</v>
      </c>
      <c r="M285" t="s">
        <v>5224</v>
      </c>
    </row>
    <row r="286" spans="1:13">
      <c r="A286" t="s">
        <v>1977</v>
      </c>
      <c r="B286" t="s">
        <v>2246</v>
      </c>
      <c r="E286" t="str">
        <f xml:space="preserve"> CONCATENATE( MID(Table151823[[#This Row],[PHASE]],2,3), MID(Table151823[[#This Row],[DELIVERABLE]],2,4), TRIM(SUBSTITUTE(MID(Table151823[[#This Row],[CONCERN.ID]],2,20),"X","") )  )</f>
        <v>10.461.</v>
      </c>
      <c r="F286" t="str">
        <f>TRIM(MID(Table151823[[#This Row],[CONCERN.UNIQUEPATH]], IF( ISNUMBER( SEARCH("/",Table151823[[#This Row],[CONCERN.UNIQUEPATH]])),SEARCH("/",Table151823[[#This Row],[CONCERN.UNIQUEPATH]])+1,1),255))</f>
        <v/>
      </c>
      <c r="J286" t="s">
        <v>2068</v>
      </c>
      <c r="L286" t="s">
        <v>1928</v>
      </c>
    </row>
    <row r="287" spans="1:13">
      <c r="A287" t="s">
        <v>1977</v>
      </c>
      <c r="B287" t="s">
        <v>2246</v>
      </c>
      <c r="E287" t="str">
        <f xml:space="preserve"> CONCATENATE( MID(Table151823[[#This Row],[PHASE]],2,3), MID(Table151823[[#This Row],[DELIVERABLE]],2,4), TRIM(SUBSTITUTE(MID(Table151823[[#This Row],[CONCERN.ID]],2,20),"X","") )  )</f>
        <v>10.461.</v>
      </c>
      <c r="F287" t="str">
        <f>TRIM(MID(Table151823[[#This Row],[CONCERN.UNIQUEPATH]], IF( ISNUMBER( SEARCH("/",Table151823[[#This Row],[CONCERN.UNIQUEPATH]])),SEARCH("/",Table151823[[#This Row],[CONCERN.UNIQUEPATH]])+1,1),255))</f>
        <v/>
      </c>
      <c r="J287" t="s">
        <v>2068</v>
      </c>
      <c r="K287" t="s">
        <v>2100</v>
      </c>
      <c r="L287" t="s">
        <v>1928</v>
      </c>
      <c r="M287" t="s">
        <v>5224</v>
      </c>
    </row>
    <row r="288" spans="1:13">
      <c r="A288" t="s">
        <v>1977</v>
      </c>
      <c r="B288" t="s">
        <v>2246</v>
      </c>
      <c r="E288" t="str">
        <f xml:space="preserve"> CONCATENATE( MID(Table151823[[#This Row],[PHASE]],2,3), MID(Table151823[[#This Row],[DELIVERABLE]],2,4), TRIM(SUBSTITUTE(MID(Table151823[[#This Row],[CONCERN.ID]],2,20),"X","") )  )</f>
        <v>10.461.</v>
      </c>
      <c r="F288" t="str">
        <f>TRIM(MID(Table151823[[#This Row],[CONCERN.UNIQUEPATH]], IF( ISNUMBER( SEARCH("/",Table151823[[#This Row],[CONCERN.UNIQUEPATH]])),SEARCH("/",Table151823[[#This Row],[CONCERN.UNIQUEPATH]])+1,1),255))</f>
        <v/>
      </c>
      <c r="J288" t="s">
        <v>2068</v>
      </c>
      <c r="K288" t="s">
        <v>2024</v>
      </c>
      <c r="L288" t="s">
        <v>1928</v>
      </c>
      <c r="M288" t="s">
        <v>5225</v>
      </c>
    </row>
    <row r="289" spans="1:13">
      <c r="A289" t="s">
        <v>1977</v>
      </c>
      <c r="B289" t="s">
        <v>2246</v>
      </c>
      <c r="E289" t="str">
        <f xml:space="preserve"> CONCATENATE( MID(Table151823[[#This Row],[PHASE]],2,3), MID(Table151823[[#This Row],[DELIVERABLE]],2,4), TRIM(SUBSTITUTE(MID(Table151823[[#This Row],[CONCERN.ID]],2,20),"X","") )  )</f>
        <v>10.461.</v>
      </c>
      <c r="F289" t="str">
        <f>TRIM(MID(Table151823[[#This Row],[CONCERN.UNIQUEPATH]], IF( ISNUMBER( SEARCH("/",Table151823[[#This Row],[CONCERN.UNIQUEPATH]])),SEARCH("/",Table151823[[#This Row],[CONCERN.UNIQUEPATH]])+1,1),255))</f>
        <v/>
      </c>
      <c r="J289" t="s">
        <v>2068</v>
      </c>
      <c r="K289" t="s">
        <v>2026</v>
      </c>
      <c r="L289" t="s">
        <v>1928</v>
      </c>
      <c r="M289" t="s">
        <v>5226</v>
      </c>
    </row>
    <row r="290" spans="1:13">
      <c r="A290" t="s">
        <v>1977</v>
      </c>
      <c r="B290" t="s">
        <v>2246</v>
      </c>
      <c r="E290" t="str">
        <f xml:space="preserve"> CONCATENATE( MID(Table151823[[#This Row],[PHASE]],2,3), MID(Table151823[[#This Row],[DELIVERABLE]],2,4), TRIM(SUBSTITUTE(MID(Table151823[[#This Row],[CONCERN.ID]],2,20),"X","") )  )</f>
        <v>10.461.</v>
      </c>
      <c r="F290" t="str">
        <f>TRIM(MID(Table151823[[#This Row],[CONCERN.UNIQUEPATH]], IF( ISNUMBER( SEARCH("/",Table151823[[#This Row],[CONCERN.UNIQUEPATH]])),SEARCH("/",Table151823[[#This Row],[CONCERN.UNIQUEPATH]])+1,1),255))</f>
        <v/>
      </c>
      <c r="J290" t="s">
        <v>2068</v>
      </c>
      <c r="K290" t="s">
        <v>2100</v>
      </c>
      <c r="L290" t="s">
        <v>1928</v>
      </c>
      <c r="M290" t="s">
        <v>5210</v>
      </c>
    </row>
    <row r="291" spans="1:13">
      <c r="A291" t="s">
        <v>1977</v>
      </c>
      <c r="B291" t="s">
        <v>2246</v>
      </c>
      <c r="E291" t="str">
        <f xml:space="preserve"> CONCATENATE( MID(Table151823[[#This Row],[PHASE]],2,3), MID(Table151823[[#This Row],[DELIVERABLE]],2,4), TRIM(SUBSTITUTE(MID(Table151823[[#This Row],[CONCERN.ID]],2,20),"X","") )  )</f>
        <v>10.461.</v>
      </c>
      <c r="F291" t="str">
        <f>TRIM(MID(Table151823[[#This Row],[CONCERN.UNIQUEPATH]], IF( ISNUMBER( SEARCH("/",Table151823[[#This Row],[CONCERN.UNIQUEPATH]])),SEARCH("/",Table151823[[#This Row],[CONCERN.UNIQUEPATH]])+1,1),255))</f>
        <v/>
      </c>
      <c r="J291" t="s">
        <v>2068</v>
      </c>
      <c r="K291" t="s">
        <v>2100</v>
      </c>
      <c r="L291" t="s">
        <v>1928</v>
      </c>
      <c r="M291" t="s">
        <v>5227</v>
      </c>
    </row>
    <row r="292" spans="1:13">
      <c r="A292" t="s">
        <v>1977</v>
      </c>
      <c r="B292" t="s">
        <v>2246</v>
      </c>
      <c r="E292" t="str">
        <f xml:space="preserve"> CONCATENATE( MID(Table151823[[#This Row],[PHASE]],2,3), MID(Table151823[[#This Row],[DELIVERABLE]],2,4), TRIM(SUBSTITUTE(MID(Table151823[[#This Row],[CONCERN.ID]],2,20),"X","") )  )</f>
        <v>10.461.</v>
      </c>
      <c r="F292" t="str">
        <f>TRIM(MID(Table151823[[#This Row],[CONCERN.UNIQUEPATH]], IF( ISNUMBER( SEARCH("/",Table151823[[#This Row],[CONCERN.UNIQUEPATH]])),SEARCH("/",Table151823[[#This Row],[CONCERN.UNIQUEPATH]])+1,1),255))</f>
        <v/>
      </c>
      <c r="J292" t="s">
        <v>2068</v>
      </c>
      <c r="K292" t="s">
        <v>2026</v>
      </c>
      <c r="L292" t="s">
        <v>1928</v>
      </c>
      <c r="M292" t="s">
        <v>5228</v>
      </c>
    </row>
    <row r="293" spans="1:13">
      <c r="A293" t="s">
        <v>1977</v>
      </c>
      <c r="B293" t="s">
        <v>2246</v>
      </c>
      <c r="E293" t="str">
        <f xml:space="preserve"> CONCATENATE( MID(Table151823[[#This Row],[PHASE]],2,3), MID(Table151823[[#This Row],[DELIVERABLE]],2,4), TRIM(SUBSTITUTE(MID(Table151823[[#This Row],[CONCERN.ID]],2,20),"X","") )  )</f>
        <v>10.461.</v>
      </c>
      <c r="F293" t="str">
        <f>TRIM(MID(Table151823[[#This Row],[CONCERN.UNIQUEPATH]], IF( ISNUMBER( SEARCH("/",Table151823[[#This Row],[CONCERN.UNIQUEPATH]])),SEARCH("/",Table151823[[#This Row],[CONCERN.UNIQUEPATH]])+1,1),255))</f>
        <v/>
      </c>
      <c r="J293" t="s">
        <v>2068</v>
      </c>
      <c r="K293" t="s">
        <v>2026</v>
      </c>
      <c r="L293" t="s">
        <v>1928</v>
      </c>
      <c r="M293" t="s">
        <v>5229</v>
      </c>
    </row>
    <row r="294" spans="1:13">
      <c r="A294" t="s">
        <v>1977</v>
      </c>
      <c r="B294" t="s">
        <v>2246</v>
      </c>
      <c r="E294" t="str">
        <f xml:space="preserve"> CONCATENATE( MID(Table151823[[#This Row],[PHASE]],2,3), MID(Table151823[[#This Row],[DELIVERABLE]],2,4), TRIM(SUBSTITUTE(MID(Table151823[[#This Row],[CONCERN.ID]],2,20),"X","") )  )</f>
        <v>10.461.</v>
      </c>
      <c r="F294" t="str">
        <f>TRIM(MID(Table151823[[#This Row],[CONCERN.UNIQUEPATH]], IF( ISNUMBER( SEARCH("/",Table151823[[#This Row],[CONCERN.UNIQUEPATH]])),SEARCH("/",Table151823[[#This Row],[CONCERN.UNIQUEPATH]])+1,1),255))</f>
        <v/>
      </c>
      <c r="J294" t="s">
        <v>2068</v>
      </c>
      <c r="K294" t="s">
        <v>2026</v>
      </c>
      <c r="L294" t="s">
        <v>1928</v>
      </c>
      <c r="M294" t="s">
        <v>5230</v>
      </c>
    </row>
    <row r="295" spans="1:13">
      <c r="A295" t="s">
        <v>1977</v>
      </c>
      <c r="B295" t="s">
        <v>2246</v>
      </c>
      <c r="E295" t="str">
        <f xml:space="preserve"> CONCATENATE( MID(Table151823[[#This Row],[PHASE]],2,3), MID(Table151823[[#This Row],[DELIVERABLE]],2,4), TRIM(SUBSTITUTE(MID(Table151823[[#This Row],[CONCERN.ID]],2,20),"X","") )  )</f>
        <v>10.461.</v>
      </c>
      <c r="F295" t="str">
        <f>TRIM(MID(Table151823[[#This Row],[CONCERN.UNIQUEPATH]], IF( ISNUMBER( SEARCH("/",Table151823[[#This Row],[CONCERN.UNIQUEPATH]])),SEARCH("/",Table151823[[#This Row],[CONCERN.UNIQUEPATH]])+1,1),255))</f>
        <v/>
      </c>
      <c r="J295" t="s">
        <v>2068</v>
      </c>
      <c r="K295" t="s">
        <v>2104</v>
      </c>
      <c r="L295" t="s">
        <v>1928</v>
      </c>
      <c r="M295" t="s">
        <v>5231</v>
      </c>
    </row>
    <row r="296" spans="1:13">
      <c r="A296" t="s">
        <v>1977</v>
      </c>
      <c r="B296" t="s">
        <v>2246</v>
      </c>
      <c r="E296" t="str">
        <f xml:space="preserve"> CONCATENATE( MID(Table151823[[#This Row],[PHASE]],2,3), MID(Table151823[[#This Row],[DELIVERABLE]],2,4), TRIM(SUBSTITUTE(MID(Table151823[[#This Row],[CONCERN.ID]],2,20),"X","") )  )</f>
        <v>10.461.</v>
      </c>
      <c r="F296" t="str">
        <f>TRIM(MID(Table151823[[#This Row],[CONCERN.UNIQUEPATH]], IF( ISNUMBER( SEARCH("/",Table151823[[#This Row],[CONCERN.UNIQUEPATH]])),SEARCH("/",Table151823[[#This Row],[CONCERN.UNIQUEPATH]])+1,1),255))</f>
        <v/>
      </c>
      <c r="J296" t="s">
        <v>2068</v>
      </c>
      <c r="K296" t="s">
        <v>2088</v>
      </c>
      <c r="L296" t="s">
        <v>1928</v>
      </c>
      <c r="M296" t="s">
        <v>5203</v>
      </c>
    </row>
    <row r="297" spans="1:13">
      <c r="A297" t="s">
        <v>1977</v>
      </c>
      <c r="B297" t="s">
        <v>2246</v>
      </c>
      <c r="E297" t="str">
        <f xml:space="preserve"> CONCATENATE( MID(Table151823[[#This Row],[PHASE]],2,3), MID(Table151823[[#This Row],[DELIVERABLE]],2,4), TRIM(SUBSTITUTE(MID(Table151823[[#This Row],[CONCERN.ID]],2,20),"X","") )  )</f>
        <v>10.461.</v>
      </c>
      <c r="F297" t="str">
        <f>TRIM(MID(Table151823[[#This Row],[CONCERN.UNIQUEPATH]], IF( ISNUMBER( SEARCH("/",Table151823[[#This Row],[CONCERN.UNIQUEPATH]])),SEARCH("/",Table151823[[#This Row],[CONCERN.UNIQUEPATH]])+1,1),255))</f>
        <v/>
      </c>
      <c r="J297" t="s">
        <v>2068</v>
      </c>
      <c r="K297" t="s">
        <v>2076</v>
      </c>
      <c r="L297" t="s">
        <v>1928</v>
      </c>
      <c r="M297" t="s">
        <v>5232</v>
      </c>
    </row>
    <row r="298" spans="1:13">
      <c r="A298" t="s">
        <v>1977</v>
      </c>
      <c r="B298" t="s">
        <v>2246</v>
      </c>
      <c r="E298" t="str">
        <f xml:space="preserve"> CONCATENATE( MID(Table151823[[#This Row],[PHASE]],2,3), MID(Table151823[[#This Row],[DELIVERABLE]],2,4), TRIM(SUBSTITUTE(MID(Table151823[[#This Row],[CONCERN.ID]],2,20),"X","") )  )</f>
        <v>10.461.</v>
      </c>
      <c r="F298" t="str">
        <f>TRIM(MID(Table151823[[#This Row],[CONCERN.UNIQUEPATH]], IF( ISNUMBER( SEARCH("/",Table151823[[#This Row],[CONCERN.UNIQUEPATH]])),SEARCH("/",Table151823[[#This Row],[CONCERN.UNIQUEPATH]])+1,1),255))</f>
        <v/>
      </c>
      <c r="J298" t="s">
        <v>2068</v>
      </c>
      <c r="K298" t="s">
        <v>2096</v>
      </c>
      <c r="L298" t="s">
        <v>1928</v>
      </c>
      <c r="M298" t="s">
        <v>5233</v>
      </c>
    </row>
    <row r="299" spans="1:13">
      <c r="A299" t="s">
        <v>1977</v>
      </c>
      <c r="B299" t="s">
        <v>2246</v>
      </c>
      <c r="E299" t="str">
        <f xml:space="preserve"> CONCATENATE( MID(Table151823[[#This Row],[PHASE]],2,3), MID(Table151823[[#This Row],[DELIVERABLE]],2,4), TRIM(SUBSTITUTE(MID(Table151823[[#This Row],[CONCERN.ID]],2,20),"X","") )  )</f>
        <v>10.461.</v>
      </c>
      <c r="F299" t="str">
        <f>TRIM(MID(Table151823[[#This Row],[CONCERN.UNIQUEPATH]], IF( ISNUMBER( SEARCH("/",Table151823[[#This Row],[CONCERN.UNIQUEPATH]])),SEARCH("/",Table151823[[#This Row],[CONCERN.UNIQUEPATH]])+1,1),255))</f>
        <v/>
      </c>
      <c r="J299" t="s">
        <v>2068</v>
      </c>
      <c r="K299" t="s">
        <v>2096</v>
      </c>
      <c r="L299" t="s">
        <v>1928</v>
      </c>
      <c r="M299" t="s">
        <v>5234</v>
      </c>
    </row>
    <row r="300" spans="1:13">
      <c r="A300" t="s">
        <v>1977</v>
      </c>
      <c r="B300" t="s">
        <v>2246</v>
      </c>
      <c r="E300" t="str">
        <f xml:space="preserve"> CONCATENATE( MID(Table151823[[#This Row],[PHASE]],2,3), MID(Table151823[[#This Row],[DELIVERABLE]],2,4), TRIM(SUBSTITUTE(MID(Table151823[[#This Row],[CONCERN.ID]],2,20),"X","") )  )</f>
        <v>10.461.</v>
      </c>
      <c r="F300" t="str">
        <f>TRIM(MID(Table151823[[#This Row],[CONCERN.UNIQUEPATH]], IF( ISNUMBER( SEARCH("/",Table151823[[#This Row],[CONCERN.UNIQUEPATH]])),SEARCH("/",Table151823[[#This Row],[CONCERN.UNIQUEPATH]])+1,1),255))</f>
        <v/>
      </c>
      <c r="J300" t="s">
        <v>2068</v>
      </c>
      <c r="K300" t="s">
        <v>2096</v>
      </c>
      <c r="L300" t="s">
        <v>1928</v>
      </c>
      <c r="M300" t="s">
        <v>5235</v>
      </c>
    </row>
    <row r="301" spans="1:13">
      <c r="A301" t="s">
        <v>1977</v>
      </c>
      <c r="B301" t="s">
        <v>2246</v>
      </c>
      <c r="E301" t="str">
        <f xml:space="preserve"> CONCATENATE( MID(Table151823[[#This Row],[PHASE]],2,3), MID(Table151823[[#This Row],[DELIVERABLE]],2,4), TRIM(SUBSTITUTE(MID(Table151823[[#This Row],[CONCERN.ID]],2,20),"X","") )  )</f>
        <v>10.461.</v>
      </c>
      <c r="F301" t="str">
        <f>TRIM(MID(Table151823[[#This Row],[CONCERN.UNIQUEPATH]], IF( ISNUMBER( SEARCH("/",Table151823[[#This Row],[CONCERN.UNIQUEPATH]])),SEARCH("/",Table151823[[#This Row],[CONCERN.UNIQUEPATH]])+1,1),255))</f>
        <v/>
      </c>
      <c r="J301" t="s">
        <v>2068</v>
      </c>
      <c r="K301" t="s">
        <v>2046</v>
      </c>
      <c r="L301" t="s">
        <v>1928</v>
      </c>
      <c r="M301" t="s">
        <v>5236</v>
      </c>
    </row>
    <row r="302" spans="1:13">
      <c r="A302" t="s">
        <v>1977</v>
      </c>
      <c r="B302" t="s">
        <v>2246</v>
      </c>
      <c r="E302" t="str">
        <f xml:space="preserve"> CONCATENATE( MID(Table151823[[#This Row],[PHASE]],2,3), MID(Table151823[[#This Row],[DELIVERABLE]],2,4), TRIM(SUBSTITUTE(MID(Table151823[[#This Row],[CONCERN.ID]],2,20),"X","") )  )</f>
        <v>10.461.</v>
      </c>
      <c r="F302" t="str">
        <f>TRIM(MID(Table151823[[#This Row],[CONCERN.UNIQUEPATH]], IF( ISNUMBER( SEARCH("/",Table151823[[#This Row],[CONCERN.UNIQUEPATH]])),SEARCH("/",Table151823[[#This Row],[CONCERN.UNIQUEPATH]])+1,1),255))</f>
        <v/>
      </c>
      <c r="J302" t="s">
        <v>2068</v>
      </c>
      <c r="K302" t="s">
        <v>2092</v>
      </c>
      <c r="L302" t="s">
        <v>1928</v>
      </c>
      <c r="M302" t="s">
        <v>5237</v>
      </c>
    </row>
    <row r="303" spans="1:13">
      <c r="A303" t="s">
        <v>1977</v>
      </c>
      <c r="B303" t="s">
        <v>2246</v>
      </c>
      <c r="E303" t="str">
        <f xml:space="preserve"> CONCATENATE( MID(Table151823[[#This Row],[PHASE]],2,3), MID(Table151823[[#This Row],[DELIVERABLE]],2,4), TRIM(SUBSTITUTE(MID(Table151823[[#This Row],[CONCERN.ID]],2,20),"X","") )  )</f>
        <v>10.461.</v>
      </c>
      <c r="F303" t="str">
        <f>TRIM(MID(Table151823[[#This Row],[CONCERN.UNIQUEPATH]], IF( ISNUMBER( SEARCH("/",Table151823[[#This Row],[CONCERN.UNIQUEPATH]])),SEARCH("/",Table151823[[#This Row],[CONCERN.UNIQUEPATH]])+1,1),255))</f>
        <v/>
      </c>
      <c r="J303" t="s">
        <v>2068</v>
      </c>
      <c r="K303" s="16"/>
      <c r="L303" t="s">
        <v>1928</v>
      </c>
    </row>
    <row r="304" spans="1:13">
      <c r="A304" t="s">
        <v>1977</v>
      </c>
      <c r="B304" t="s">
        <v>2246</v>
      </c>
      <c r="E304" t="str">
        <f xml:space="preserve"> CONCATENATE( MID(Table151823[[#This Row],[PHASE]],2,3), MID(Table151823[[#This Row],[DELIVERABLE]],2,4), TRIM(SUBSTITUTE(MID(Table151823[[#This Row],[CONCERN.ID]],2,20),"X","") )  )</f>
        <v>10.461.</v>
      </c>
      <c r="F304" t="str">
        <f>TRIM(MID(Table151823[[#This Row],[CONCERN.UNIQUEPATH]], IF( ISNUMBER( SEARCH("/",Table151823[[#This Row],[CONCERN.UNIQUEPATH]])),SEARCH("/",Table151823[[#This Row],[CONCERN.UNIQUEPATH]])+1,1),255))</f>
        <v/>
      </c>
      <c r="J304" t="s">
        <v>2068</v>
      </c>
      <c r="L304" t="s">
        <v>1928</v>
      </c>
      <c r="M304" t="s">
        <v>5146</v>
      </c>
    </row>
    <row r="305" spans="1:13">
      <c r="A305" t="s">
        <v>1977</v>
      </c>
      <c r="B305" t="s">
        <v>5238</v>
      </c>
      <c r="E305" t="str">
        <f xml:space="preserve"> CONCATENATE( MID(Table151823[[#This Row],[PHASE]],2,3), MID(Table151823[[#This Row],[DELIVERABLE]],2,4), TRIM(SUBSTITUTE(MID(Table151823[[#This Row],[CONCERN.ID]],2,20),"X","") )  )</f>
        <v>10.4S07</v>
      </c>
      <c r="F305" t="str">
        <f>TRIM(MID(Table151823[[#This Row],[CONCERN.UNIQUEPATH]], IF( ISNUMBER( SEARCH("/",Table151823[[#This Row],[CONCERN.UNIQUEPATH]])),SEARCH("/",Table151823[[#This Row],[CONCERN.UNIQUEPATH]])+1,1),255))</f>
        <v/>
      </c>
      <c r="J305" t="s">
        <v>2068</v>
      </c>
      <c r="L305" t="s">
        <v>1928</v>
      </c>
    </row>
    <row r="306" spans="1:13">
      <c r="A306" t="s">
        <v>1977</v>
      </c>
      <c r="B306" t="s">
        <v>5238</v>
      </c>
      <c r="E306" t="str">
        <f xml:space="preserve"> CONCATENATE( MID(Table151823[[#This Row],[PHASE]],2,3), MID(Table151823[[#This Row],[DELIVERABLE]],2,4), TRIM(SUBSTITUTE(MID(Table151823[[#This Row],[CONCERN.ID]],2,20),"X","") )  )</f>
        <v>10.4S07</v>
      </c>
      <c r="F306" t="str">
        <f>TRIM(MID(Table151823[[#This Row],[CONCERN.UNIQUEPATH]], IF( ISNUMBER( SEARCH("/",Table151823[[#This Row],[CONCERN.UNIQUEPATH]])),SEARCH("/",Table151823[[#This Row],[CONCERN.UNIQUEPATH]])+1,1),255))</f>
        <v/>
      </c>
      <c r="J306" t="s">
        <v>2068</v>
      </c>
      <c r="L306" t="s">
        <v>1928</v>
      </c>
    </row>
    <row r="307" spans="1:13">
      <c r="A307" t="s">
        <v>1977</v>
      </c>
      <c r="B307" t="s">
        <v>5238</v>
      </c>
      <c r="E307" t="str">
        <f xml:space="preserve"> CONCATENATE( MID(Table151823[[#This Row],[PHASE]],2,3), MID(Table151823[[#This Row],[DELIVERABLE]],2,4), TRIM(SUBSTITUTE(MID(Table151823[[#This Row],[CONCERN.ID]],2,20),"X","") )  )</f>
        <v>10.4S07</v>
      </c>
      <c r="F307" t="str">
        <f>TRIM(MID(Table151823[[#This Row],[CONCERN.UNIQUEPATH]], IF( ISNUMBER( SEARCH("/",Table151823[[#This Row],[CONCERN.UNIQUEPATH]])),SEARCH("/",Table151823[[#This Row],[CONCERN.UNIQUEPATH]])+1,1),255))</f>
        <v/>
      </c>
      <c r="J307" t="s">
        <v>2068</v>
      </c>
      <c r="L307" t="s">
        <v>1928</v>
      </c>
    </row>
    <row r="308" spans="1:13">
      <c r="A308" t="s">
        <v>1977</v>
      </c>
      <c r="B308" t="s">
        <v>2267</v>
      </c>
      <c r="E308" t="str">
        <f xml:space="preserve"> CONCATENATE( MID(Table151823[[#This Row],[PHASE]],2,3), MID(Table151823[[#This Row],[DELIVERABLE]],2,4), TRIM(SUBSTITUTE(MID(Table151823[[#This Row],[CONCERN.ID]],2,20),"X","") )  )</f>
        <v>10.511.</v>
      </c>
      <c r="F308" t="str">
        <f>TRIM(MID(Table151823[[#This Row],[CONCERN.UNIQUEPATH]], IF( ISNUMBER( SEARCH("/",Table151823[[#This Row],[CONCERN.UNIQUEPATH]])),SEARCH("/",Table151823[[#This Row],[CONCERN.UNIQUEPATH]])+1,1),255))</f>
        <v/>
      </c>
      <c r="J308" t="s">
        <v>2068</v>
      </c>
      <c r="L308" t="s">
        <v>1928</v>
      </c>
      <c r="M308" t="s">
        <v>5239</v>
      </c>
    </row>
    <row r="309" spans="1:13">
      <c r="A309" t="s">
        <v>1977</v>
      </c>
      <c r="B309" t="s">
        <v>2267</v>
      </c>
      <c r="E309" t="str">
        <f xml:space="preserve"> CONCATENATE( MID(Table151823[[#This Row],[PHASE]],2,3), MID(Table151823[[#This Row],[DELIVERABLE]],2,4), TRIM(SUBSTITUTE(MID(Table151823[[#This Row],[CONCERN.ID]],2,20),"X","") )  )</f>
        <v>10.511.</v>
      </c>
      <c r="F309" t="str">
        <f>TRIM(MID(Table151823[[#This Row],[CONCERN.UNIQUEPATH]], IF( ISNUMBER( SEARCH("/",Table151823[[#This Row],[CONCERN.UNIQUEPATH]])),SEARCH("/",Table151823[[#This Row],[CONCERN.UNIQUEPATH]])+1,1),255))</f>
        <v/>
      </c>
      <c r="J309" t="s">
        <v>2068</v>
      </c>
      <c r="K309" s="21"/>
      <c r="L309" t="s">
        <v>1928</v>
      </c>
    </row>
    <row r="310" spans="1:13">
      <c r="A310" t="s">
        <v>1977</v>
      </c>
      <c r="B310" t="s">
        <v>2270</v>
      </c>
      <c r="E310" t="str">
        <f xml:space="preserve"> CONCATENATE( MID(Table151823[[#This Row],[PHASE]],2,3), MID(Table151823[[#This Row],[DELIVERABLE]],2,4), TRIM(SUBSTITUTE(MID(Table151823[[#This Row],[CONCERN.ID]],2,20),"X","") )  )</f>
        <v>10.523.</v>
      </c>
      <c r="F310" t="str">
        <f>TRIM(MID(Table151823[[#This Row],[CONCERN.UNIQUEPATH]], IF( ISNUMBER( SEARCH("/",Table151823[[#This Row],[CONCERN.UNIQUEPATH]])),SEARCH("/",Table151823[[#This Row],[CONCERN.UNIQUEPATH]])+1,1),255))</f>
        <v/>
      </c>
      <c r="J310" t="s">
        <v>2068</v>
      </c>
      <c r="L310" t="s">
        <v>1928</v>
      </c>
      <c r="M310" t="s">
        <v>5240</v>
      </c>
    </row>
    <row r="311" spans="1:13">
      <c r="A311" t="s">
        <v>1977</v>
      </c>
      <c r="B311" t="s">
        <v>2270</v>
      </c>
      <c r="E311" t="str">
        <f xml:space="preserve"> CONCATENATE( MID(Table151823[[#This Row],[PHASE]],2,3), MID(Table151823[[#This Row],[DELIVERABLE]],2,4), TRIM(SUBSTITUTE(MID(Table151823[[#This Row],[CONCERN.ID]],2,20),"X","") )  )</f>
        <v>10.523.</v>
      </c>
      <c r="F311" t="str">
        <f>TRIM(MID(Table151823[[#This Row],[CONCERN.UNIQUEPATH]], IF( ISNUMBER( SEARCH("/",Table151823[[#This Row],[CONCERN.UNIQUEPATH]])),SEARCH("/",Table151823[[#This Row],[CONCERN.UNIQUEPATH]])+1,1),255))</f>
        <v/>
      </c>
      <c r="J311" t="s">
        <v>2068</v>
      </c>
      <c r="L311" t="s">
        <v>1928</v>
      </c>
      <c r="M311" t="s">
        <v>5241</v>
      </c>
    </row>
    <row r="312" spans="1:13">
      <c r="A312" t="s">
        <v>1977</v>
      </c>
      <c r="B312" t="s">
        <v>2270</v>
      </c>
      <c r="E312" t="str">
        <f xml:space="preserve"> CONCATENATE( MID(Table151823[[#This Row],[PHASE]],2,3), MID(Table151823[[#This Row],[DELIVERABLE]],2,4), TRIM(SUBSTITUTE(MID(Table151823[[#This Row],[CONCERN.ID]],2,20),"X","") )  )</f>
        <v>10.523.</v>
      </c>
      <c r="F312" t="str">
        <f>TRIM(MID(Table151823[[#This Row],[CONCERN.UNIQUEPATH]], IF( ISNUMBER( SEARCH("/",Table151823[[#This Row],[CONCERN.UNIQUEPATH]])),SEARCH("/",Table151823[[#This Row],[CONCERN.UNIQUEPATH]])+1,1),255))</f>
        <v/>
      </c>
      <c r="J312" t="s">
        <v>2068</v>
      </c>
      <c r="L312" t="s">
        <v>1928</v>
      </c>
      <c r="M312" t="s">
        <v>5242</v>
      </c>
    </row>
    <row r="313" spans="1:13">
      <c r="A313" t="s">
        <v>1977</v>
      </c>
      <c r="B313" t="s">
        <v>2270</v>
      </c>
      <c r="E313" t="str">
        <f xml:space="preserve"> CONCATENATE( MID(Table151823[[#This Row],[PHASE]],2,3), MID(Table151823[[#This Row],[DELIVERABLE]],2,4), TRIM(SUBSTITUTE(MID(Table151823[[#This Row],[CONCERN.ID]],2,20),"X","") )  )</f>
        <v>10.523.</v>
      </c>
      <c r="F313" t="str">
        <f>TRIM(MID(Table151823[[#This Row],[CONCERN.UNIQUEPATH]], IF( ISNUMBER( SEARCH("/",Table151823[[#This Row],[CONCERN.UNIQUEPATH]])),SEARCH("/",Table151823[[#This Row],[CONCERN.UNIQUEPATH]])+1,1),255))</f>
        <v/>
      </c>
      <c r="J313" t="s">
        <v>2068</v>
      </c>
      <c r="K313" t="s">
        <v>1971</v>
      </c>
      <c r="L313" t="s">
        <v>1928</v>
      </c>
      <c r="M313" t="s">
        <v>5243</v>
      </c>
    </row>
    <row r="314" spans="1:13">
      <c r="A314" t="s">
        <v>1977</v>
      </c>
      <c r="B314" t="s">
        <v>2270</v>
      </c>
      <c r="E314" t="str">
        <f xml:space="preserve"> CONCATENATE( MID(Table151823[[#This Row],[PHASE]],2,3), MID(Table151823[[#This Row],[DELIVERABLE]],2,4), TRIM(SUBSTITUTE(MID(Table151823[[#This Row],[CONCERN.ID]],2,20),"X","") )  )</f>
        <v>10.523.</v>
      </c>
      <c r="F314" t="str">
        <f>TRIM(MID(Table151823[[#This Row],[CONCERN.UNIQUEPATH]], IF( ISNUMBER( SEARCH("/",Table151823[[#This Row],[CONCERN.UNIQUEPATH]])),SEARCH("/",Table151823[[#This Row],[CONCERN.UNIQUEPATH]])+1,1),255))</f>
        <v/>
      </c>
      <c r="J314" t="s">
        <v>2068</v>
      </c>
      <c r="K314" s="22"/>
      <c r="L314" t="s">
        <v>1928</v>
      </c>
    </row>
    <row r="315" spans="1:13">
      <c r="A315" t="s">
        <v>1977</v>
      </c>
      <c r="B315" t="s">
        <v>2270</v>
      </c>
      <c r="E315" t="str">
        <f xml:space="preserve"> CONCATENATE( MID(Table151823[[#This Row],[PHASE]],2,3), MID(Table151823[[#This Row],[DELIVERABLE]],2,4), TRIM(SUBSTITUTE(MID(Table151823[[#This Row],[CONCERN.ID]],2,20),"X","") )  )</f>
        <v>10.523.</v>
      </c>
      <c r="F315" t="str">
        <f>TRIM(MID(Table151823[[#This Row],[CONCERN.UNIQUEPATH]], IF( ISNUMBER( SEARCH("/",Table151823[[#This Row],[CONCERN.UNIQUEPATH]])),SEARCH("/",Table151823[[#This Row],[CONCERN.UNIQUEPATH]])+1,1),255))</f>
        <v/>
      </c>
      <c r="J315" t="s">
        <v>2068</v>
      </c>
      <c r="K315" t="s">
        <v>2098</v>
      </c>
      <c r="L315" t="s">
        <v>1928</v>
      </c>
      <c r="M315" t="s">
        <v>5244</v>
      </c>
    </row>
    <row r="316" spans="1:13">
      <c r="A316" t="s">
        <v>1977</v>
      </c>
      <c r="B316" t="s">
        <v>2270</v>
      </c>
      <c r="E316" t="str">
        <f xml:space="preserve"> CONCATENATE( MID(Table151823[[#This Row],[PHASE]],2,3), MID(Table151823[[#This Row],[DELIVERABLE]],2,4), TRIM(SUBSTITUTE(MID(Table151823[[#This Row],[CONCERN.ID]],2,20),"X","") )  )</f>
        <v>10.523.</v>
      </c>
      <c r="F316" t="str">
        <f>TRIM(MID(Table151823[[#This Row],[CONCERN.UNIQUEPATH]], IF( ISNUMBER( SEARCH("/",Table151823[[#This Row],[CONCERN.UNIQUEPATH]])),SEARCH("/",Table151823[[#This Row],[CONCERN.UNIQUEPATH]])+1,1),255))</f>
        <v/>
      </c>
      <c r="J316" t="s">
        <v>2068</v>
      </c>
      <c r="K316" t="s">
        <v>2092</v>
      </c>
      <c r="L316" t="s">
        <v>1928</v>
      </c>
      <c r="M316" t="s">
        <v>5245</v>
      </c>
    </row>
    <row r="317" spans="1:13">
      <c r="A317" t="s">
        <v>1977</v>
      </c>
      <c r="B317" t="s">
        <v>2270</v>
      </c>
      <c r="E317" t="str">
        <f xml:space="preserve"> CONCATENATE( MID(Table151823[[#This Row],[PHASE]],2,3), MID(Table151823[[#This Row],[DELIVERABLE]],2,4), TRIM(SUBSTITUTE(MID(Table151823[[#This Row],[CONCERN.ID]],2,20),"X","") )  )</f>
        <v>10.523.</v>
      </c>
      <c r="F317" t="str">
        <f>TRIM(MID(Table151823[[#This Row],[CONCERN.UNIQUEPATH]], IF( ISNUMBER( SEARCH("/",Table151823[[#This Row],[CONCERN.UNIQUEPATH]])),SEARCH("/",Table151823[[#This Row],[CONCERN.UNIQUEPATH]])+1,1),255))</f>
        <v/>
      </c>
      <c r="J317" t="s">
        <v>2068</v>
      </c>
      <c r="K317" t="s">
        <v>2060</v>
      </c>
      <c r="L317" t="s">
        <v>1928</v>
      </c>
      <c r="M317" t="s">
        <v>5246</v>
      </c>
    </row>
    <row r="318" spans="1:13">
      <c r="A318" t="s">
        <v>1977</v>
      </c>
      <c r="B318" t="s">
        <v>2270</v>
      </c>
      <c r="E318" t="str">
        <f xml:space="preserve"> CONCATENATE( MID(Table151823[[#This Row],[PHASE]],2,3), MID(Table151823[[#This Row],[DELIVERABLE]],2,4), TRIM(SUBSTITUTE(MID(Table151823[[#This Row],[CONCERN.ID]],2,20),"X","") )  )</f>
        <v>10.523.</v>
      </c>
      <c r="F318" t="str">
        <f>TRIM(MID(Table151823[[#This Row],[CONCERN.UNIQUEPATH]], IF( ISNUMBER( SEARCH("/",Table151823[[#This Row],[CONCERN.UNIQUEPATH]])),SEARCH("/",Table151823[[#This Row],[CONCERN.UNIQUEPATH]])+1,1),255))</f>
        <v/>
      </c>
      <c r="J318" t="s">
        <v>2068</v>
      </c>
      <c r="K318" t="s">
        <v>1946</v>
      </c>
      <c r="L318" t="s">
        <v>1928</v>
      </c>
      <c r="M318" t="s">
        <v>5247</v>
      </c>
    </row>
    <row r="319" spans="1:13">
      <c r="A319" t="s">
        <v>1977</v>
      </c>
      <c r="B319" t="s">
        <v>2270</v>
      </c>
      <c r="E319" t="str">
        <f xml:space="preserve"> CONCATENATE( MID(Table151823[[#This Row],[PHASE]],2,3), MID(Table151823[[#This Row],[DELIVERABLE]],2,4), TRIM(SUBSTITUTE(MID(Table151823[[#This Row],[CONCERN.ID]],2,20),"X","") )  )</f>
        <v>10.523.</v>
      </c>
      <c r="F319" t="str">
        <f>TRIM(MID(Table151823[[#This Row],[CONCERN.UNIQUEPATH]], IF( ISNUMBER( SEARCH("/",Table151823[[#This Row],[CONCERN.UNIQUEPATH]])),SEARCH("/",Table151823[[#This Row],[CONCERN.UNIQUEPATH]])+1,1),255))</f>
        <v/>
      </c>
      <c r="J319" t="s">
        <v>2068</v>
      </c>
      <c r="K319" s="15" t="s">
        <v>2024</v>
      </c>
      <c r="L319" t="s">
        <v>1928</v>
      </c>
      <c r="M319" t="s">
        <v>5248</v>
      </c>
    </row>
    <row r="320" spans="1:13">
      <c r="A320" t="s">
        <v>1977</v>
      </c>
      <c r="B320" t="s">
        <v>2270</v>
      </c>
      <c r="E320" t="str">
        <f xml:space="preserve"> CONCATENATE( MID(Table151823[[#This Row],[PHASE]],2,3), MID(Table151823[[#This Row],[DELIVERABLE]],2,4), TRIM(SUBSTITUTE(MID(Table151823[[#This Row],[CONCERN.ID]],2,20),"X","") )  )</f>
        <v>10.523.</v>
      </c>
      <c r="F320" t="str">
        <f>TRIM(MID(Table151823[[#This Row],[CONCERN.UNIQUEPATH]], IF( ISNUMBER( SEARCH("/",Table151823[[#This Row],[CONCERN.UNIQUEPATH]])),SEARCH("/",Table151823[[#This Row],[CONCERN.UNIQUEPATH]])+1,1),255))</f>
        <v/>
      </c>
      <c r="J320" t="s">
        <v>2068</v>
      </c>
      <c r="K320" s="15" t="s">
        <v>1946</v>
      </c>
      <c r="L320" t="s">
        <v>1928</v>
      </c>
      <c r="M320" t="s">
        <v>5249</v>
      </c>
    </row>
    <row r="321" spans="1:13">
      <c r="A321" t="s">
        <v>1977</v>
      </c>
      <c r="B321" t="s">
        <v>2270</v>
      </c>
      <c r="E321" t="str">
        <f xml:space="preserve"> CONCATENATE( MID(Table151823[[#This Row],[PHASE]],2,3), MID(Table151823[[#This Row],[DELIVERABLE]],2,4), TRIM(SUBSTITUTE(MID(Table151823[[#This Row],[CONCERN.ID]],2,20),"X","") )  )</f>
        <v>10.523.</v>
      </c>
      <c r="F321" t="str">
        <f>TRIM(MID(Table151823[[#This Row],[CONCERN.UNIQUEPATH]], IF( ISNUMBER( SEARCH("/",Table151823[[#This Row],[CONCERN.UNIQUEPATH]])),SEARCH("/",Table151823[[#This Row],[CONCERN.UNIQUEPATH]])+1,1),255))</f>
        <v/>
      </c>
      <c r="J321" t="s">
        <v>2068</v>
      </c>
      <c r="K321" t="s">
        <v>2092</v>
      </c>
      <c r="L321" t="s">
        <v>1928</v>
      </c>
      <c r="M321" t="s">
        <v>5250</v>
      </c>
    </row>
    <row r="322" spans="1:13">
      <c r="A322" t="s">
        <v>1977</v>
      </c>
      <c r="B322" t="s">
        <v>2270</v>
      </c>
      <c r="E322" t="str">
        <f xml:space="preserve"> CONCATENATE( MID(Table151823[[#This Row],[PHASE]],2,3), MID(Table151823[[#This Row],[DELIVERABLE]],2,4), TRIM(SUBSTITUTE(MID(Table151823[[#This Row],[CONCERN.ID]],2,20),"X","") )  )</f>
        <v>10.523.</v>
      </c>
      <c r="F322" t="str">
        <f>TRIM(MID(Table151823[[#This Row],[CONCERN.UNIQUEPATH]], IF( ISNUMBER( SEARCH("/",Table151823[[#This Row],[CONCERN.UNIQUEPATH]])),SEARCH("/",Table151823[[#This Row],[CONCERN.UNIQUEPATH]])+1,1),255))</f>
        <v/>
      </c>
      <c r="J322" t="s">
        <v>2068</v>
      </c>
      <c r="K322" t="s">
        <v>2046</v>
      </c>
      <c r="L322" t="s">
        <v>1928</v>
      </c>
      <c r="M322" t="s">
        <v>5251</v>
      </c>
    </row>
    <row r="323" spans="1:13">
      <c r="A323" t="s">
        <v>1977</v>
      </c>
      <c r="B323" t="s">
        <v>2270</v>
      </c>
      <c r="E323" t="str">
        <f xml:space="preserve"> CONCATENATE( MID(Table151823[[#This Row],[PHASE]],2,3), MID(Table151823[[#This Row],[DELIVERABLE]],2,4), TRIM(SUBSTITUTE(MID(Table151823[[#This Row],[CONCERN.ID]],2,20),"X","") )  )</f>
        <v>10.523.</v>
      </c>
      <c r="F323" t="str">
        <f>TRIM(MID(Table151823[[#This Row],[CONCERN.UNIQUEPATH]], IF( ISNUMBER( SEARCH("/",Table151823[[#This Row],[CONCERN.UNIQUEPATH]])),SEARCH("/",Table151823[[#This Row],[CONCERN.UNIQUEPATH]])+1,1),255))</f>
        <v/>
      </c>
      <c r="J323" t="s">
        <v>2068</v>
      </c>
      <c r="K323" t="s">
        <v>2104</v>
      </c>
      <c r="L323" t="s">
        <v>1928</v>
      </c>
      <c r="M323" t="s">
        <v>5252</v>
      </c>
    </row>
    <row r="324" spans="1:13">
      <c r="A324" t="s">
        <v>1977</v>
      </c>
      <c r="B324" t="s">
        <v>2270</v>
      </c>
      <c r="E324" t="str">
        <f xml:space="preserve"> CONCATENATE( MID(Table151823[[#This Row],[PHASE]],2,3), MID(Table151823[[#This Row],[DELIVERABLE]],2,4), TRIM(SUBSTITUTE(MID(Table151823[[#This Row],[CONCERN.ID]],2,20),"X","") )  )</f>
        <v>10.523.</v>
      </c>
      <c r="F324" t="str">
        <f>TRIM(MID(Table151823[[#This Row],[CONCERN.UNIQUEPATH]], IF( ISNUMBER( SEARCH("/",Table151823[[#This Row],[CONCERN.UNIQUEPATH]])),SEARCH("/",Table151823[[#This Row],[CONCERN.UNIQUEPATH]])+1,1),255))</f>
        <v/>
      </c>
      <c r="J324" t="s">
        <v>2068</v>
      </c>
      <c r="K324" t="s">
        <v>2104</v>
      </c>
      <c r="L324" t="s">
        <v>1928</v>
      </c>
      <c r="M324" t="s">
        <v>5253</v>
      </c>
    </row>
    <row r="325" spans="1:13">
      <c r="A325" t="s">
        <v>1977</v>
      </c>
      <c r="B325" t="s">
        <v>2270</v>
      </c>
      <c r="E325" t="str">
        <f xml:space="preserve"> CONCATENATE( MID(Table151823[[#This Row],[PHASE]],2,3), MID(Table151823[[#This Row],[DELIVERABLE]],2,4), TRIM(SUBSTITUTE(MID(Table151823[[#This Row],[CONCERN.ID]],2,20),"X","") )  )</f>
        <v>10.523.</v>
      </c>
      <c r="F325" t="str">
        <f>TRIM(MID(Table151823[[#This Row],[CONCERN.UNIQUEPATH]], IF( ISNUMBER( SEARCH("/",Table151823[[#This Row],[CONCERN.UNIQUEPATH]])),SEARCH("/",Table151823[[#This Row],[CONCERN.UNIQUEPATH]])+1,1),255))</f>
        <v/>
      </c>
      <c r="J325" t="s">
        <v>2068</v>
      </c>
      <c r="L325" t="s">
        <v>1928</v>
      </c>
      <c r="M325" t="s">
        <v>5254</v>
      </c>
    </row>
    <row r="326" spans="1:13">
      <c r="A326" t="s">
        <v>1977</v>
      </c>
      <c r="B326" t="s">
        <v>2270</v>
      </c>
      <c r="E326" t="str">
        <f xml:space="preserve"> CONCATENATE( MID(Table151823[[#This Row],[PHASE]],2,3), MID(Table151823[[#This Row],[DELIVERABLE]],2,4), TRIM(SUBSTITUTE(MID(Table151823[[#This Row],[CONCERN.ID]],2,20),"X","") )  )</f>
        <v>10.523.</v>
      </c>
      <c r="F326" t="str">
        <f>TRIM(MID(Table151823[[#This Row],[CONCERN.UNIQUEPATH]], IF( ISNUMBER( SEARCH("/",Table151823[[#This Row],[CONCERN.UNIQUEPATH]])),SEARCH("/",Table151823[[#This Row],[CONCERN.UNIQUEPATH]])+1,1),255))</f>
        <v/>
      </c>
      <c r="J326" t="s">
        <v>2068</v>
      </c>
      <c r="K326" t="s">
        <v>2106</v>
      </c>
      <c r="L326" t="s">
        <v>1928</v>
      </c>
      <c r="M326" t="s">
        <v>5255</v>
      </c>
    </row>
    <row r="327" spans="1:13">
      <c r="A327" t="s">
        <v>1977</v>
      </c>
      <c r="B327" t="s">
        <v>2270</v>
      </c>
      <c r="E327" t="str">
        <f xml:space="preserve"> CONCATENATE( MID(Table151823[[#This Row],[PHASE]],2,3), MID(Table151823[[#This Row],[DELIVERABLE]],2,4), TRIM(SUBSTITUTE(MID(Table151823[[#This Row],[CONCERN.ID]],2,20),"X","") )  )</f>
        <v>10.523.</v>
      </c>
      <c r="F327" t="str">
        <f>TRIM(MID(Table151823[[#This Row],[CONCERN.UNIQUEPATH]], IF( ISNUMBER( SEARCH("/",Table151823[[#This Row],[CONCERN.UNIQUEPATH]])),SEARCH("/",Table151823[[#This Row],[CONCERN.UNIQUEPATH]])+1,1),255))</f>
        <v/>
      </c>
      <c r="J327" t="s">
        <v>2068</v>
      </c>
      <c r="K327" t="s">
        <v>2106</v>
      </c>
      <c r="L327" t="s">
        <v>1928</v>
      </c>
      <c r="M327" t="s">
        <v>5256</v>
      </c>
    </row>
    <row r="328" spans="1:13">
      <c r="A328" t="s">
        <v>1977</v>
      </c>
      <c r="B328" t="s">
        <v>2270</v>
      </c>
      <c r="E328" t="str">
        <f xml:space="preserve"> CONCATENATE( MID(Table151823[[#This Row],[PHASE]],2,3), MID(Table151823[[#This Row],[DELIVERABLE]],2,4), TRIM(SUBSTITUTE(MID(Table151823[[#This Row],[CONCERN.ID]],2,20),"X","") )  )</f>
        <v>10.523.</v>
      </c>
      <c r="F328" t="str">
        <f>TRIM(MID(Table151823[[#This Row],[CONCERN.UNIQUEPATH]], IF( ISNUMBER( SEARCH("/",Table151823[[#This Row],[CONCERN.UNIQUEPATH]])),SEARCH("/",Table151823[[#This Row],[CONCERN.UNIQUEPATH]])+1,1),255))</f>
        <v/>
      </c>
      <c r="J328" t="s">
        <v>2068</v>
      </c>
      <c r="L328" t="s">
        <v>1928</v>
      </c>
      <c r="M328" t="s">
        <v>5257</v>
      </c>
    </row>
    <row r="329" spans="1:13">
      <c r="A329" t="s">
        <v>1977</v>
      </c>
      <c r="B329" t="s">
        <v>2270</v>
      </c>
      <c r="E329" t="str">
        <f xml:space="preserve"> CONCATENATE( MID(Table151823[[#This Row],[PHASE]],2,3), MID(Table151823[[#This Row],[DELIVERABLE]],2,4), TRIM(SUBSTITUTE(MID(Table151823[[#This Row],[CONCERN.ID]],2,20),"X","") )  )</f>
        <v>10.523.</v>
      </c>
      <c r="F329" t="str">
        <f>TRIM(MID(Table151823[[#This Row],[CONCERN.UNIQUEPATH]], IF( ISNUMBER( SEARCH("/",Table151823[[#This Row],[CONCERN.UNIQUEPATH]])),SEARCH("/",Table151823[[#This Row],[CONCERN.UNIQUEPATH]])+1,1),255))</f>
        <v/>
      </c>
      <c r="J329" t="s">
        <v>2068</v>
      </c>
      <c r="K329" t="s">
        <v>2092</v>
      </c>
      <c r="L329" t="s">
        <v>1928</v>
      </c>
      <c r="M329" t="s">
        <v>5120</v>
      </c>
    </row>
    <row r="330" spans="1:13">
      <c r="A330" t="s">
        <v>1977</v>
      </c>
      <c r="B330" t="s">
        <v>2270</v>
      </c>
      <c r="E330" t="str">
        <f xml:space="preserve"> CONCATENATE( MID(Table151823[[#This Row],[PHASE]],2,3), MID(Table151823[[#This Row],[DELIVERABLE]],2,4), TRIM(SUBSTITUTE(MID(Table151823[[#This Row],[CONCERN.ID]],2,20),"X","") )  )</f>
        <v>10.523.</v>
      </c>
      <c r="F330" t="str">
        <f>TRIM(MID(Table151823[[#This Row],[CONCERN.UNIQUEPATH]], IF( ISNUMBER( SEARCH("/",Table151823[[#This Row],[CONCERN.UNIQUEPATH]])),SEARCH("/",Table151823[[#This Row],[CONCERN.UNIQUEPATH]])+1,1),255))</f>
        <v/>
      </c>
      <c r="J330" t="s">
        <v>2068</v>
      </c>
      <c r="K330" t="s">
        <v>2096</v>
      </c>
      <c r="L330" t="s">
        <v>1928</v>
      </c>
      <c r="M330" t="s">
        <v>5258</v>
      </c>
    </row>
    <row r="331" spans="1:13">
      <c r="A331" t="s">
        <v>1977</v>
      </c>
      <c r="B331" t="s">
        <v>2270</v>
      </c>
      <c r="E331" t="str">
        <f xml:space="preserve"> CONCATENATE( MID(Table151823[[#This Row],[PHASE]],2,3), MID(Table151823[[#This Row],[DELIVERABLE]],2,4), TRIM(SUBSTITUTE(MID(Table151823[[#This Row],[CONCERN.ID]],2,20),"X","") )  )</f>
        <v>10.523.</v>
      </c>
      <c r="F331" t="str">
        <f>TRIM(MID(Table151823[[#This Row],[CONCERN.UNIQUEPATH]], IF( ISNUMBER( SEARCH("/",Table151823[[#This Row],[CONCERN.UNIQUEPATH]])),SEARCH("/",Table151823[[#This Row],[CONCERN.UNIQUEPATH]])+1,1),255))</f>
        <v/>
      </c>
      <c r="J331" t="s">
        <v>2068</v>
      </c>
      <c r="K331" t="s">
        <v>2096</v>
      </c>
      <c r="L331" t="s">
        <v>1928</v>
      </c>
      <c r="M331" t="s">
        <v>5259</v>
      </c>
    </row>
    <row r="332" spans="1:13">
      <c r="A332" t="s">
        <v>1977</v>
      </c>
      <c r="B332" t="s">
        <v>2270</v>
      </c>
      <c r="E332" t="str">
        <f xml:space="preserve"> CONCATENATE( MID(Table151823[[#This Row],[PHASE]],2,3), MID(Table151823[[#This Row],[DELIVERABLE]],2,4), TRIM(SUBSTITUTE(MID(Table151823[[#This Row],[CONCERN.ID]],2,20),"X","") )  )</f>
        <v>10.523.</v>
      </c>
      <c r="F332" t="str">
        <f>TRIM(MID(Table151823[[#This Row],[CONCERN.UNIQUEPATH]], IF( ISNUMBER( SEARCH("/",Table151823[[#This Row],[CONCERN.UNIQUEPATH]])),SEARCH("/",Table151823[[#This Row],[CONCERN.UNIQUEPATH]])+1,1),255))</f>
        <v/>
      </c>
      <c r="J332" t="s">
        <v>2068</v>
      </c>
      <c r="K332" t="s">
        <v>2104</v>
      </c>
      <c r="L332" t="s">
        <v>1960</v>
      </c>
      <c r="M332" t="s">
        <v>5260</v>
      </c>
    </row>
    <row r="333" spans="1:13">
      <c r="A333" t="s">
        <v>1977</v>
      </c>
      <c r="B333" t="s">
        <v>2270</v>
      </c>
      <c r="E333" t="str">
        <f xml:space="preserve"> CONCATENATE( MID(Table151823[[#This Row],[PHASE]],2,3), MID(Table151823[[#This Row],[DELIVERABLE]],2,4), TRIM(SUBSTITUTE(MID(Table151823[[#This Row],[CONCERN.ID]],2,20),"X","") )  )</f>
        <v>10.523.</v>
      </c>
      <c r="F333" t="str">
        <f>TRIM(MID(Table151823[[#This Row],[CONCERN.UNIQUEPATH]], IF( ISNUMBER( SEARCH("/",Table151823[[#This Row],[CONCERN.UNIQUEPATH]])),SEARCH("/",Table151823[[#This Row],[CONCERN.UNIQUEPATH]])+1,1),255))</f>
        <v/>
      </c>
      <c r="J333" t="s">
        <v>2068</v>
      </c>
      <c r="K333" t="s">
        <v>2024</v>
      </c>
      <c r="L333" t="s">
        <v>1960</v>
      </c>
      <c r="M333" t="s">
        <v>5261</v>
      </c>
    </row>
    <row r="334" spans="1:13">
      <c r="A334" t="s">
        <v>1977</v>
      </c>
      <c r="B334" t="s">
        <v>2270</v>
      </c>
      <c r="E334" t="str">
        <f xml:space="preserve"> CONCATENATE( MID(Table151823[[#This Row],[PHASE]],2,3), MID(Table151823[[#This Row],[DELIVERABLE]],2,4), TRIM(SUBSTITUTE(MID(Table151823[[#This Row],[CONCERN.ID]],2,20),"X","") )  )</f>
        <v>10.523.</v>
      </c>
      <c r="F334" t="str">
        <f>TRIM(MID(Table151823[[#This Row],[CONCERN.UNIQUEPATH]], IF( ISNUMBER( SEARCH("/",Table151823[[#This Row],[CONCERN.UNIQUEPATH]])),SEARCH("/",Table151823[[#This Row],[CONCERN.UNIQUEPATH]])+1,1),255))</f>
        <v/>
      </c>
      <c r="J334" t="s">
        <v>2068</v>
      </c>
      <c r="K334" t="s">
        <v>2024</v>
      </c>
      <c r="L334" t="s">
        <v>1960</v>
      </c>
      <c r="M334" t="s">
        <v>5262</v>
      </c>
    </row>
    <row r="335" spans="1:13">
      <c r="A335" t="s">
        <v>1977</v>
      </c>
      <c r="B335" t="s">
        <v>2270</v>
      </c>
      <c r="E335" t="str">
        <f xml:space="preserve"> CONCATENATE( MID(Table151823[[#This Row],[PHASE]],2,3), MID(Table151823[[#This Row],[DELIVERABLE]],2,4), TRIM(SUBSTITUTE(MID(Table151823[[#This Row],[CONCERN.ID]],2,20),"X","") )  )</f>
        <v>10.523.</v>
      </c>
      <c r="F335" t="str">
        <f>TRIM(MID(Table151823[[#This Row],[CONCERN.UNIQUEPATH]], IF( ISNUMBER( SEARCH("/",Table151823[[#This Row],[CONCERN.UNIQUEPATH]])),SEARCH("/",Table151823[[#This Row],[CONCERN.UNIQUEPATH]])+1,1),255))</f>
        <v/>
      </c>
      <c r="J335" t="s">
        <v>2068</v>
      </c>
      <c r="K335" t="s">
        <v>2024</v>
      </c>
      <c r="L335" t="s">
        <v>1968</v>
      </c>
      <c r="M335" t="s">
        <v>5263</v>
      </c>
    </row>
    <row r="336" spans="1:13">
      <c r="A336" t="s">
        <v>1977</v>
      </c>
      <c r="B336" t="s">
        <v>2270</v>
      </c>
      <c r="E336" t="str">
        <f xml:space="preserve"> CONCATENATE( MID(Table151823[[#This Row],[PHASE]],2,3), MID(Table151823[[#This Row],[DELIVERABLE]],2,4), TRIM(SUBSTITUTE(MID(Table151823[[#This Row],[CONCERN.ID]],2,20),"X","") )  )</f>
        <v>10.523.</v>
      </c>
      <c r="F336" t="str">
        <f>TRIM(MID(Table151823[[#This Row],[CONCERN.UNIQUEPATH]], IF( ISNUMBER( SEARCH("/",Table151823[[#This Row],[CONCERN.UNIQUEPATH]])),SEARCH("/",Table151823[[#This Row],[CONCERN.UNIQUEPATH]])+1,1),255))</f>
        <v/>
      </c>
      <c r="J336" t="s">
        <v>2068</v>
      </c>
      <c r="K336" t="s">
        <v>2024</v>
      </c>
      <c r="L336" t="s">
        <v>1968</v>
      </c>
      <c r="M336" t="s">
        <v>5264</v>
      </c>
    </row>
    <row r="337" spans="1:13">
      <c r="A337" t="s">
        <v>1977</v>
      </c>
      <c r="B337" t="s">
        <v>2270</v>
      </c>
      <c r="E337" t="str">
        <f xml:space="preserve"> CONCATENATE( MID(Table151823[[#This Row],[PHASE]],2,3), MID(Table151823[[#This Row],[DELIVERABLE]],2,4), TRIM(SUBSTITUTE(MID(Table151823[[#This Row],[CONCERN.ID]],2,20),"X","") )  )</f>
        <v>10.523.</v>
      </c>
      <c r="F337" t="str">
        <f>TRIM(MID(Table151823[[#This Row],[CONCERN.UNIQUEPATH]], IF( ISNUMBER( SEARCH("/",Table151823[[#This Row],[CONCERN.UNIQUEPATH]])),SEARCH("/",Table151823[[#This Row],[CONCERN.UNIQUEPATH]])+1,1),255))</f>
        <v/>
      </c>
      <c r="J337" t="s">
        <v>2068</v>
      </c>
      <c r="K337" t="s">
        <v>2024</v>
      </c>
      <c r="L337" t="s">
        <v>1960</v>
      </c>
      <c r="M337" t="s">
        <v>5265</v>
      </c>
    </row>
    <row r="338" spans="1:13">
      <c r="A338" t="s">
        <v>1977</v>
      </c>
      <c r="B338" t="s">
        <v>2270</v>
      </c>
      <c r="E338" t="str">
        <f xml:space="preserve"> CONCATENATE( MID(Table151823[[#This Row],[PHASE]],2,3), MID(Table151823[[#This Row],[DELIVERABLE]],2,4), TRIM(SUBSTITUTE(MID(Table151823[[#This Row],[CONCERN.ID]],2,20),"X","") )  )</f>
        <v>10.523.</v>
      </c>
      <c r="F338" t="str">
        <f>TRIM(MID(Table151823[[#This Row],[CONCERN.UNIQUEPATH]], IF( ISNUMBER( SEARCH("/",Table151823[[#This Row],[CONCERN.UNIQUEPATH]])),SEARCH("/",Table151823[[#This Row],[CONCERN.UNIQUEPATH]])+1,1),255))</f>
        <v/>
      </c>
      <c r="J338" t="s">
        <v>2068</v>
      </c>
      <c r="K338" t="s">
        <v>2024</v>
      </c>
      <c r="L338" t="s">
        <v>1960</v>
      </c>
      <c r="M338" t="s">
        <v>5266</v>
      </c>
    </row>
    <row r="339" spans="1:13">
      <c r="A339" t="s">
        <v>1977</v>
      </c>
      <c r="B339" t="s">
        <v>2270</v>
      </c>
      <c r="E339" t="str">
        <f xml:space="preserve"> CONCATENATE( MID(Table151823[[#This Row],[PHASE]],2,3), MID(Table151823[[#This Row],[DELIVERABLE]],2,4), TRIM(SUBSTITUTE(MID(Table151823[[#This Row],[CONCERN.ID]],2,20),"X","") )  )</f>
        <v>10.523.</v>
      </c>
      <c r="F339" t="str">
        <f>TRIM(MID(Table151823[[#This Row],[CONCERN.UNIQUEPATH]], IF( ISNUMBER( SEARCH("/",Table151823[[#This Row],[CONCERN.UNIQUEPATH]])),SEARCH("/",Table151823[[#This Row],[CONCERN.UNIQUEPATH]])+1,1),255))</f>
        <v/>
      </c>
      <c r="J339" t="s">
        <v>2068</v>
      </c>
      <c r="K339" t="s">
        <v>2024</v>
      </c>
      <c r="L339" t="s">
        <v>1972</v>
      </c>
      <c r="M339" t="s">
        <v>5267</v>
      </c>
    </row>
    <row r="340" spans="1:13">
      <c r="A340" t="s">
        <v>1977</v>
      </c>
      <c r="B340" t="s">
        <v>2270</v>
      </c>
      <c r="E340" t="str">
        <f xml:space="preserve"> CONCATENATE( MID(Table151823[[#This Row],[PHASE]],2,3), MID(Table151823[[#This Row],[DELIVERABLE]],2,4), TRIM(SUBSTITUTE(MID(Table151823[[#This Row],[CONCERN.ID]],2,20),"X","") )  )</f>
        <v>10.523.</v>
      </c>
      <c r="F340" t="str">
        <f>TRIM(MID(Table151823[[#This Row],[CONCERN.UNIQUEPATH]], IF( ISNUMBER( SEARCH("/",Table151823[[#This Row],[CONCERN.UNIQUEPATH]])),SEARCH("/",Table151823[[#This Row],[CONCERN.UNIQUEPATH]])+1,1),255))</f>
        <v/>
      </c>
      <c r="J340" t="s">
        <v>2068</v>
      </c>
      <c r="K340" t="s">
        <v>2024</v>
      </c>
      <c r="L340" t="s">
        <v>1968</v>
      </c>
      <c r="M340" t="s">
        <v>5268</v>
      </c>
    </row>
    <row r="341" spans="1:13">
      <c r="A341" t="s">
        <v>1977</v>
      </c>
      <c r="B341" t="s">
        <v>2270</v>
      </c>
      <c r="E341" t="str">
        <f xml:space="preserve"> CONCATENATE( MID(Table151823[[#This Row],[PHASE]],2,3), MID(Table151823[[#This Row],[DELIVERABLE]],2,4), TRIM(SUBSTITUTE(MID(Table151823[[#This Row],[CONCERN.ID]],2,20),"X","") )  )</f>
        <v>10.523.</v>
      </c>
      <c r="F341" t="str">
        <f>TRIM(MID(Table151823[[#This Row],[CONCERN.UNIQUEPATH]], IF( ISNUMBER( SEARCH("/",Table151823[[#This Row],[CONCERN.UNIQUEPATH]])),SEARCH("/",Table151823[[#This Row],[CONCERN.UNIQUEPATH]])+1,1),255))</f>
        <v/>
      </c>
      <c r="J341" t="s">
        <v>2068</v>
      </c>
      <c r="K341" t="s">
        <v>2024</v>
      </c>
      <c r="L341" t="s">
        <v>1972</v>
      </c>
      <c r="M341" t="s">
        <v>5195</v>
      </c>
    </row>
    <row r="342" spans="1:13">
      <c r="A342" t="s">
        <v>1977</v>
      </c>
      <c r="B342" t="s">
        <v>2270</v>
      </c>
      <c r="E342" t="str">
        <f xml:space="preserve"> CONCATENATE( MID(Table151823[[#This Row],[PHASE]],2,3), MID(Table151823[[#This Row],[DELIVERABLE]],2,4), TRIM(SUBSTITUTE(MID(Table151823[[#This Row],[CONCERN.ID]],2,20),"X","") )  )</f>
        <v>10.523.</v>
      </c>
      <c r="F342" t="str">
        <f>TRIM(MID(Table151823[[#This Row],[CONCERN.UNIQUEPATH]], IF( ISNUMBER( SEARCH("/",Table151823[[#This Row],[CONCERN.UNIQUEPATH]])),SEARCH("/",Table151823[[#This Row],[CONCERN.UNIQUEPATH]])+1,1),255))</f>
        <v/>
      </c>
      <c r="J342" t="s">
        <v>2068</v>
      </c>
      <c r="K342" t="s">
        <v>2024</v>
      </c>
      <c r="L342" t="s">
        <v>1964</v>
      </c>
      <c r="M342" t="s">
        <v>5269</v>
      </c>
    </row>
    <row r="343" spans="1:13">
      <c r="A343" t="s">
        <v>1977</v>
      </c>
      <c r="B343" t="s">
        <v>2270</v>
      </c>
      <c r="E343" t="str">
        <f xml:space="preserve"> CONCATENATE( MID(Table151823[[#This Row],[PHASE]],2,3), MID(Table151823[[#This Row],[DELIVERABLE]],2,4), TRIM(SUBSTITUTE(MID(Table151823[[#This Row],[CONCERN.ID]],2,20),"X","") )  )</f>
        <v>10.523.</v>
      </c>
      <c r="F343" t="str">
        <f>TRIM(MID(Table151823[[#This Row],[CONCERN.UNIQUEPATH]], IF( ISNUMBER( SEARCH("/",Table151823[[#This Row],[CONCERN.UNIQUEPATH]])),SEARCH("/",Table151823[[#This Row],[CONCERN.UNIQUEPATH]])+1,1),255))</f>
        <v/>
      </c>
      <c r="J343" t="s">
        <v>2068</v>
      </c>
      <c r="K343" t="s">
        <v>2024</v>
      </c>
      <c r="L343" t="s">
        <v>1964</v>
      </c>
      <c r="M343" t="s">
        <v>5270</v>
      </c>
    </row>
    <row r="344" spans="1:13">
      <c r="A344" t="s">
        <v>1977</v>
      </c>
      <c r="B344" t="s">
        <v>2270</v>
      </c>
      <c r="E344" t="str">
        <f xml:space="preserve"> CONCATENATE( MID(Table151823[[#This Row],[PHASE]],2,3), MID(Table151823[[#This Row],[DELIVERABLE]],2,4), TRIM(SUBSTITUTE(MID(Table151823[[#This Row],[CONCERN.ID]],2,20),"X","") )  )</f>
        <v>10.523.</v>
      </c>
      <c r="F344" t="str">
        <f>TRIM(MID(Table151823[[#This Row],[CONCERN.UNIQUEPATH]], IF( ISNUMBER( SEARCH("/",Table151823[[#This Row],[CONCERN.UNIQUEPATH]])),SEARCH("/",Table151823[[#This Row],[CONCERN.UNIQUEPATH]])+1,1),255))</f>
        <v/>
      </c>
      <c r="J344" t="s">
        <v>2068</v>
      </c>
      <c r="K344" t="s">
        <v>2024</v>
      </c>
      <c r="L344" t="s">
        <v>1964</v>
      </c>
      <c r="M344" t="s">
        <v>5263</v>
      </c>
    </row>
    <row r="345" spans="1:13">
      <c r="A345" t="s">
        <v>1977</v>
      </c>
      <c r="B345" t="s">
        <v>2270</v>
      </c>
      <c r="E345" t="str">
        <f xml:space="preserve"> CONCATENATE( MID(Table151823[[#This Row],[PHASE]],2,3), MID(Table151823[[#This Row],[DELIVERABLE]],2,4), TRIM(SUBSTITUTE(MID(Table151823[[#This Row],[CONCERN.ID]],2,20),"X","") )  )</f>
        <v>10.523.</v>
      </c>
      <c r="F345" t="str">
        <f>TRIM(MID(Table151823[[#This Row],[CONCERN.UNIQUEPATH]], IF( ISNUMBER( SEARCH("/",Table151823[[#This Row],[CONCERN.UNIQUEPATH]])),SEARCH("/",Table151823[[#This Row],[CONCERN.UNIQUEPATH]])+1,1),255))</f>
        <v/>
      </c>
      <c r="J345" t="s">
        <v>2068</v>
      </c>
      <c r="K345" t="s">
        <v>2024</v>
      </c>
      <c r="L345" t="s">
        <v>1968</v>
      </c>
      <c r="M345" t="s">
        <v>5271</v>
      </c>
    </row>
    <row r="346" spans="1:13">
      <c r="A346" t="s">
        <v>1977</v>
      </c>
      <c r="B346" t="s">
        <v>2270</v>
      </c>
      <c r="E346" t="str">
        <f xml:space="preserve"> CONCATENATE( MID(Table151823[[#This Row],[PHASE]],2,3), MID(Table151823[[#This Row],[DELIVERABLE]],2,4), TRIM(SUBSTITUTE(MID(Table151823[[#This Row],[CONCERN.ID]],2,20),"X","") )  )</f>
        <v>10.523.</v>
      </c>
      <c r="F346" t="str">
        <f>TRIM(MID(Table151823[[#This Row],[CONCERN.UNIQUEPATH]], IF( ISNUMBER( SEARCH("/",Table151823[[#This Row],[CONCERN.UNIQUEPATH]])),SEARCH("/",Table151823[[#This Row],[CONCERN.UNIQUEPATH]])+1,1),255))</f>
        <v/>
      </c>
      <c r="J346" t="s">
        <v>2068</v>
      </c>
      <c r="K346" t="s">
        <v>1971</v>
      </c>
      <c r="M346" t="s">
        <v>5272</v>
      </c>
    </row>
    <row r="347" spans="1:13">
      <c r="A347" t="s">
        <v>1977</v>
      </c>
      <c r="B347" t="s">
        <v>2270</v>
      </c>
      <c r="E347" t="str">
        <f xml:space="preserve"> CONCATENATE( MID(Table151823[[#This Row],[PHASE]],2,3), MID(Table151823[[#This Row],[DELIVERABLE]],2,4), TRIM(SUBSTITUTE(MID(Table151823[[#This Row],[CONCERN.ID]],2,20),"X","") )  )</f>
        <v>10.523.</v>
      </c>
      <c r="F347" t="str">
        <f>TRIM(MID(Table151823[[#This Row],[CONCERN.UNIQUEPATH]], IF( ISNUMBER( SEARCH("/",Table151823[[#This Row],[CONCERN.UNIQUEPATH]])),SEARCH("/",Table151823[[#This Row],[CONCERN.UNIQUEPATH]])+1,1),255))</f>
        <v/>
      </c>
      <c r="J347" t="s">
        <v>2068</v>
      </c>
      <c r="K347" t="s">
        <v>2024</v>
      </c>
      <c r="L347" t="s">
        <v>1968</v>
      </c>
      <c r="M347" t="s">
        <v>5273</v>
      </c>
    </row>
    <row r="348" spans="1:13">
      <c r="A348" t="s">
        <v>1977</v>
      </c>
      <c r="B348" t="s">
        <v>2270</v>
      </c>
      <c r="E348" t="str">
        <f xml:space="preserve"> CONCATENATE( MID(Table151823[[#This Row],[PHASE]],2,3), MID(Table151823[[#This Row],[DELIVERABLE]],2,4), TRIM(SUBSTITUTE(MID(Table151823[[#This Row],[CONCERN.ID]],2,20),"X","") )  )</f>
        <v>10.523.</v>
      </c>
      <c r="F348" t="str">
        <f>TRIM(MID(Table151823[[#This Row],[CONCERN.UNIQUEPATH]], IF( ISNUMBER( SEARCH("/",Table151823[[#This Row],[CONCERN.UNIQUEPATH]])),SEARCH("/",Table151823[[#This Row],[CONCERN.UNIQUEPATH]])+1,1),255))</f>
        <v/>
      </c>
      <c r="J348" t="s">
        <v>2068</v>
      </c>
      <c r="K348" t="s">
        <v>2024</v>
      </c>
      <c r="L348" t="s">
        <v>1972</v>
      </c>
      <c r="M348" t="s">
        <v>5274</v>
      </c>
    </row>
    <row r="349" spans="1:13">
      <c r="A349" t="s">
        <v>1977</v>
      </c>
      <c r="B349" t="s">
        <v>2270</v>
      </c>
      <c r="E349" t="str">
        <f xml:space="preserve"> CONCATENATE( MID(Table151823[[#This Row],[PHASE]],2,3), MID(Table151823[[#This Row],[DELIVERABLE]],2,4), TRIM(SUBSTITUTE(MID(Table151823[[#This Row],[CONCERN.ID]],2,20),"X","") )  )</f>
        <v>10.523.</v>
      </c>
      <c r="F349" t="str">
        <f>TRIM(MID(Table151823[[#This Row],[CONCERN.UNIQUEPATH]], IF( ISNUMBER( SEARCH("/",Table151823[[#This Row],[CONCERN.UNIQUEPATH]])),SEARCH("/",Table151823[[#This Row],[CONCERN.UNIQUEPATH]])+1,1),255))</f>
        <v/>
      </c>
      <c r="J349" t="s">
        <v>2068</v>
      </c>
      <c r="K349" t="s">
        <v>1971</v>
      </c>
      <c r="M349" t="s">
        <v>5275</v>
      </c>
    </row>
    <row r="350" spans="1:13">
      <c r="A350" t="s">
        <v>1977</v>
      </c>
      <c r="B350" t="s">
        <v>2270</v>
      </c>
      <c r="E350" t="str">
        <f xml:space="preserve"> CONCATENATE( MID(Table151823[[#This Row],[PHASE]],2,3), MID(Table151823[[#This Row],[DELIVERABLE]],2,4), TRIM(SUBSTITUTE(MID(Table151823[[#This Row],[CONCERN.ID]],2,20),"X","") )  )</f>
        <v>10.523.</v>
      </c>
      <c r="F350" t="str">
        <f>TRIM(MID(Table151823[[#This Row],[CONCERN.UNIQUEPATH]], IF( ISNUMBER( SEARCH("/",Table151823[[#This Row],[CONCERN.UNIQUEPATH]])),SEARCH("/",Table151823[[#This Row],[CONCERN.UNIQUEPATH]])+1,1),255))</f>
        <v/>
      </c>
      <c r="J350" t="s">
        <v>2068</v>
      </c>
      <c r="K350" t="s">
        <v>2024</v>
      </c>
      <c r="L350" t="s">
        <v>1972</v>
      </c>
      <c r="M350" t="s">
        <v>5245</v>
      </c>
    </row>
    <row r="351" spans="1:13">
      <c r="A351" t="s">
        <v>1977</v>
      </c>
      <c r="B351" t="s">
        <v>2270</v>
      </c>
      <c r="E351" t="str">
        <f xml:space="preserve"> CONCATENATE( MID(Table151823[[#This Row],[PHASE]],2,3), MID(Table151823[[#This Row],[DELIVERABLE]],2,4), TRIM(SUBSTITUTE(MID(Table151823[[#This Row],[CONCERN.ID]],2,20),"X","") )  )</f>
        <v>10.523.</v>
      </c>
      <c r="F351" t="str">
        <f>TRIM(MID(Table151823[[#This Row],[CONCERN.UNIQUEPATH]], IF( ISNUMBER( SEARCH("/",Table151823[[#This Row],[CONCERN.UNIQUEPATH]])),SEARCH("/",Table151823[[#This Row],[CONCERN.UNIQUEPATH]])+1,1),255))</f>
        <v/>
      </c>
      <c r="J351" t="s">
        <v>2068</v>
      </c>
      <c r="K351" t="s">
        <v>2024</v>
      </c>
      <c r="M351" t="s">
        <v>5272</v>
      </c>
    </row>
    <row r="352" spans="1:13">
      <c r="A352" t="s">
        <v>1977</v>
      </c>
      <c r="B352" t="s">
        <v>2270</v>
      </c>
      <c r="E352" t="str">
        <f xml:space="preserve"> CONCATENATE( MID(Table151823[[#This Row],[PHASE]],2,3), MID(Table151823[[#This Row],[DELIVERABLE]],2,4), TRIM(SUBSTITUTE(MID(Table151823[[#This Row],[CONCERN.ID]],2,20),"X","") )  )</f>
        <v>10.523.</v>
      </c>
      <c r="F352" t="str">
        <f>TRIM(MID(Table151823[[#This Row],[CONCERN.UNIQUEPATH]], IF( ISNUMBER( SEARCH("/",Table151823[[#This Row],[CONCERN.UNIQUEPATH]])),SEARCH("/",Table151823[[#This Row],[CONCERN.UNIQUEPATH]])+1,1),255))</f>
        <v/>
      </c>
      <c r="J352" t="s">
        <v>2068</v>
      </c>
      <c r="K352" t="s">
        <v>2024</v>
      </c>
      <c r="L352" t="s">
        <v>1972</v>
      </c>
      <c r="M352" t="s">
        <v>5245</v>
      </c>
    </row>
    <row r="353" spans="1:13">
      <c r="A353" t="s">
        <v>1977</v>
      </c>
      <c r="B353" t="s">
        <v>2270</v>
      </c>
      <c r="E353" t="str">
        <f xml:space="preserve"> CONCATENATE( MID(Table151823[[#This Row],[PHASE]],2,3), MID(Table151823[[#This Row],[DELIVERABLE]],2,4), TRIM(SUBSTITUTE(MID(Table151823[[#This Row],[CONCERN.ID]],2,20),"X","") )  )</f>
        <v>10.523.</v>
      </c>
      <c r="F353" t="str">
        <f>TRIM(MID(Table151823[[#This Row],[CONCERN.UNIQUEPATH]], IF( ISNUMBER( SEARCH("/",Table151823[[#This Row],[CONCERN.UNIQUEPATH]])),SEARCH("/",Table151823[[#This Row],[CONCERN.UNIQUEPATH]])+1,1),255))</f>
        <v/>
      </c>
      <c r="J353" t="s">
        <v>2068</v>
      </c>
      <c r="K353" t="s">
        <v>2024</v>
      </c>
      <c r="L353" t="s">
        <v>1960</v>
      </c>
      <c r="M353" t="s">
        <v>5276</v>
      </c>
    </row>
    <row r="354" spans="1:13">
      <c r="A354" t="s">
        <v>1977</v>
      </c>
      <c r="B354" t="s">
        <v>2270</v>
      </c>
      <c r="E354" t="str">
        <f xml:space="preserve"> CONCATENATE( MID(Table151823[[#This Row],[PHASE]],2,3), MID(Table151823[[#This Row],[DELIVERABLE]],2,4), TRIM(SUBSTITUTE(MID(Table151823[[#This Row],[CONCERN.ID]],2,20),"X","") )  )</f>
        <v>10.523.</v>
      </c>
      <c r="F354" t="str">
        <f>TRIM(MID(Table151823[[#This Row],[CONCERN.UNIQUEPATH]], IF( ISNUMBER( SEARCH("/",Table151823[[#This Row],[CONCERN.UNIQUEPATH]])),SEARCH("/",Table151823[[#This Row],[CONCERN.UNIQUEPATH]])+1,1),255))</f>
        <v/>
      </c>
      <c r="J354" t="s">
        <v>2068</v>
      </c>
      <c r="K354" t="s">
        <v>2024</v>
      </c>
      <c r="L354" t="s">
        <v>1960</v>
      </c>
    </row>
    <row r="355" spans="1:13">
      <c r="A355" t="s">
        <v>1977</v>
      </c>
      <c r="B355" t="s">
        <v>2270</v>
      </c>
      <c r="E355" t="str">
        <f xml:space="preserve"> CONCATENATE( MID(Table151823[[#This Row],[PHASE]],2,3), MID(Table151823[[#This Row],[DELIVERABLE]],2,4), TRIM(SUBSTITUTE(MID(Table151823[[#This Row],[CONCERN.ID]],2,20),"X","") )  )</f>
        <v>10.523.</v>
      </c>
      <c r="F355" t="str">
        <f>TRIM(MID(Table151823[[#This Row],[CONCERN.UNIQUEPATH]], IF( ISNUMBER( SEARCH("/",Table151823[[#This Row],[CONCERN.UNIQUEPATH]])),SEARCH("/",Table151823[[#This Row],[CONCERN.UNIQUEPATH]])+1,1),255))</f>
        <v/>
      </c>
      <c r="J355" t="s">
        <v>2068</v>
      </c>
      <c r="K355" t="s">
        <v>2024</v>
      </c>
      <c r="L355" t="s">
        <v>1960</v>
      </c>
    </row>
    <row r="356" spans="1:13">
      <c r="A356" t="s">
        <v>1977</v>
      </c>
      <c r="B356" t="s">
        <v>2270</v>
      </c>
      <c r="E356" t="str">
        <f xml:space="preserve"> CONCATENATE( MID(Table151823[[#This Row],[PHASE]],2,3), MID(Table151823[[#This Row],[DELIVERABLE]],2,4), TRIM(SUBSTITUTE(MID(Table151823[[#This Row],[CONCERN.ID]],2,20),"X","") )  )</f>
        <v>10.523.</v>
      </c>
      <c r="F356" t="str">
        <f>TRIM(MID(Table151823[[#This Row],[CONCERN.UNIQUEPATH]], IF( ISNUMBER( SEARCH("/",Table151823[[#This Row],[CONCERN.UNIQUEPATH]])),SEARCH("/",Table151823[[#This Row],[CONCERN.UNIQUEPATH]])+1,1),255))</f>
        <v/>
      </c>
      <c r="J356" t="s">
        <v>2068</v>
      </c>
      <c r="K356" t="s">
        <v>2024</v>
      </c>
      <c r="L356" t="s">
        <v>1960</v>
      </c>
    </row>
    <row r="357" spans="1:13">
      <c r="A357" t="s">
        <v>1977</v>
      </c>
      <c r="B357" t="s">
        <v>2270</v>
      </c>
      <c r="E357" t="str">
        <f xml:space="preserve"> CONCATENATE( MID(Table151823[[#This Row],[PHASE]],2,3), MID(Table151823[[#This Row],[DELIVERABLE]],2,4), TRIM(SUBSTITUTE(MID(Table151823[[#This Row],[CONCERN.ID]],2,20),"X","") )  )</f>
        <v>10.523.</v>
      </c>
      <c r="F357" t="str">
        <f>TRIM(MID(Table151823[[#This Row],[CONCERN.UNIQUEPATH]], IF( ISNUMBER( SEARCH("/",Table151823[[#This Row],[CONCERN.UNIQUEPATH]])),SEARCH("/",Table151823[[#This Row],[CONCERN.UNIQUEPATH]])+1,1),255))</f>
        <v/>
      </c>
      <c r="J357" t="s">
        <v>2068</v>
      </c>
      <c r="K357" t="s">
        <v>2024</v>
      </c>
      <c r="L357" t="s">
        <v>1960</v>
      </c>
    </row>
    <row r="358" spans="1:13">
      <c r="A358" t="s">
        <v>1977</v>
      </c>
      <c r="B358" t="s">
        <v>2270</v>
      </c>
      <c r="E358" t="str">
        <f xml:space="preserve"> CONCATENATE( MID(Table151823[[#This Row],[PHASE]],2,3), MID(Table151823[[#This Row],[DELIVERABLE]],2,4), TRIM(SUBSTITUTE(MID(Table151823[[#This Row],[CONCERN.ID]],2,20),"X","") )  )</f>
        <v>10.523.</v>
      </c>
      <c r="F358" t="str">
        <f>TRIM(MID(Table151823[[#This Row],[CONCERN.UNIQUEPATH]], IF( ISNUMBER( SEARCH("/",Table151823[[#This Row],[CONCERN.UNIQUEPATH]])),SEARCH("/",Table151823[[#This Row],[CONCERN.UNIQUEPATH]])+1,1),255))</f>
        <v/>
      </c>
      <c r="J358" t="s">
        <v>2068</v>
      </c>
      <c r="K358" t="s">
        <v>2024</v>
      </c>
      <c r="L358" t="s">
        <v>1960</v>
      </c>
    </row>
    <row r="359" spans="1:13">
      <c r="A359" s="21" t="s">
        <v>1977</v>
      </c>
      <c r="B359" s="21"/>
      <c r="E359" t="str">
        <f xml:space="preserve"> CONCATENATE( MID(Table151823[[#This Row],[PHASE]],2,3), MID(Table151823[[#This Row],[DELIVERABLE]],2,4), TRIM(SUBSTITUTE(MID(Table151823[[#This Row],[CONCERN.ID]],2,20),"X","") )  )</f>
        <v>10.</v>
      </c>
      <c r="F359" t="str">
        <f>TRIM(MID(Table151823[[#This Row],[CONCERN.UNIQUEPATH]], IF( ISNUMBER( SEARCH("/",Table151823[[#This Row],[CONCERN.UNIQUEPATH]])),SEARCH("/",Table151823[[#This Row],[CONCERN.UNIQUEPATH]])+1,1),255))</f>
        <v/>
      </c>
      <c r="J359" t="s">
        <v>2068</v>
      </c>
      <c r="K359" s="21"/>
      <c r="L359" t="s">
        <v>1928</v>
      </c>
    </row>
    <row r="360" spans="1:13">
      <c r="A360" t="s">
        <v>1977</v>
      </c>
      <c r="E360" t="str">
        <f xml:space="preserve"> CONCATENATE( MID(Table151823[[#This Row],[PHASE]],2,3), MID(Table151823[[#This Row],[DELIVERABLE]],2,4), TRIM(SUBSTITUTE(MID(Table151823[[#This Row],[CONCERN.ID]],2,20),"X","") )  )</f>
        <v>10.</v>
      </c>
      <c r="F360" t="str">
        <f>TRIM(MID(Table151823[[#This Row],[CONCERN.UNIQUEPATH]], IF( ISNUMBER( SEARCH("/",Table151823[[#This Row],[CONCERN.UNIQUEPATH]])),SEARCH("/",Table151823[[#This Row],[CONCERN.UNIQUEPATH]])+1,1),255))</f>
        <v/>
      </c>
      <c r="J360" t="s">
        <v>2122</v>
      </c>
      <c r="L360" t="s">
        <v>1928</v>
      </c>
    </row>
    <row r="361" spans="1:13">
      <c r="A361" s="21" t="s">
        <v>1977</v>
      </c>
      <c r="B361" s="21"/>
      <c r="E361" t="str">
        <f xml:space="preserve"> CONCATENATE( MID(Table151823[[#This Row],[PHASE]],2,3), MID(Table151823[[#This Row],[DELIVERABLE]],2,4), TRIM(SUBSTITUTE(MID(Table151823[[#This Row],[CONCERN.ID]],2,20),"X","") )  )</f>
        <v>10.</v>
      </c>
      <c r="F361" t="str">
        <f>TRIM(MID(Table151823[[#This Row],[CONCERN.UNIQUEPATH]], IF( ISNUMBER( SEARCH("/",Table151823[[#This Row],[CONCERN.UNIQUEPATH]])),SEARCH("/",Table151823[[#This Row],[CONCERN.UNIQUEPATH]])+1,1),255))</f>
        <v/>
      </c>
      <c r="J361" t="s">
        <v>2122</v>
      </c>
      <c r="K361" s="21"/>
      <c r="L361" t="s">
        <v>1928</v>
      </c>
    </row>
    <row r="362" spans="1:13">
      <c r="A362" t="s">
        <v>1977</v>
      </c>
      <c r="E362" t="str">
        <f xml:space="preserve"> CONCATENATE( MID(Table151823[[#This Row],[PHASE]],2,3), MID(Table151823[[#This Row],[DELIVERABLE]],2,4), TRIM(SUBSTITUTE(MID(Table151823[[#This Row],[CONCERN.ID]],2,20),"X","") )  )</f>
        <v>10.</v>
      </c>
      <c r="F362" t="str">
        <f>TRIM(MID(Table151823[[#This Row],[CONCERN.UNIQUEPATH]], IF( ISNUMBER( SEARCH("/",Table151823[[#This Row],[CONCERN.UNIQUEPATH]])),SEARCH("/",Table151823[[#This Row],[CONCERN.UNIQUEPATH]])+1,1),255))</f>
        <v/>
      </c>
      <c r="J362" t="s">
        <v>2068</v>
      </c>
      <c r="L362" t="s">
        <v>1928</v>
      </c>
    </row>
    <row r="363" spans="1:13">
      <c r="A363" t="s">
        <v>1977</v>
      </c>
      <c r="E363" t="str">
        <f xml:space="preserve"> CONCATENATE( MID(Table151823[[#This Row],[PHASE]],2,3), MID(Table151823[[#This Row],[DELIVERABLE]],2,4), TRIM(SUBSTITUTE(MID(Table151823[[#This Row],[CONCERN.ID]],2,20),"X","") )  )</f>
        <v>10.</v>
      </c>
      <c r="F363" t="str">
        <f>TRIM(MID(Table151823[[#This Row],[CONCERN.UNIQUEPATH]], IF( ISNUMBER( SEARCH("/",Table151823[[#This Row],[CONCERN.UNIQUEPATH]])),SEARCH("/",Table151823[[#This Row],[CONCERN.UNIQUEPATH]])+1,1),255))</f>
        <v/>
      </c>
      <c r="J363" t="s">
        <v>2068</v>
      </c>
      <c r="L363" t="s">
        <v>1928</v>
      </c>
    </row>
    <row r="364" spans="1:13">
      <c r="A364" t="s">
        <v>1977</v>
      </c>
      <c r="E364" t="str">
        <f xml:space="preserve"> CONCATENATE( MID(Table151823[[#This Row],[PHASE]],2,3), MID(Table151823[[#This Row],[DELIVERABLE]],2,4), TRIM(SUBSTITUTE(MID(Table151823[[#This Row],[CONCERN.ID]],2,20),"X","") )  )</f>
        <v>10.</v>
      </c>
      <c r="F364" t="str">
        <f>TRIM(MID(Table151823[[#This Row],[CONCERN.UNIQUEPATH]], IF( ISNUMBER( SEARCH("/",Table151823[[#This Row],[CONCERN.UNIQUEPATH]])),SEARCH("/",Table151823[[#This Row],[CONCERN.UNIQUEPATH]])+1,1),255))</f>
        <v/>
      </c>
      <c r="J364" t="s">
        <v>2068</v>
      </c>
      <c r="L364" t="s">
        <v>1928</v>
      </c>
    </row>
    <row r="365" spans="1:13">
      <c r="A365" t="s">
        <v>1977</v>
      </c>
      <c r="E365" t="str">
        <f xml:space="preserve"> CONCATENATE( MID(Table151823[[#This Row],[PHASE]],2,3), MID(Table151823[[#This Row],[DELIVERABLE]],2,4), TRIM(SUBSTITUTE(MID(Table151823[[#This Row],[CONCERN.ID]],2,20),"X","") )  )</f>
        <v>10.</v>
      </c>
      <c r="F365" t="str">
        <f>TRIM(MID(Table151823[[#This Row],[CONCERN.UNIQUEPATH]], IF( ISNUMBER( SEARCH("/",Table151823[[#This Row],[CONCERN.UNIQUEPATH]])),SEARCH("/",Table151823[[#This Row],[CONCERN.UNIQUEPATH]])+1,1),255))</f>
        <v/>
      </c>
      <c r="J365" t="s">
        <v>2068</v>
      </c>
      <c r="L365" t="s">
        <v>1928</v>
      </c>
    </row>
    <row r="366" spans="1:13">
      <c r="A366" t="s">
        <v>1977</v>
      </c>
      <c r="E366" t="str">
        <f xml:space="preserve"> CONCATENATE( MID(Table151823[[#This Row],[PHASE]],2,3), MID(Table151823[[#This Row],[DELIVERABLE]],2,4), TRIM(SUBSTITUTE(MID(Table151823[[#This Row],[CONCERN.ID]],2,20),"X","") )  )</f>
        <v>10.</v>
      </c>
      <c r="F366" t="str">
        <f>TRIM(MID(Table151823[[#This Row],[CONCERN.UNIQUEPATH]], IF( ISNUMBER( SEARCH("/",Table151823[[#This Row],[CONCERN.UNIQUEPATH]])),SEARCH("/",Table151823[[#This Row],[CONCERN.UNIQUEPATH]])+1,1),255))</f>
        <v/>
      </c>
      <c r="J366" t="s">
        <v>2068</v>
      </c>
      <c r="L366" t="s">
        <v>1928</v>
      </c>
    </row>
    <row r="367" spans="1:13">
      <c r="A367" t="s">
        <v>1977</v>
      </c>
      <c r="E367" t="str">
        <f xml:space="preserve"> CONCATENATE( MID(Table151823[[#This Row],[PHASE]],2,3), MID(Table151823[[#This Row],[DELIVERABLE]],2,4), TRIM(SUBSTITUTE(MID(Table151823[[#This Row],[CONCERN.ID]],2,20),"X","") )  )</f>
        <v>10.</v>
      </c>
      <c r="F367" t="str">
        <f>TRIM(MID(Table151823[[#This Row],[CONCERN.UNIQUEPATH]], IF( ISNUMBER( SEARCH("/",Table151823[[#This Row],[CONCERN.UNIQUEPATH]])),SEARCH("/",Table151823[[#This Row],[CONCERN.UNIQUEPATH]])+1,1),255))</f>
        <v/>
      </c>
      <c r="J367" t="s">
        <v>2068</v>
      </c>
      <c r="L367" t="s">
        <v>1928</v>
      </c>
    </row>
    <row r="368" spans="1:13">
      <c r="A368" t="s">
        <v>1977</v>
      </c>
      <c r="E368" t="str">
        <f xml:space="preserve"> CONCATENATE( MID(Table151823[[#This Row],[PHASE]],2,3), MID(Table151823[[#This Row],[DELIVERABLE]],2,4), TRIM(SUBSTITUTE(MID(Table151823[[#This Row],[CONCERN.ID]],2,20),"X","") )  )</f>
        <v>10.</v>
      </c>
      <c r="F368" t="str">
        <f>TRIM(MID(Table151823[[#This Row],[CONCERN.UNIQUEPATH]], IF( ISNUMBER( SEARCH("/",Table151823[[#This Row],[CONCERN.UNIQUEPATH]])),SEARCH("/",Table151823[[#This Row],[CONCERN.UNIQUEPATH]])+1,1),255))</f>
        <v/>
      </c>
      <c r="J368" t="s">
        <v>2068</v>
      </c>
      <c r="L368" t="s">
        <v>1928</v>
      </c>
    </row>
    <row r="369" spans="1:12">
      <c r="A369" t="s">
        <v>1977</v>
      </c>
      <c r="E369" t="str">
        <f xml:space="preserve"> CONCATENATE( MID(Table151823[[#This Row],[PHASE]],2,3), MID(Table151823[[#This Row],[DELIVERABLE]],2,4), TRIM(SUBSTITUTE(MID(Table151823[[#This Row],[CONCERN.ID]],2,20),"X","") )  )</f>
        <v>10.</v>
      </c>
      <c r="F369" t="str">
        <f>TRIM(MID(Table151823[[#This Row],[CONCERN.UNIQUEPATH]], IF( ISNUMBER( SEARCH("/",Table151823[[#This Row],[CONCERN.UNIQUEPATH]])),SEARCH("/",Table151823[[#This Row],[CONCERN.UNIQUEPATH]])+1,1),255))</f>
        <v/>
      </c>
      <c r="J369" t="s">
        <v>2068</v>
      </c>
      <c r="L369" t="s">
        <v>1928</v>
      </c>
    </row>
    <row r="370" spans="1:12">
      <c r="A370" t="s">
        <v>1977</v>
      </c>
      <c r="E370" t="str">
        <f xml:space="preserve"> CONCATENATE( MID(Table151823[[#This Row],[PHASE]],2,3), MID(Table151823[[#This Row],[DELIVERABLE]],2,4), TRIM(SUBSTITUTE(MID(Table151823[[#This Row],[CONCERN.ID]],2,20),"X","") )  )</f>
        <v>10.</v>
      </c>
      <c r="F370" t="str">
        <f>TRIM(MID(Table151823[[#This Row],[CONCERN.UNIQUEPATH]], IF( ISNUMBER( SEARCH("/",Table151823[[#This Row],[CONCERN.UNIQUEPATH]])),SEARCH("/",Table151823[[#This Row],[CONCERN.UNIQUEPATH]])+1,1),255))</f>
        <v/>
      </c>
      <c r="J370" t="s">
        <v>2068</v>
      </c>
      <c r="L370" t="s">
        <v>1928</v>
      </c>
    </row>
    <row r="371" spans="1:12">
      <c r="A371" t="s">
        <v>1977</v>
      </c>
      <c r="E371" t="str">
        <f xml:space="preserve"> CONCATENATE( MID(Table151823[[#This Row],[PHASE]],2,3), MID(Table151823[[#This Row],[DELIVERABLE]],2,4), TRIM(SUBSTITUTE(MID(Table151823[[#This Row],[CONCERN.ID]],2,20),"X","") )  )</f>
        <v>10.</v>
      </c>
      <c r="F371" t="str">
        <f>TRIM(MID(Table151823[[#This Row],[CONCERN.UNIQUEPATH]], IF( ISNUMBER( SEARCH("/",Table151823[[#This Row],[CONCERN.UNIQUEPATH]])),SEARCH("/",Table151823[[#This Row],[CONCERN.UNIQUEPATH]])+1,1),255))</f>
        <v/>
      </c>
      <c r="J371" t="s">
        <v>2068</v>
      </c>
      <c r="L371" t="s">
        <v>1928</v>
      </c>
    </row>
    <row r="372" spans="1:12">
      <c r="A372" t="s">
        <v>1977</v>
      </c>
      <c r="E372" t="str">
        <f xml:space="preserve"> CONCATENATE( MID(Table151823[[#This Row],[PHASE]],2,3), MID(Table151823[[#This Row],[DELIVERABLE]],2,4), TRIM(SUBSTITUTE(MID(Table151823[[#This Row],[CONCERN.ID]],2,20),"X","") )  )</f>
        <v>10.</v>
      </c>
      <c r="F372" t="str">
        <f>TRIM(MID(Table151823[[#This Row],[CONCERN.UNIQUEPATH]], IF( ISNUMBER( SEARCH("/",Table151823[[#This Row],[CONCERN.UNIQUEPATH]])),SEARCH("/",Table151823[[#This Row],[CONCERN.UNIQUEPATH]])+1,1),255))</f>
        <v/>
      </c>
      <c r="J372" t="s">
        <v>2068</v>
      </c>
      <c r="L372" t="s">
        <v>1928</v>
      </c>
    </row>
    <row r="373" spans="1:12">
      <c r="A373" t="s">
        <v>1977</v>
      </c>
      <c r="E373" t="str">
        <f xml:space="preserve"> CONCATENATE( MID(Table151823[[#This Row],[PHASE]],2,3), MID(Table151823[[#This Row],[DELIVERABLE]],2,4), TRIM(SUBSTITUTE(MID(Table151823[[#This Row],[CONCERN.ID]],2,20),"X","") )  )</f>
        <v>10.</v>
      </c>
      <c r="F373" t="str">
        <f>TRIM(MID(Table151823[[#This Row],[CONCERN.UNIQUEPATH]], IF( ISNUMBER( SEARCH("/",Table151823[[#This Row],[CONCERN.UNIQUEPATH]])),SEARCH("/",Table151823[[#This Row],[CONCERN.UNIQUEPATH]])+1,1),255))</f>
        <v/>
      </c>
      <c r="J373" t="s">
        <v>2068</v>
      </c>
      <c r="L373" t="s">
        <v>1928</v>
      </c>
    </row>
    <row r="374" spans="1:12">
      <c r="A374" t="s">
        <v>1977</v>
      </c>
      <c r="E374" t="str">
        <f xml:space="preserve"> CONCATENATE( MID(Table151823[[#This Row],[PHASE]],2,3), MID(Table151823[[#This Row],[DELIVERABLE]],2,4), TRIM(SUBSTITUTE(MID(Table151823[[#This Row],[CONCERN.ID]],2,20),"X","") )  )</f>
        <v>10.</v>
      </c>
      <c r="F374" t="str">
        <f>TRIM(MID(Table151823[[#This Row],[CONCERN.UNIQUEPATH]], IF( ISNUMBER( SEARCH("/",Table151823[[#This Row],[CONCERN.UNIQUEPATH]])),SEARCH("/",Table151823[[#This Row],[CONCERN.UNIQUEPATH]])+1,1),255))</f>
        <v/>
      </c>
      <c r="J374" t="s">
        <v>2068</v>
      </c>
      <c r="L374" t="s">
        <v>1928</v>
      </c>
    </row>
    <row r="375" spans="1:12">
      <c r="A375" t="s">
        <v>1977</v>
      </c>
      <c r="E375" t="str">
        <f xml:space="preserve"> CONCATENATE( MID(Table151823[[#This Row],[PHASE]],2,3), MID(Table151823[[#This Row],[DELIVERABLE]],2,4), TRIM(SUBSTITUTE(MID(Table151823[[#This Row],[CONCERN.ID]],2,20),"X","") )  )</f>
        <v>10.</v>
      </c>
      <c r="F375" t="str">
        <f>TRIM(MID(Table151823[[#This Row],[CONCERN.UNIQUEPATH]], IF( ISNUMBER( SEARCH("/",Table151823[[#This Row],[CONCERN.UNIQUEPATH]])),SEARCH("/",Table151823[[#This Row],[CONCERN.UNIQUEPATH]])+1,1),255))</f>
        <v/>
      </c>
      <c r="J375" t="s">
        <v>2068</v>
      </c>
      <c r="L375" t="s">
        <v>1928</v>
      </c>
    </row>
    <row r="376" spans="1:12">
      <c r="A376" t="s">
        <v>1977</v>
      </c>
      <c r="E376" t="str">
        <f xml:space="preserve"> CONCATENATE( MID(Table151823[[#This Row],[PHASE]],2,3), MID(Table151823[[#This Row],[DELIVERABLE]],2,4), TRIM(SUBSTITUTE(MID(Table151823[[#This Row],[CONCERN.ID]],2,20),"X","") )  )</f>
        <v>10.</v>
      </c>
      <c r="F376" t="str">
        <f>TRIM(MID(Table151823[[#This Row],[CONCERN.UNIQUEPATH]], IF( ISNUMBER( SEARCH("/",Table151823[[#This Row],[CONCERN.UNIQUEPATH]])),SEARCH("/",Table151823[[#This Row],[CONCERN.UNIQUEPATH]])+1,1),255))</f>
        <v/>
      </c>
      <c r="J376" t="s">
        <v>2068</v>
      </c>
      <c r="L376" t="s">
        <v>1928</v>
      </c>
    </row>
    <row r="377" spans="1:12">
      <c r="A377" t="s">
        <v>1977</v>
      </c>
      <c r="E377" t="str">
        <f xml:space="preserve"> CONCATENATE( MID(Table151823[[#This Row],[PHASE]],2,3), MID(Table151823[[#This Row],[DELIVERABLE]],2,4), TRIM(SUBSTITUTE(MID(Table151823[[#This Row],[CONCERN.ID]],2,20),"X","") )  )</f>
        <v>10.</v>
      </c>
      <c r="F377" t="str">
        <f>TRIM(MID(Table151823[[#This Row],[CONCERN.UNIQUEPATH]], IF( ISNUMBER( SEARCH("/",Table151823[[#This Row],[CONCERN.UNIQUEPATH]])),SEARCH("/",Table151823[[#This Row],[CONCERN.UNIQUEPATH]])+1,1),255))</f>
        <v/>
      </c>
      <c r="J377" t="s">
        <v>2068</v>
      </c>
      <c r="L377" t="s">
        <v>1928</v>
      </c>
    </row>
    <row r="378" spans="1:12">
      <c r="A378" t="s">
        <v>1977</v>
      </c>
      <c r="E378" t="str">
        <f xml:space="preserve"> CONCATENATE( MID(Table151823[[#This Row],[PHASE]],2,3), MID(Table151823[[#This Row],[DELIVERABLE]],2,4), TRIM(SUBSTITUTE(MID(Table151823[[#This Row],[CONCERN.ID]],2,20),"X","") )  )</f>
        <v>10.</v>
      </c>
      <c r="F378" t="str">
        <f>TRIM(MID(Table151823[[#This Row],[CONCERN.UNIQUEPATH]], IF( ISNUMBER( SEARCH("/",Table151823[[#This Row],[CONCERN.UNIQUEPATH]])),SEARCH("/",Table151823[[#This Row],[CONCERN.UNIQUEPATH]])+1,1),255))</f>
        <v/>
      </c>
      <c r="J378" t="s">
        <v>2068</v>
      </c>
      <c r="K378" s="21"/>
      <c r="L378" t="s">
        <v>1928</v>
      </c>
    </row>
    <row r="379" spans="1:12">
      <c r="A379" t="s">
        <v>1977</v>
      </c>
      <c r="E379" t="str">
        <f xml:space="preserve"> CONCATENATE( MID(Table151823[[#This Row],[PHASE]],2,3), MID(Table151823[[#This Row],[DELIVERABLE]],2,4), TRIM(SUBSTITUTE(MID(Table151823[[#This Row],[CONCERN.ID]],2,20),"X","") )  )</f>
        <v>10.</v>
      </c>
      <c r="F379" t="str">
        <f>TRIM(MID(Table151823[[#This Row],[CONCERN.UNIQUEPATH]], IF( ISNUMBER( SEARCH("/",Table151823[[#This Row],[CONCERN.UNIQUEPATH]])),SEARCH("/",Table151823[[#This Row],[CONCERN.UNIQUEPATH]])+1,1),255))</f>
        <v/>
      </c>
      <c r="J379" t="s">
        <v>2068</v>
      </c>
      <c r="L379" t="s">
        <v>1928</v>
      </c>
    </row>
    <row r="380" spans="1:12">
      <c r="A380" t="s">
        <v>1977</v>
      </c>
      <c r="E380" t="str">
        <f xml:space="preserve"> CONCATENATE( MID(Table151823[[#This Row],[PHASE]],2,3), MID(Table151823[[#This Row],[DELIVERABLE]],2,4), TRIM(SUBSTITUTE(MID(Table151823[[#This Row],[CONCERN.ID]],2,20),"X","") )  )</f>
        <v>10.</v>
      </c>
      <c r="F380" t="str">
        <f>TRIM(MID(Table151823[[#This Row],[CONCERN.UNIQUEPATH]], IF( ISNUMBER( SEARCH("/",Table151823[[#This Row],[CONCERN.UNIQUEPATH]])),SEARCH("/",Table151823[[#This Row],[CONCERN.UNIQUEPATH]])+1,1),255))</f>
        <v/>
      </c>
      <c r="J380" t="s">
        <v>2068</v>
      </c>
      <c r="L380" t="s">
        <v>1928</v>
      </c>
    </row>
    <row r="381" spans="1:12">
      <c r="A381" t="s">
        <v>1977</v>
      </c>
      <c r="E381" t="str">
        <f xml:space="preserve"> CONCATENATE( MID(Table151823[[#This Row],[PHASE]],2,3), MID(Table151823[[#This Row],[DELIVERABLE]],2,4), TRIM(SUBSTITUTE(MID(Table151823[[#This Row],[CONCERN.ID]],2,20),"X","") )  )</f>
        <v>10.</v>
      </c>
      <c r="F381" t="str">
        <f>TRIM(MID(Table151823[[#This Row],[CONCERN.UNIQUEPATH]], IF( ISNUMBER( SEARCH("/",Table151823[[#This Row],[CONCERN.UNIQUEPATH]])),SEARCH("/",Table151823[[#This Row],[CONCERN.UNIQUEPATH]])+1,1),255))</f>
        <v/>
      </c>
      <c r="J381" t="s">
        <v>2068</v>
      </c>
      <c r="K381" s="14"/>
      <c r="L381" t="s">
        <v>1928</v>
      </c>
    </row>
  </sheetData>
  <dataValidations count="5">
    <dataValidation type="list" allowBlank="1" showInputMessage="1" showErrorMessage="1" sqref="L2:L381" xr:uid="{8272F7EF-3E53-4ECB-B219-08D296B1E37C}">
      <formula1>TBL_Type</formula1>
    </dataValidation>
    <dataValidation type="list" allowBlank="1" showInputMessage="1" showErrorMessage="1" sqref="J2:K381" xr:uid="{F415DD21-A2FB-47C0-BAC4-0C1B9469563B}">
      <formula1>TBL_Stakeholders</formula1>
    </dataValidation>
    <dataValidation type="list" allowBlank="1" showInputMessage="1" showErrorMessage="1" sqref="A2:A381" xr:uid="{D0484AE8-45E6-4CDD-804D-56F03562F8A4}">
      <formula1>TBL_Phase</formula1>
    </dataValidation>
    <dataValidation type="list" allowBlank="1" showInputMessage="1" showErrorMessage="1" sqref="B2:B381 M2:M381" xr:uid="{AD176A6E-3E2D-4460-9E5D-CE5D6C479EB1}">
      <formula1>TBL_Deliverables</formula1>
    </dataValidation>
    <dataValidation type="list" allowBlank="1" showInputMessage="1" showErrorMessage="1" sqref="M2:M381" xr:uid="{F7C4324E-A3A1-4094-AF0B-4B89603D4A30}">
      <formula1>TBL_Qualities</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2023-05-12T04:34:02Z</dcterms:modified>
  <cp:category/>
  <cp:contentStatus/>
</cp:coreProperties>
</file>