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06"/>
  <workbookPr codeName="ThisWorkbook" defaultThemeVersion="166925"/>
  <mc:AlternateContent xmlns:mc="http://schemas.openxmlformats.org/markup-compatibility/2006">
    <mc:Choice Requires="x15">
      <x15ac:absPath xmlns:x15ac="http://schemas.microsoft.com/office/spreadsheetml/2010/11/ac" url="https://educationgovtnz-my.sharepoint.com/personal/sigals_moe_govt_nz/Documents/Projects/_SSSS.GENERIC/02.Discovery/"/>
    </mc:Choice>
  </mc:AlternateContent>
  <xr:revisionPtr revIDLastSave="150" documentId="8_{B7C74151-94BD-4055-9DCA-C317C4499D39}" xr6:coauthVersionLast="47" xr6:coauthVersionMax="47" xr10:uidLastSave="{AA7B6BBD-03AE-4578-80B0-9B93A29B5A09}"/>
  <bookViews>
    <workbookView xWindow="-110" yWindow="-110" windowWidth="19420" windowHeight="10560" tabRatio="861" firstSheet="5" activeTab="4" xr2:uid="{00000000-000D-0000-FFFF-FFFF00000000}"/>
  </bookViews>
  <sheets>
    <sheet name="INSTRUCTIONS" sheetId="80" r:id="rId1"/>
    <sheet name="TOC" sheetId="84" r:id="rId2"/>
    <sheet name="REF-LOOKUPS" sheetId="9" r:id="rId3"/>
    <sheet name="REQ-TEMPLATE" sheetId="21" r:id="rId4"/>
    <sheet name="DESIRES-NZ-GOVT-REFERENCES" sheetId="98" r:id="rId5"/>
    <sheet name="DESIRES-NZ-LEGAL-SERVICES" sheetId="59" r:id="rId6"/>
    <sheet name="DESIRES-MĀORI-SERVICES" sheetId="60" r:id="rId7"/>
    <sheet name="DESIRES-DEV-MĀORI-CONTENT" sheetId="85" r:id="rId8"/>
  </sheets>
  <definedNames>
    <definedName name="DATA_Deliverable" localSheetId="7">Table9[MINOR(DELIVERABLE):]</definedName>
    <definedName name="DATA_Deliverable" localSheetId="6">Table9[MINOR(DELIVERABLE):]</definedName>
    <definedName name="DATA_Deliverable" localSheetId="4">Table9[MINOR(DELIVERABLE):]</definedName>
    <definedName name="DATA_Deliverable" localSheetId="5">Table9[MINOR(DELIVERABLE):]</definedName>
    <definedName name="DATA_Deliverable">Table9[MINOR(DELIVERABLE):]</definedName>
    <definedName name="DATA_Requirements_Short">#REF!</definedName>
    <definedName name="TBL_DELIVERABLE">'REF-LOOKUPS'!$E:$E</definedName>
    <definedName name="TBL_Deliverables" localSheetId="7">Table9[MINOR(DELIVERABLE):]</definedName>
    <definedName name="TBL_Deliverables" localSheetId="6">Table9[MINOR(DELIVERABLE):]</definedName>
    <definedName name="TBL_Deliverables" localSheetId="4">Table9[MINOR(DELIVERABLE):]</definedName>
    <definedName name="TBL_Deliverables" localSheetId="5">Table9[MINOR(DELIVERABLE):]</definedName>
    <definedName name="TBL_Deliverables" localSheetId="3">Table9[MINOR(DELIVERABLE):]</definedName>
    <definedName name="TBL_Deliverables">Table9[MINOR(DELIVERABLE):]</definedName>
    <definedName name="TBL_Phase" localSheetId="7">Table10[MAJOR (PHASE):]</definedName>
    <definedName name="TBL_Phase" localSheetId="6">Table10[MAJOR (PHASE):]</definedName>
    <definedName name="TBL_Phase" localSheetId="4">Table10[MAJOR (PHASE):]</definedName>
    <definedName name="TBL_Phase" localSheetId="5">Table10[MAJOR (PHASE):]</definedName>
    <definedName name="TBL_Phase" localSheetId="3">Table10[MAJOR (PHASE):]</definedName>
    <definedName name="TBL_Phase">Table10[MAJOR (PHASE):]</definedName>
    <definedName name="TBL_Qualities" localSheetId="7">#REF!</definedName>
    <definedName name="TBL_Qualities" localSheetId="6">#REF!</definedName>
    <definedName name="TBL_Qualities" localSheetId="4">#REF!</definedName>
    <definedName name="TBL_Qualities" localSheetId="5">#REF!</definedName>
    <definedName name="TBL_Qualities" localSheetId="3">#REF!</definedName>
    <definedName name="TBL_Qualities">#REF!</definedName>
    <definedName name="TBL_Requirements" localSheetId="7">#REF!</definedName>
    <definedName name="TBL_Requirements" localSheetId="6">#REF!</definedName>
    <definedName name="TBL_Requirements" localSheetId="4">#REF!</definedName>
    <definedName name="TBL_Requirements" localSheetId="5">#REF!</definedName>
    <definedName name="TBL_Requirements" localSheetId="3">#REF!</definedName>
    <definedName name="TBL_Requirements">#REF!</definedName>
    <definedName name="TBL_Stakeholders" localSheetId="7">Table11[STAKEHOLDERS]</definedName>
    <definedName name="TBL_Stakeholders" localSheetId="6">Table11[STAKEHOLDERS]</definedName>
    <definedName name="TBL_Stakeholders" localSheetId="4">Table11[STAKEHOLDERS]</definedName>
    <definedName name="TBL_Stakeholders" localSheetId="5">Table11[STAKEHOLDERS]</definedName>
    <definedName name="TBL_Stakeholders" localSheetId="3">Table11[STAKEHOLDERS]</definedName>
    <definedName name="TBL_Stakeholders">Table11[STAKEHOLDERS]</definedName>
    <definedName name="TBL_Type" localSheetId="7">Table12[TYPE]</definedName>
    <definedName name="TBL_Type" localSheetId="6">Table12[TYPE]</definedName>
    <definedName name="TBL_Type" localSheetId="4">Table12[TYPE]</definedName>
    <definedName name="TBL_Type" localSheetId="5">Table12[TYPE]</definedName>
    <definedName name="TBL_Type" localSheetId="3">Table12[TYPE]</definedName>
    <definedName name="TBL_Type">Table12[TYPE]</definedName>
  </definedNames>
  <calcPr calcId="191028"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9" i="98" l="1"/>
  <c r="F19" i="98"/>
  <c r="E18" i="98"/>
  <c r="F18" i="98"/>
  <c r="E17" i="98"/>
  <c r="F17" i="98"/>
  <c r="E16" i="98"/>
  <c r="F16" i="98"/>
  <c r="E15" i="98"/>
  <c r="F15" i="98"/>
  <c r="E14" i="98"/>
  <c r="F14" i="98"/>
  <c r="E13" i="98"/>
  <c r="F13" i="98"/>
  <c r="E12" i="98"/>
  <c r="F12" i="98"/>
  <c r="E11" i="98"/>
  <c r="F11" i="98"/>
  <c r="E10" i="98"/>
  <c r="F10" i="98"/>
  <c r="F9" i="98"/>
  <c r="E9" i="98"/>
  <c r="B4" i="84"/>
  <c r="B7" i="84"/>
  <c r="B5" i="84"/>
  <c r="F9" i="85"/>
  <c r="E9" i="85"/>
  <c r="E10" i="60"/>
  <c r="F10" i="60"/>
  <c r="E11" i="60"/>
  <c r="F11" i="60"/>
  <c r="E9" i="60"/>
  <c r="F9" i="60"/>
  <c r="E19" i="60"/>
  <c r="F19" i="60"/>
  <c r="F16" i="60"/>
  <c r="F12" i="60"/>
  <c r="E12" i="60"/>
  <c r="E17" i="60"/>
  <c r="F17" i="60"/>
  <c r="E16" i="60"/>
  <c r="E15" i="60"/>
  <c r="F15" i="60"/>
  <c r="E14" i="60"/>
  <c r="F14" i="60"/>
  <c r="E13" i="60"/>
  <c r="F13" i="60"/>
  <c r="E15" i="59"/>
  <c r="F15" i="59"/>
  <c r="F18" i="60" l="1"/>
  <c r="F29" i="60"/>
  <c r="F30" i="60"/>
  <c r="F31" i="60"/>
  <c r="F32" i="60"/>
  <c r="F33" i="60"/>
  <c r="F34" i="60"/>
  <c r="F35" i="60"/>
  <c r="F36" i="60"/>
  <c r="F24" i="60"/>
  <c r="F20" i="60"/>
  <c r="F21" i="60"/>
  <c r="F28" i="60"/>
  <c r="F22" i="60"/>
  <c r="F23" i="60"/>
  <c r="F26" i="60"/>
  <c r="F25" i="60"/>
  <c r="F27" i="60"/>
  <c r="E9" i="59"/>
  <c r="F9" i="59"/>
  <c r="F12" i="59"/>
  <c r="F13" i="59"/>
  <c r="F14" i="59"/>
  <c r="F25" i="59"/>
  <c r="F17" i="59"/>
  <c r="F18" i="59"/>
  <c r="F26" i="59"/>
  <c r="F16" i="59"/>
  <c r="F27" i="59"/>
  <c r="F28" i="59"/>
  <c r="F19" i="59"/>
  <c r="F23" i="59"/>
  <c r="F24" i="59"/>
  <c r="F29" i="59"/>
  <c r="F30" i="59"/>
  <c r="F31" i="59"/>
  <c r="F32" i="59"/>
  <c r="F33" i="59"/>
  <c r="F34" i="59"/>
  <c r="F10" i="59"/>
  <c r="F11" i="59"/>
  <c r="F20" i="59"/>
  <c r="F21" i="59"/>
  <c r="F22" i="59"/>
  <c r="F35" i="59"/>
  <c r="F36" i="59"/>
  <c r="F9" i="21"/>
  <c r="E27" i="60" l="1"/>
  <c r="E25" i="60"/>
  <c r="E26" i="60"/>
  <c r="E21" i="60"/>
  <c r="E23" i="60"/>
  <c r="E28" i="60"/>
  <c r="E31" i="60"/>
  <c r="E20" i="60"/>
  <c r="E22" i="60"/>
  <c r="E24" i="60"/>
  <c r="E29" i="60"/>
  <c r="E28" i="59"/>
  <c r="E30" i="59"/>
  <c r="E16" i="59"/>
  <c r="E36" i="59"/>
  <c r="E35" i="59"/>
  <c r="E36" i="60"/>
  <c r="E35" i="60"/>
  <c r="E34" i="60"/>
  <c r="E33" i="60"/>
  <c r="E32" i="60"/>
  <c r="E30" i="60"/>
  <c r="E18" i="60"/>
  <c r="E22" i="59"/>
  <c r="E21" i="59"/>
  <c r="E20" i="59"/>
  <c r="E24" i="59"/>
  <c r="E34" i="59"/>
  <c r="E26" i="59"/>
  <c r="E10" i="59"/>
  <c r="E11" i="59"/>
  <c r="E33" i="59"/>
  <c r="E32" i="59"/>
  <c r="E25" i="59"/>
  <c r="E23" i="59"/>
  <c r="E18" i="59"/>
  <c r="E13" i="59"/>
  <c r="E14" i="59"/>
  <c r="E31" i="59"/>
  <c r="E29" i="59"/>
  <c r="E19" i="59"/>
  <c r="E27" i="59"/>
  <c r="E17" i="59"/>
  <c r="E12" i="59"/>
  <c r="E9" i="21"/>
</calcChain>
</file>

<file path=xl/sharedStrings.xml><?xml version="1.0" encoding="utf-8"?>
<sst xmlns="http://schemas.openxmlformats.org/spreadsheetml/2006/main" count="773" uniqueCount="649">
  <si>
    <t>PURPOSE:</t>
  </si>
  <si>
    <t xml:space="preserve">New employees or contractors who have not previously had experience working in an organisation tasked with delivering projects for managing public records government purposes may have a limited understanding of the context in which we are regulated and obligated to  operate. </t>
  </si>
  <si>
    <t>CONTEXT:</t>
  </si>
  <si>
    <t>Projects to deliver Services using IT Services have a high chance of failure (66+%). The following are a number of common preventable key causes:</t>
  </si>
  <si>
    <t>- Not discovering who the system is for (the [full] audience)</t>
  </si>
  <si>
    <t>- Not discovering what they desire (their stated needs)</t>
  </si>
  <si>
    <t>- Not using SMEs in each domain to define targe objectives, rather than guessing what they probably want</t>
  </si>
  <si>
    <t>- Not collecting the Desires of SMEs beyond Business needs, forgetting it takes a village to operate and deploy a service and operate it over 7+ years</t>
  </si>
  <si>
    <t>- Not discovering where they conflict with other's desires, and re-looking for a solution that best meets multiple parties' needs</t>
  </si>
  <si>
    <t>- Not rethinking their Desires &amp; Processes to develop what is *possible* in a ditigal environment - rather than blindly encoding *current* behaviours</t>
  </si>
  <si>
    <t>- Not converting the collected Desires into Defined S.M.A.R.T. Objectives as Requirements</t>
  </si>
  <si>
    <t>- Not sequencing effort in an order that decreases risks, issues, rework, expense - AND gets something out the door to PROD-DATA every 2 weeks</t>
  </si>
  <si>
    <t>- Priotising effort unevenly to focus on the needs of one group (generally Business) above all others (generally Operations), impacting Users</t>
  </si>
  <si>
    <r>
      <t xml:space="preserve">- Not getting organised Governance of </t>
    </r>
    <r>
      <rPr>
        <i/>
        <sz val="11"/>
        <color theme="1"/>
        <rFont val="Calibri"/>
        <family val="2"/>
        <scheme val="minor"/>
      </rPr>
      <t>both</t>
    </r>
    <r>
      <rPr>
        <sz val="11"/>
        <color theme="1"/>
        <rFont val="Calibri"/>
        <family val="2"/>
        <scheme val="minor"/>
      </rPr>
      <t xml:space="preserve"> Business and Technical decisions from the start</t>
    </r>
  </si>
  <si>
    <t>- Putting off meeting governance reporting and and endorsement obtaining steps till too late, impacting scheduling</t>
  </si>
  <si>
    <t>- Focusing on the Development phase, rather than the Operations and User Support phases, and working back to developing to meet its needs</t>
  </si>
  <si>
    <t>- Hiring and following inappropriate guidance by resources with the capabilities to perform specialised tasks -- but not reduce service delivery risk</t>
  </si>
  <si>
    <t>- Blindly following organisation procurement guidelines, and choosing a system that doesn't have the capability by itself, and can't be customised later to deliver functionality expected by stakeholders</t>
  </si>
  <si>
    <t>THIS DOCUMENT:</t>
  </si>
  <si>
    <t>Addresses a couple of the above common causes of project failure by capturing early the Desires of multiple stakeholders roles -- each within their own tab -- so that everybody is aware of each others Desires and can work towards a common objective. The Desires were collected from Stakeholder Roles involved with Operating the service for a service life span (7+ years), working all the way back to listing the Stakeholder Roles required to iteratively get there (Direction, Discovery, Definition, Design, Deployment, Development, Monitoring, Operating, Improving, Supporting,  Decommissioning).</t>
  </si>
  <si>
    <t>AUDIENCE:</t>
  </si>
  <si>
    <t>Small projects do not have the resources for each Role -- generally a single resource/person is fulfilling multiple Roles, often over-committed. But Roles permit planning, and a plan is better than no plan.</t>
  </si>
  <si>
    <t>Larger projects may have more resouces, but often will be under-committed (eg: only 50%) with a lot of time used to synch tasks across Roles.</t>
  </si>
  <si>
    <t>INSTRUCTIONS:</t>
  </si>
  <si>
    <t>- Use the TOC to select the Tab that best fits your Role</t>
  </si>
  <si>
    <t>- The Default Order for each Table is on the CONCERN.ID column</t>
  </si>
  <si>
    <t>- Read the definition of the Role, it's primary Tasks, and then it's Deliverables, Responsibilities, and Guidance</t>
  </si>
  <si>
    <t>- Read the definition of other person's Roles, Tasks, Deliverables, Responsibilities, and Guidance, to better understand their Perspectives</t>
  </si>
  <si>
    <t>- Correlate the Desires to default contractual Requirements supplied by the Organisation, and any Project specific contractual Requirements</t>
  </si>
  <si>
    <t>- When developing project work items, consider these Desires in the background</t>
  </si>
  <si>
    <t>- One can use the Table as is, or use Word's MailMerge functionality to develop Document parts as needed</t>
  </si>
  <si>
    <t>- System Design Requirements do delve down to detail that is not required on all projects (Filter on the ID column using variations of ????.000)</t>
  </si>
  <si>
    <t>NOTES:</t>
  </si>
  <si>
    <r>
      <t xml:space="preserve">- </t>
    </r>
    <r>
      <rPr>
        <b/>
        <sz val="11"/>
        <color theme="1"/>
        <rFont val="Calibri"/>
        <family val="2"/>
        <scheme val="minor"/>
      </rPr>
      <t>Improve</t>
    </r>
    <r>
      <rPr>
        <sz val="11"/>
        <color theme="1"/>
        <rFont val="Calibri"/>
        <family val="2"/>
        <scheme val="minor"/>
      </rPr>
      <t xml:space="preserve">: if a Stakeholder Role Group is missing, or their Desires are not listed, flag it for </t>
    </r>
    <r>
      <rPr>
        <i/>
        <sz val="11"/>
        <color theme="1"/>
        <rFont val="Calibri"/>
        <family val="2"/>
        <scheme val="minor"/>
      </rPr>
      <t>adding or consolidating</t>
    </r>
    <r>
      <rPr>
        <sz val="11"/>
        <color theme="1"/>
        <rFont val="Calibri"/>
        <family val="2"/>
        <scheme val="minor"/>
      </rPr>
      <t xml:space="preserve">. Don't </t>
    </r>
    <r>
      <rPr>
        <i/>
        <sz val="11"/>
        <color theme="1"/>
        <rFont val="Calibri"/>
        <family val="2"/>
        <scheme val="minor"/>
      </rPr>
      <t>remove</t>
    </r>
    <r>
      <rPr>
        <sz val="11"/>
        <color theme="1"/>
        <rFont val="Calibri"/>
        <family val="2"/>
        <scheme val="minor"/>
      </rPr>
      <t xml:space="preserve"> Desires. </t>
    </r>
  </si>
  <si>
    <r>
      <t xml:space="preserve">- </t>
    </r>
    <r>
      <rPr>
        <b/>
        <sz val="11"/>
        <color theme="1"/>
        <rFont val="Calibri"/>
        <family val="2"/>
        <scheme val="minor"/>
      </rPr>
      <t>Format</t>
    </r>
    <r>
      <rPr>
        <sz val="11"/>
        <color theme="1"/>
        <rFont val="Calibri"/>
        <family val="2"/>
        <scheme val="minor"/>
      </rPr>
      <t xml:space="preserve">: Each entry loosely follows traditional User Story format, bar the change from an American heavy "I Want" to a more discussible ", I Desire" </t>
    </r>
  </si>
  <si>
    <r>
      <t>- "</t>
    </r>
    <r>
      <rPr>
        <b/>
        <sz val="11"/>
        <color theme="1"/>
        <rFont val="Calibri"/>
        <family val="2"/>
        <scheme val="minor"/>
      </rPr>
      <t>Desire</t>
    </r>
    <r>
      <rPr>
        <sz val="11"/>
        <color theme="1"/>
        <rFont val="Calibri"/>
        <family val="2"/>
        <scheme val="minor"/>
      </rPr>
      <t xml:space="preserve">": the term was intentionally chose...for want of a better word. It implies it's *not* a firm (Contractual) requirement yet -- it's still up for Discussion (as to how it adds value compared to other stakeholder's Desires, and whether it negatively impacts others). "I Want" was too boisterous. "I Wish" implied it was a fairy tale outcome, "I Need" was incorrect. I Lust For was a bit too OTT. </t>
    </r>
  </si>
  <si>
    <r>
      <t>- "</t>
    </r>
    <r>
      <rPr>
        <b/>
        <sz val="11"/>
        <color theme="1"/>
        <rFont val="Calibri"/>
        <family val="2"/>
        <scheme val="minor"/>
      </rPr>
      <t>Organisation</t>
    </r>
    <r>
      <rPr>
        <sz val="11"/>
        <color theme="1"/>
        <rFont val="Calibri"/>
        <family val="2"/>
        <scheme val="minor"/>
      </rPr>
      <t>": where possible, each entry's wording is intentionally abstracted  to be useable within any Organisation (rather than this one specifically) to more easily determine whether the project approach and system design follow industry standards and norms or not. Deviation from Norms CAN be a strong warning of Risk (but also is not always the case).</t>
    </r>
  </si>
  <si>
    <r>
      <t xml:space="preserve">- </t>
    </r>
    <r>
      <rPr>
        <b/>
        <sz val="11"/>
        <color theme="1"/>
        <rFont val="Calibri"/>
        <family val="2"/>
        <scheme val="minor"/>
      </rPr>
      <t>UID</t>
    </r>
    <r>
      <rPr>
        <sz val="11"/>
        <color theme="1"/>
        <rFont val="Calibri"/>
        <family val="2"/>
        <scheme val="minor"/>
      </rPr>
      <t>: Each entry's UID is purposeful in that instead of it being developed to be a sequential run (eg: REQ-0001 to REQ-00125) pointing to different statements in every project, the UID's encoding of Stakeholder, Purpose, and Order such that the they ensure uniqueness and reusable across projects</t>
    </r>
  </si>
  <si>
    <r>
      <t xml:space="preserve">- </t>
    </r>
    <r>
      <rPr>
        <b/>
        <sz val="11"/>
        <color theme="1"/>
        <rFont val="Calibri"/>
        <family val="2"/>
        <scheme val="minor"/>
      </rPr>
      <t>Paired</t>
    </r>
    <r>
      <rPr>
        <sz val="11"/>
        <color theme="1"/>
        <rFont val="Calibri"/>
        <family val="2"/>
        <scheme val="minor"/>
      </rPr>
      <t>: one role's Desired outcome is another role's Responsibility. Check to see that both aspects are captured in this catalogue. Thank you.</t>
    </r>
  </si>
  <si>
    <r>
      <t xml:space="preserve">- </t>
    </r>
    <r>
      <rPr>
        <b/>
        <sz val="11"/>
        <color theme="1"/>
        <rFont val="Calibri"/>
        <family val="2"/>
        <scheme val="minor"/>
      </rPr>
      <t>Generic</t>
    </r>
    <r>
      <rPr>
        <sz val="11"/>
        <color theme="1"/>
        <rFont val="Calibri"/>
        <family val="2"/>
        <scheme val="minor"/>
      </rPr>
      <t>: as per the title of the Document, these are *Generic* Desires that are applicable to the vast majority of current IT projects. On top of them a project develops a particular project's specific Desires (generally this is limited to just capturing additional Business and Business SUpport stakeholder Desires.</t>
    </r>
  </si>
  <si>
    <r>
      <t xml:space="preserve">- </t>
    </r>
    <r>
      <rPr>
        <b/>
        <sz val="11"/>
        <color theme="1"/>
        <rFont val="Calibri"/>
        <family val="2"/>
        <scheme val="minor"/>
      </rPr>
      <t>Excel</t>
    </r>
    <r>
      <rPr>
        <sz val="11"/>
        <color theme="1"/>
        <rFont val="Calibri"/>
        <family val="2"/>
        <scheme val="minor"/>
      </rPr>
      <t>: Although Excel is not a DB, or RowShare, or AirTable --it's the most widely available tool. Sigh. Deal with it.</t>
    </r>
  </si>
  <si>
    <r>
      <t xml:space="preserve">- </t>
    </r>
    <r>
      <rPr>
        <b/>
        <sz val="11"/>
        <color theme="1"/>
        <rFont val="Calibri"/>
        <family val="2"/>
        <scheme val="minor"/>
      </rPr>
      <t>Use</t>
    </r>
    <r>
      <rPr>
        <sz val="11"/>
        <color theme="1"/>
        <rFont val="Calibri"/>
        <family val="2"/>
        <scheme val="minor"/>
      </rPr>
      <t>: Word's MailMerge functionality to develop document fragments from one table or another. See previous point.</t>
    </r>
  </si>
  <si>
    <r>
      <t xml:space="preserve">- </t>
    </r>
    <r>
      <rPr>
        <b/>
        <sz val="11"/>
        <color theme="1"/>
        <rFont val="Calibri"/>
        <family val="2"/>
        <scheme val="minor"/>
      </rPr>
      <t>Corrections</t>
    </r>
    <r>
      <rPr>
        <sz val="11"/>
        <color theme="1"/>
        <rFont val="Calibri"/>
        <family val="2"/>
        <scheme val="minor"/>
      </rPr>
      <t>:Spelling is important -- but less important for now than Intent/Usefulness (i.e. don't sweat the small stuff -- but flag errors them when you see them).</t>
    </r>
  </si>
  <si>
    <t>FINAL WORDS:</t>
  </si>
  <si>
    <t xml:space="preserve">Good luck with your project. </t>
  </si>
  <si>
    <t xml:space="preserve">- IT projects are complex -- but not complicated. After 60 years it is actually (contrary to hype) more of a skilled career -- even if unregulated -- than an art form, so if you do follow well-trodden automated delivery, system, component and code patterns, you *will* keep delivery organised &amp; achievable.  </t>
  </si>
  <si>
    <r>
      <t xml:space="preserve">- Don't fall into the trap of delivering an MVP (which too often ends up standing for </t>
    </r>
    <r>
      <rPr>
        <i/>
        <sz val="11"/>
        <color theme="1"/>
        <rFont val="Calibri"/>
        <family val="2"/>
        <scheme val="minor"/>
      </rPr>
      <t>Missing Valuable Planning</t>
    </r>
    <r>
      <rPr>
        <sz val="11"/>
        <color theme="1"/>
        <rFont val="Calibri"/>
        <family val="2"/>
        <scheme val="minor"/>
      </rPr>
      <t xml:space="preserve">). Aim for delivering early and iteratively improving a </t>
    </r>
    <r>
      <rPr>
        <i/>
        <sz val="11"/>
        <color theme="1"/>
        <rFont val="Calibri"/>
        <family val="2"/>
        <scheme val="minor"/>
      </rPr>
      <t>Minimum Viable Service</t>
    </r>
    <r>
      <rPr>
        <sz val="11"/>
        <color theme="1"/>
        <rFont val="Calibri"/>
        <family val="2"/>
        <scheme val="minor"/>
      </rPr>
      <t xml:space="preserve"> (MVS) -- which encodes early the concept that the service has a long lifespan, needs monitoring, maintenance, bau development &amp; improvement, operations, support. </t>
    </r>
  </si>
  <si>
    <r>
      <t xml:space="preserve">- Advernturers dream of getting to the North or South Pole, the Amazon or El Dorado. And you never hear of them again except in children's books. Successful Explorers don't plan to get there (the exciting scary Dev part) -- they plan to get back </t>
    </r>
    <r>
      <rPr>
        <i/>
        <sz val="11"/>
        <color theme="1"/>
        <rFont val="Calibri"/>
        <family val="2"/>
        <scheme val="minor"/>
      </rPr>
      <t>to deliver the value</t>
    </r>
    <r>
      <rPr>
        <sz val="11"/>
        <color theme="1"/>
        <rFont val="Calibri"/>
        <family val="2"/>
        <scheme val="minor"/>
      </rPr>
      <t xml:space="preserve"> (Operating), and work back from the end all the way back to where they have to start. what resources are needed at way stations, etc. Roald Amundsen called Adventures Piss Poor Planned Projects (or something to that effect). He survived. Robert F. Scott froze and didn't deliver. You can learn a lot from Roald's studying, planning, partnering, teaming, and traveling light. He also used dogs (the Automation of the day), rather than pulling sleds with humans, as Scott did.</t>
    </r>
  </si>
  <si>
    <t xml:space="preserve">- Bet on Automation every time. It encodes Definition, Development, Deployment and QA IP such that its available over the whole Operation time, protecting it from being lost due to resources leaving at the end of the Capex period. And makes light work of repetitive work to free thinking for other tasks. </t>
  </si>
  <si>
    <t xml:space="preserve">- Don't believe the hype. Agile never recommended "Start Dev'in, no Planning or Documentation needed." It recommending relying on JUST ENOUGH Documentation needed to communicate the Planning. And NEVER said skip the Planning.  Planning is the most efficient way to measure twice, cut once, cost less, be more predicatable in terms of effort, schedule, expense. Use Agile work management to meet the demands of the plan. </t>
  </si>
  <si>
    <r>
      <t xml:space="preserve">- If you let Developers plan your service or system, rather than stick to Developing to Architected plans, more fool you.  Can't say you were not warned. That's like asking your great plumber to design your house. Different skillsets are required to plan the placement, the orientation, the driveway, waste, storm water, electricity, heating, ventilation, lighting, glazing, wall structure, cladding, insulation, lining, openings, triming, painting, joists, floors, stair slopes, railings, wet areas lining, tiling, kitchen and bathroom cabinetry -- all within neighbourhood, regional, national, international standards, agreements, and obligations, and need to coordinate with traffic specialists, earthworks specialists, solar specialists. etc.  The same applies in that you wouldn't ask your electrician either, or your painter, nephew, or best buddy to do all that either, no matter how good they are in their vertical field. (Then again, I guess you </t>
    </r>
    <r>
      <rPr>
        <i/>
        <sz val="11"/>
        <color theme="1"/>
        <rFont val="Calibri"/>
        <family val="2"/>
        <scheme val="minor"/>
      </rPr>
      <t>can</t>
    </r>
    <r>
      <rPr>
        <sz val="11"/>
        <color theme="1"/>
        <rFont val="Calibri"/>
        <family val="2"/>
        <scheme val="minor"/>
      </rPr>
      <t xml:space="preserve"> do it  -- if its </t>
    </r>
    <r>
      <rPr>
        <i/>
        <sz val="11"/>
        <color theme="1"/>
        <rFont val="Calibri"/>
        <family val="2"/>
        <scheme val="minor"/>
      </rPr>
      <t>your</t>
    </r>
    <r>
      <rPr>
        <sz val="11"/>
        <color theme="1"/>
        <rFont val="Calibri"/>
        <family val="2"/>
        <scheme val="minor"/>
      </rPr>
      <t xml:space="preserve"> personal morgage -- rather than a budget from shared treasury).</t>
    </r>
  </si>
  <si>
    <t>- Careful as to choose architects appropriate for the objectve. There are differences in between internal employee facing architects, and architects of services for customers. Few are good at both -- and the services they will propose will generally be appropriate for only one arena. Architects that do houses, for example, generally do poor restaurants, hotels and commercial spaces -- and architects that do the later generally make homes that feel industrial, using industrial solutions for lighting, fixtures, bathroom dimensions, surfaces. The same for software: enterprise facing architects may opt for rules, regulations and order, cost and queling disent -- whereas customers are best served with flexibility, unique circumstances, social media,  feedback, and decisions based on other factors than cost.</t>
  </si>
  <si>
    <t>SEQUENTIAL TABLE OF CONTENTS</t>
  </si>
  <si>
    <t>ROLE DESCRIPTION</t>
  </si>
  <si>
    <t>Roles of those who provide Endorsements Required at different times:</t>
  </si>
  <si>
    <t>Legal Services</t>
  </si>
  <si>
    <t>Māori Services</t>
  </si>
  <si>
    <t>Roles of those who develop, customize, integrate the service content:</t>
  </si>
  <si>
    <t>Development - Māori Content</t>
  </si>
  <si>
    <t>Status</t>
  </si>
  <si>
    <t>Environment</t>
  </si>
  <si>
    <t>Type</t>
  </si>
  <si>
    <t>MAJOR (PHASE):</t>
  </si>
  <si>
    <t>MINOR(DELIVERABLE):</t>
  </si>
  <si>
    <t>STAKEHOLDERS</t>
  </si>
  <si>
    <t>TYPE</t>
  </si>
  <si>
    <t>DESIRE TYPE</t>
  </si>
  <si>
    <t>Draft</t>
  </si>
  <si>
    <t>Undefined</t>
  </si>
  <si>
    <t>P00.---</t>
  </si>
  <si>
    <t>D000.---</t>
  </si>
  <si>
    <t>S00.Unclassified</t>
  </si>
  <si>
    <t>T0.---</t>
  </si>
  <si>
    <t>DT00.Role Purpose</t>
  </si>
  <si>
    <t>Reviewable</t>
  </si>
  <si>
    <t>Unknown</t>
  </si>
  <si>
    <t>P01.Destination</t>
  </si>
  <si>
    <t>D001.SOW</t>
  </si>
  <si>
    <t>S01.ALL</t>
  </si>
  <si>
    <t>T1.Objectives</t>
  </si>
  <si>
    <t>DT10.Prerequisites: Setup</t>
  </si>
  <si>
    <t>Rejected</t>
  </si>
  <si>
    <t>Cloud/SaaS</t>
  </si>
  <si>
    <t>Service</t>
  </si>
  <si>
    <t>P02.Dependencies</t>
  </si>
  <si>
    <t>D002.SOW/Delivery Management Services</t>
  </si>
  <si>
    <t>S02.CEO</t>
  </si>
  <si>
    <t>T2.Deliverables</t>
  </si>
  <si>
    <t>DT20.Prerequisites: Info</t>
  </si>
  <si>
    <t>Accepted</t>
  </si>
  <si>
    <t>Cloud/PaaS</t>
  </si>
  <si>
    <t>Configurable</t>
  </si>
  <si>
    <t>P03.Governance</t>
  </si>
  <si>
    <t>D003.SOW/Stakeholder Analysis Services</t>
  </si>
  <si>
    <t>S03.Organisation Strategic Alignment Governance</t>
  </si>
  <si>
    <t>T3.Task</t>
  </si>
  <si>
    <t>DT30.Deliverables: Final</t>
  </si>
  <si>
    <t>Active</t>
  </si>
  <si>
    <t>Cloud/CaaS</t>
  </si>
  <si>
    <t>Customizable</t>
  </si>
  <si>
    <t>P04.Direction</t>
  </si>
  <si>
    <t>D004.SOW/Design Services/Architecture</t>
  </si>
  <si>
    <t>S04.Organisation Information Governance</t>
  </si>
  <si>
    <t>T4.Milestone</t>
  </si>
  <si>
    <t>DT40.Deliverables: Enabling</t>
  </si>
  <si>
    <t>Replaced</t>
  </si>
  <si>
    <t>Cloud/IaaS</t>
  </si>
  <si>
    <t>Custom</t>
  </si>
  <si>
    <t>P05.Delegation</t>
  </si>
  <si>
    <t>D005.SOW/Design Services/UX</t>
  </si>
  <si>
    <t>S05.Organisation Legal Governance</t>
  </si>
  <si>
    <t>T5.Constraints</t>
  </si>
  <si>
    <t>DT50.Tasks</t>
  </si>
  <si>
    <t>Retired</t>
  </si>
  <si>
    <t>OnPrem/IaaS</t>
  </si>
  <si>
    <t>P06.Discovery</t>
  </si>
  <si>
    <t>D006.SOW/ScrumMaster Services</t>
  </si>
  <si>
    <t>S06.Organisation Probity Governance</t>
  </si>
  <si>
    <t>T6.Specs:Qualities</t>
  </si>
  <si>
    <t>DT60.Responsibility</t>
  </si>
  <si>
    <t>P07.Desires</t>
  </si>
  <si>
    <t>D007.SOW/QA Analysis Services</t>
  </si>
  <si>
    <t>S07.Organisation Privacy Governance</t>
  </si>
  <si>
    <t>T7.Specs:Functionality</t>
  </si>
  <si>
    <t>DT70.Guidance</t>
  </si>
  <si>
    <t>P08.Definition</t>
  </si>
  <si>
    <t>D008.SOW/C&amp;A Services</t>
  </si>
  <si>
    <t>S08.Organisation Comms Governance</t>
  </si>
  <si>
    <t>T8.Specs:Guidance</t>
  </si>
  <si>
    <t>DT80.Desires</t>
  </si>
  <si>
    <t>P09.Procurement</t>
  </si>
  <si>
    <t>D009.SOW/Delivery Services</t>
  </si>
  <si>
    <t>S09.Organisation Change Management Governance</t>
  </si>
  <si>
    <t>T9.Assumptions</t>
  </si>
  <si>
    <t>P10.Design</t>
  </si>
  <si>
    <t>D010.SOW/Infrastructure Services</t>
  </si>
  <si>
    <t>S10.---</t>
  </si>
  <si>
    <t>P11.Detailed Design</t>
  </si>
  <si>
    <t>D011.SOW/Monitoring Services</t>
  </si>
  <si>
    <t>S11.---</t>
  </si>
  <si>
    <t>P12.Technical Design</t>
  </si>
  <si>
    <t>D012.SOW/Operations Services</t>
  </si>
  <si>
    <t>S12.---</t>
  </si>
  <si>
    <t>P13.Content Design</t>
  </si>
  <si>
    <t>D013.SOW/Data Migration Services</t>
  </si>
  <si>
    <t>S13.Business Sponsor</t>
  </si>
  <si>
    <t>P14.QA Definition</t>
  </si>
  <si>
    <t>D014.SOW/Resource &amp; Content Services</t>
  </si>
  <si>
    <t>S14.Business Governance</t>
  </si>
  <si>
    <t>P15.Delivery</t>
  </si>
  <si>
    <t>D015.SOW/Media Interpretation Services</t>
  </si>
  <si>
    <t>S15.Business Content Governance</t>
  </si>
  <si>
    <t>P16.Development</t>
  </si>
  <si>
    <t>D016.SOW/Development Services/Pipeline</t>
  </si>
  <si>
    <t>S16.---</t>
  </si>
  <si>
    <t>P17.Driving</t>
  </si>
  <si>
    <t>D017.SOW/Development Services/QA Automation</t>
  </si>
  <si>
    <t>S17.---</t>
  </si>
  <si>
    <t>P18.Decommissioning</t>
  </si>
  <si>
    <t>D018.SOW/Development Services/Server</t>
  </si>
  <si>
    <t>S18.ITC CIO/CDO</t>
  </si>
  <si>
    <t>D019.SOW/Development Services/Client/UX</t>
  </si>
  <si>
    <t>S19.ITC Data Integration Governance(ITC-DIGI)</t>
  </si>
  <si>
    <t>D020.SOW/Development Services/Data</t>
  </si>
  <si>
    <t>S20.ITC Technology Investments Alignment Governance(ITC-DA/GB)</t>
  </si>
  <si>
    <t>D021.SOW/Security Review Services</t>
  </si>
  <si>
    <t>S21.ITC Technology Investments Alignment Governance(DA)</t>
  </si>
  <si>
    <t>D022.SOW/Support Services</t>
  </si>
  <si>
    <t>S22.ITC Architecture Alignment Governance(ITC-TWG)</t>
  </si>
  <si>
    <t>D023.SOW/Training Services</t>
  </si>
  <si>
    <t>S23.ITC Design Security Services</t>
  </si>
  <si>
    <t>D024.---</t>
  </si>
  <si>
    <t>S24.ITC Certificate &amp; Assurance (C&amp;A) Services(C&amp;A)</t>
  </si>
  <si>
    <t>D025.---</t>
  </si>
  <si>
    <t>S25.ITC Change Governance(CAB)</t>
  </si>
  <si>
    <t>D031.Business</t>
  </si>
  <si>
    <t>S26.---</t>
  </si>
  <si>
    <t>D032.Business/Options Analysis</t>
  </si>
  <si>
    <t>S27.---</t>
  </si>
  <si>
    <t>D033.Business/Stakeholders Map</t>
  </si>
  <si>
    <t>S28.Users/Public</t>
  </si>
  <si>
    <t>D034.Business/HL Objectives</t>
  </si>
  <si>
    <t>S29.Users/Authenticated</t>
  </si>
  <si>
    <t>D035.Business/Gap Analysis</t>
  </si>
  <si>
    <t>S30.Users/Service Consumers</t>
  </si>
  <si>
    <t>D036.Business/Case</t>
  </si>
  <si>
    <t>S31.Users/Service Providers (Frontline)</t>
  </si>
  <si>
    <t>D037.Business/Delivery Plan</t>
  </si>
  <si>
    <t>S32.Users/Business Services (Coordinators)</t>
  </si>
  <si>
    <t>D038.Business/Change Management Plan</t>
  </si>
  <si>
    <t>S33.Users/Training Services</t>
  </si>
  <si>
    <t>D039.Business/Change Comms Plan</t>
  </si>
  <si>
    <t>S34.Users/Support Services (General)</t>
  </si>
  <si>
    <t>D040.Business/Execution Plan</t>
  </si>
  <si>
    <t>S35.Users/Business Service (Support)</t>
  </si>
  <si>
    <t>D041.Business/Requirements Tracability Report</t>
  </si>
  <si>
    <t>S36.Users/Operations (Configuration)</t>
  </si>
  <si>
    <t>D042.---</t>
  </si>
  <si>
    <t>S37.---</t>
  </si>
  <si>
    <t>D043.---</t>
  </si>
  <si>
    <t>S38.---</t>
  </si>
  <si>
    <t>D101.Governance Reporting</t>
  </si>
  <si>
    <t>S39.Partners</t>
  </si>
  <si>
    <t>D102.Governance Reporting/Risks</t>
  </si>
  <si>
    <t>S40.API Gateway Services</t>
  </si>
  <si>
    <t>D103.Governance Reporting/Issues</t>
  </si>
  <si>
    <t>S41.Analytics Services</t>
  </si>
  <si>
    <t>D104.Governance Reporting/Technical Debt</t>
  </si>
  <si>
    <t>S42.Data warehouse Services</t>
  </si>
  <si>
    <t>D105.Governance Reporting/Resources</t>
  </si>
  <si>
    <t>S43.Archiving Services</t>
  </si>
  <si>
    <t>D106.Governance Reporting/Effort</t>
  </si>
  <si>
    <t>S44.---</t>
  </si>
  <si>
    <t>D107.Governance Reporting/Functionalities</t>
  </si>
  <si>
    <t>S45.---</t>
  </si>
  <si>
    <t>D108.Governance Reporting/Qualities</t>
  </si>
  <si>
    <t>S46.Delivery Management Services</t>
  </si>
  <si>
    <t>D109.Governance Reporting/Quality Assurance</t>
  </si>
  <si>
    <t>S47.Business Case Consultant Services</t>
  </si>
  <si>
    <t>D110.Governance Reporting/Endorsements</t>
  </si>
  <si>
    <t>S48.Enterprise Architecture Services</t>
  </si>
  <si>
    <t>D111.Governance Reporting/Deliverables</t>
  </si>
  <si>
    <t>S48.Stakeholder Analysis Services</t>
  </si>
  <si>
    <t>D112.---</t>
  </si>
  <si>
    <t>S49.Solution Architecture Services</t>
  </si>
  <si>
    <t>D113.---</t>
  </si>
  <si>
    <t>S50.Design Services/UX</t>
  </si>
  <si>
    <t>D251.Classification</t>
  </si>
  <si>
    <t>S51.---</t>
  </si>
  <si>
    <t>D252.Classification/Information Category</t>
  </si>
  <si>
    <t>S52.---</t>
  </si>
  <si>
    <t>D253.Classification/Privacy (PTA)</t>
  </si>
  <si>
    <t>S53.Design Security Review Services</t>
  </si>
  <si>
    <t>D254.Classification/Risk (STA)</t>
  </si>
  <si>
    <t>S54.---</t>
  </si>
  <si>
    <t>D254.---</t>
  </si>
  <si>
    <t>S55.---</t>
  </si>
  <si>
    <t>D255.---</t>
  </si>
  <si>
    <t>S56.ScrumMaster Services</t>
  </si>
  <si>
    <t>D261.C&amp;A</t>
  </si>
  <si>
    <t>S57.QA Analysis Services</t>
  </si>
  <si>
    <t>D262.C&amp;A Risk (ST2)</t>
  </si>
  <si>
    <t>S58.Identity Services</t>
  </si>
  <si>
    <t>D263.C&amp;A Risk Audit</t>
  </si>
  <si>
    <t>S59.Data Services</t>
  </si>
  <si>
    <t>D264.---</t>
  </si>
  <si>
    <t>S60.Deployment Services</t>
  </si>
  <si>
    <t>D265.---</t>
  </si>
  <si>
    <t>S61.Infrastructure Services</t>
  </si>
  <si>
    <t>D271.Endorsement</t>
  </si>
  <si>
    <t>S62.Monitoring Services</t>
  </si>
  <si>
    <t>D272.Endorsement/ITC-GB</t>
  </si>
  <si>
    <t>S63.Security Services</t>
  </si>
  <si>
    <t>D273.Endorsement/ITC-DA</t>
  </si>
  <si>
    <t>S64.Maintenance Services</t>
  </si>
  <si>
    <t>D274.Endorsement/ITC-QA</t>
  </si>
  <si>
    <t>S65.Operations Services</t>
  </si>
  <si>
    <t>D275.Endorsement/ITC-C&amp;A</t>
  </si>
  <si>
    <t>S66.Data Migration Services</t>
  </si>
  <si>
    <t>D276.Endorsement/ITC-CAB</t>
  </si>
  <si>
    <t>S67.BAU Development Services</t>
  </si>
  <si>
    <t>D277.---</t>
  </si>
  <si>
    <t>S68.Support Services</t>
  </si>
  <si>
    <t>D278.---</t>
  </si>
  <si>
    <t>S69.Training Services</t>
  </si>
  <si>
    <t>D301.Endorsement/ITC-Security at CAB</t>
  </si>
  <si>
    <t>S70.---</t>
  </si>
  <si>
    <t>D302.Endorsement/ITC-Infrastructure at CAB</t>
  </si>
  <si>
    <t>S71.---</t>
  </si>
  <si>
    <t>D303.Endorsement/ITC-Monitoring at CAB</t>
  </si>
  <si>
    <t>S72.Resource &amp; Content Services</t>
  </si>
  <si>
    <t>D304.Endorsement/ITC-Maintenance at CAB</t>
  </si>
  <si>
    <t>S73.Interpretation Services</t>
  </si>
  <si>
    <t>D305.Endorsement/ITC-Operations at CAB</t>
  </si>
  <si>
    <t>S74.---</t>
  </si>
  <si>
    <t>D306.Endorsement/ITC-Deployment at CAB</t>
  </si>
  <si>
    <t>S75.Development Services</t>
  </si>
  <si>
    <t>D307.Endorsement/ITC-Support at CAB</t>
  </si>
  <si>
    <t>S76.Development Services/Pipeline Automation</t>
  </si>
  <si>
    <t>D308.Endorsement/ITC-Training at CAB</t>
  </si>
  <si>
    <t>S77.Development Services/QA Automation</t>
  </si>
  <si>
    <t>D309.Endorsement/ITC-Identity at CAB</t>
  </si>
  <si>
    <t>S78.Development Services/Server</t>
  </si>
  <si>
    <t>D310.Endorsement/ITC-Legal at CAB</t>
  </si>
  <si>
    <t>S79.Development Services/Specialist Integration</t>
  </si>
  <si>
    <t>D310.---</t>
  </si>
  <si>
    <t>S80.Development Services/Client/UX</t>
  </si>
  <si>
    <t>D311.---</t>
  </si>
  <si>
    <t>S81.Development Services/ETL</t>
  </si>
  <si>
    <t>D331.Provisioning</t>
  </si>
  <si>
    <t>D332.Provisioning/Identities</t>
  </si>
  <si>
    <t>D333.Provisioning/Workstations</t>
  </si>
  <si>
    <t>D334.Provisioning/Comms</t>
  </si>
  <si>
    <t>D335.Provisioning/Prod. Tools</t>
  </si>
  <si>
    <t>D336.---</t>
  </si>
  <si>
    <t>D337.---</t>
  </si>
  <si>
    <t>D341.Subscriptions</t>
  </si>
  <si>
    <t>D342.Subscriptions/ALM Hub</t>
  </si>
  <si>
    <t>D343.Subscriptions/Infrastructure</t>
  </si>
  <si>
    <t>D344.Subscriptions/DNS</t>
  </si>
  <si>
    <t>D345.Subscriptions/Certs</t>
  </si>
  <si>
    <t>D346.Subscriptions/WebsiteUpCheck</t>
  </si>
  <si>
    <t xml:space="preserve">    </t>
  </si>
  <si>
    <t>D347.Subscriptions/Email</t>
  </si>
  <si>
    <t>D348.Subscriptions/Validation</t>
  </si>
  <si>
    <t>D349.Subscriptions/Search</t>
  </si>
  <si>
    <t>D350.Subscriptions/GeoIP</t>
  </si>
  <si>
    <t>D351.Subscriptions/Addresses</t>
  </si>
  <si>
    <t>D352.---</t>
  </si>
  <si>
    <t>D353.---</t>
  </si>
  <si>
    <t>D361.Specifications</t>
  </si>
  <si>
    <t>D362.Specifications/Info/Entities</t>
  </si>
  <si>
    <t>D363.Specifications/Info/Classification</t>
  </si>
  <si>
    <t xml:space="preserve">D364.Specifications/REQ/Functional </t>
  </si>
  <si>
    <t>D365.Specifications/REQ/Quality</t>
  </si>
  <si>
    <t>D366.Specifications/REQ/Technical</t>
  </si>
  <si>
    <t>D367.Specifications/AccessMatrix</t>
  </si>
  <si>
    <t>D368.Specifications/REQ/System (F+Q)</t>
  </si>
  <si>
    <t>D360.---</t>
  </si>
  <si>
    <t>D361.---</t>
  </si>
  <si>
    <t>D371.Architecture</t>
  </si>
  <si>
    <t>D372.Architecture/SAD</t>
  </si>
  <si>
    <t>D373.Architecture/TDD</t>
  </si>
  <si>
    <t>D374.---</t>
  </si>
  <si>
    <t>D375.---</t>
  </si>
  <si>
    <t>D381.Documentation</t>
  </si>
  <si>
    <t>D382.Documentation/Specifications</t>
  </si>
  <si>
    <t>D383.Documentation/StyleGuide</t>
  </si>
  <si>
    <t>D384.Documentation/Infrastructure</t>
  </si>
  <si>
    <t>D385.Documentation/Configuration</t>
  </si>
  <si>
    <t>D386.Documentation/Data Schema</t>
  </si>
  <si>
    <t>D387.Documentation/Integration</t>
  </si>
  <si>
    <t>D388.Documentation/Deployment</t>
  </si>
  <si>
    <t>D389.Documentation/Data Migration</t>
  </si>
  <si>
    <t>D380.Documentation/Backup&amp;Restore</t>
  </si>
  <si>
    <t>D391.Documentation/Monitoring</t>
  </si>
  <si>
    <t>D392.Documentation/DR</t>
  </si>
  <si>
    <t>D393.Documentation/Support</t>
  </si>
  <si>
    <t>D394.Documentation/Users</t>
  </si>
  <si>
    <t>D395.Documentation/Operations</t>
  </si>
  <si>
    <t>D396.Documentation/Training</t>
  </si>
  <si>
    <t>D397.Documentation/Continuity Plan</t>
  </si>
  <si>
    <t>D398.Documentation/Change Management</t>
  </si>
  <si>
    <t>D399.---</t>
  </si>
  <si>
    <t>D401.Media</t>
  </si>
  <si>
    <t>D402.Media/Resources</t>
  </si>
  <si>
    <t>D403.Media/Resources/Prompts</t>
  </si>
  <si>
    <t>D404.Media/Resources/Instructions</t>
  </si>
  <si>
    <t>D405.Media/Resources/Inline Tips</t>
  </si>
  <si>
    <t>D406.Media/Resources/Online Assistance</t>
  </si>
  <si>
    <t>D407.Media/Resources/Messages</t>
  </si>
  <si>
    <t>D408.---</t>
  </si>
  <si>
    <t>D409.---</t>
  </si>
  <si>
    <t>D411.Media/Content</t>
  </si>
  <si>
    <t>D412.---</t>
  </si>
  <si>
    <t>D413.---</t>
  </si>
  <si>
    <t>D421.Data</t>
  </si>
  <si>
    <t>D422.Data/Legacy</t>
  </si>
  <si>
    <t>D423.---</t>
  </si>
  <si>
    <t>D424.---</t>
  </si>
  <si>
    <t>D401.Environments</t>
  </si>
  <si>
    <t>D402.Environments/General</t>
  </si>
  <si>
    <t>D403.Environments/Integrations</t>
  </si>
  <si>
    <t>D404.Environments/SecuredData</t>
  </si>
  <si>
    <t>D405.Environments/TestData/BT</t>
  </si>
  <si>
    <t>D406.Environments/TestData/DT</t>
  </si>
  <si>
    <t>D407.Environments/TestData/ST</t>
  </si>
  <si>
    <t>D408.Environments/TestData/UT</t>
  </si>
  <si>
    <t>D409.Environments/TestData/IT</t>
  </si>
  <si>
    <t>D410.Environments/TestData/TR</t>
  </si>
  <si>
    <t>D411.Environments/ProdData/PP</t>
  </si>
  <si>
    <t>D412.Environments/ProdData/PR</t>
  </si>
  <si>
    <t>D414.---</t>
  </si>
  <si>
    <t>D421.Services</t>
  </si>
  <si>
    <t>D422.Services/ALM</t>
  </si>
  <si>
    <t>D423.Services/ALM/Wiki</t>
  </si>
  <si>
    <t>D424.Services/ALM/Kanban</t>
  </si>
  <si>
    <t>D425.Services/ALM/Repository</t>
  </si>
  <si>
    <t>D426.Services/ALM/Secure Storage</t>
  </si>
  <si>
    <t>D427.Services/ALM/Delivery Pipeline</t>
  </si>
  <si>
    <t>D428.Services/ALM/Delivery Pipeline/Svc Account</t>
  </si>
  <si>
    <t>D429.Services/ALM/Delivery Pipeline/Infrastructure Creation</t>
  </si>
  <si>
    <t>D430.Services/ALM/Delivery Pipeline/Compilation</t>
  </si>
  <si>
    <t>D431.Services/ALM/Delivery Pipeline/Packaging</t>
  </si>
  <si>
    <t>D432.Services/ALM/Delivery Pipeline/Deployment</t>
  </si>
  <si>
    <t>D433.Services/ALM/Delivery Pipeline/Configuration</t>
  </si>
  <si>
    <t>D434.Services/ALM/Delivery Pipeline/Backup&amp;Restore Automation</t>
  </si>
  <si>
    <t>D435.Services/ALM/Delivery Pipeline/Schema Update Automation</t>
  </si>
  <si>
    <t>D436.Services/ALM/Delivery Pipeline/QA Automation/Static</t>
  </si>
  <si>
    <t>D437.Services/ALM/Delivery Pipeline/QA Automation/Dynamic</t>
  </si>
  <si>
    <t>D438.Services/ALM/Delivery Pipeline/Data Migration Automation</t>
  </si>
  <si>
    <t>D439.---</t>
  </si>
  <si>
    <t>D440.---</t>
  </si>
  <si>
    <t>D441.Services/Infrastructure</t>
  </si>
  <si>
    <t>D442.Services/Infrastructure/DNS</t>
  </si>
  <si>
    <t>D443.Services/Infrastructure/Email</t>
  </si>
  <si>
    <t>D444.Services/Database Schemas&amp;Seeding</t>
  </si>
  <si>
    <t>D445.---</t>
  </si>
  <si>
    <t>D446.---</t>
  </si>
  <si>
    <t>D451.Services/Configuration</t>
  </si>
  <si>
    <t>D452.---</t>
  </si>
  <si>
    <t>D453.---</t>
  </si>
  <si>
    <t>D461.Services/Server</t>
  </si>
  <si>
    <t>D462.Services/Server/Middleware/AAA</t>
  </si>
  <si>
    <t>D463.Services/Server/Middleware/Routing</t>
  </si>
  <si>
    <t>D464.---</t>
  </si>
  <si>
    <t>D465.---</t>
  </si>
  <si>
    <t>D471.Services/Server/Controllers</t>
  </si>
  <si>
    <t>D472.Services/Server/Controllers/Validation</t>
  </si>
  <si>
    <t>D473.---</t>
  </si>
  <si>
    <t>D474.---</t>
  </si>
  <si>
    <t>D481.Services/Server/Services</t>
  </si>
  <si>
    <t>D482.Services/Server/Services/Integration</t>
  </si>
  <si>
    <t>D483.Services/Server/Services/Domains</t>
  </si>
  <si>
    <t>D484.---</t>
  </si>
  <si>
    <t>D485.---</t>
  </si>
  <si>
    <t>D491.Services/Server/Common/Models</t>
  </si>
  <si>
    <t>D492.Services/Server/Services</t>
  </si>
  <si>
    <t>D493.---</t>
  </si>
  <si>
    <t>D494.---</t>
  </si>
  <si>
    <t>D501.Services/API/Gateway</t>
  </si>
  <si>
    <t>D502.--</t>
  </si>
  <si>
    <t>D503.--</t>
  </si>
  <si>
    <t>D511.Services/Server/Client/API</t>
  </si>
  <si>
    <t>D513.---</t>
  </si>
  <si>
    <t>D514.---</t>
  </si>
  <si>
    <t>D523.Services/Server/Client/UX</t>
  </si>
  <si>
    <t>D524.Services/Server/Client/UX/Views</t>
  </si>
  <si>
    <t>D525.Services/Server/Client/UX/Controllers</t>
  </si>
  <si>
    <t>D526.Services/Server/Client/UX/Services</t>
  </si>
  <si>
    <t>D527.Services/Server/Client/UX/Models</t>
  </si>
  <si>
    <t>D528.---</t>
  </si>
  <si>
    <t>D529.---</t>
  </si>
  <si>
    <t>D541.Services/CorporateSiteIntegration</t>
  </si>
  <si>
    <t>D542.Services/CorporateAPIGateway</t>
  </si>
  <si>
    <t>D543.Services/ETL/Data Migration/Legacy-In</t>
  </si>
  <si>
    <t>D544.Services/ETL/Data Migration/DW-Out</t>
  </si>
  <si>
    <t>D545.---</t>
  </si>
  <si>
    <t>D546.---</t>
  </si>
  <si>
    <t>Back to Table of Contents</t>
  </si>
  <si>
    <t>Read the INSTRUCTIONS Tab First!</t>
  </si>
  <si>
    <t>Entries entered in the following order: DT01.Role Description, DT02.Role Main Tasks, DT10.Prerequisites (Setup), DT20.Prerequisites (Info), DT30.Deliverables (Final), DT40.Deliverables (Enabling), DT50.Tasks, DT60.Responsibilities, DT70.Guidance,DT80.Desires</t>
  </si>
  <si>
    <t>As a &lt;ROLE&gt; my Role is</t>
  </si>
  <si>
    <t xml:space="preserve">As a &lt;ROLE&gt; my primary Tasks/Deliverables include: </t>
  </si>
  <si>
    <t>PHASE</t>
  </si>
  <si>
    <t>DELIVERABLE</t>
  </si>
  <si>
    <t>CONCERN.ID</t>
  </si>
  <si>
    <t>CONCERN.UNIQUEPATH</t>
  </si>
  <si>
    <t>UID</t>
  </si>
  <si>
    <t>TITLE</t>
  </si>
  <si>
    <t>STATEMENT</t>
  </si>
  <si>
    <t>RESPONSIBLE</t>
  </si>
  <si>
    <t>BENEFITING</t>
  </si>
  <si>
    <t>C00.01.01</t>
  </si>
  <si>
    <t>Concern/Title</t>
  </si>
  <si>
    <t>NOTES</t>
  </si>
  <si>
    <t xml:space="preserve">As a Project Member, To Improve Password Security, I Desire users are aware of, have read, and understand how to contribute to implementing the advice given by https://cert.govt.nz </t>
  </si>
  <si>
    <t>https://bit.ly/3pd4VB2</t>
  </si>
  <si>
    <t>As a Project Member, to Improve inter-personel Message Security, I Desire users are aware of, have read, and understand how to contribute to implementing the NZ Govt Traffic Light Protocol (TLP)</t>
  </si>
  <si>
    <t>https://bit.ly/2Xq1Lym</t>
  </si>
  <si>
    <t xml:space="preserve">As a Project Member, to improve Service Quality and User Feedback, I Desire Users are aware of, have read and understand how to contribute to implementing the NZ Digital Government Service Design Principles </t>
  </si>
  <si>
    <t>https://bit.ly/30pVjZ9</t>
  </si>
  <si>
    <t>As a Project Member, to improve Service Accessibility and Usability, I Desire Users are aware of, have read and understand how to contribute to implementing the NZ Govt Web Standards</t>
  </si>
  <si>
    <t>https://bit.ly/3b2dBlz</t>
  </si>
  <si>
    <t>As a Project Member, to improve Accessibility and Recognisability, I Desire Users are aware of, have read and understand how to contribute to implementing the NZ Govt Design System</t>
  </si>
  <si>
    <t>https://bit.ly/3FTEs1b</t>
  </si>
  <si>
    <t>As a Project Member, to improve Accessibility of content, I Desire Users be aware of, have read and understand how to contribute to implementing the NZ Govt Content Design Guidance</t>
  </si>
  <si>
    <t>https://bit.ly/3aMOV07</t>
  </si>
  <si>
    <t>As a Project Member, to improve Privacy, I Desire Users be aware of, have read and understand how to contribute to implementing the NZ Digital Govt Privacy guidance</t>
  </si>
  <si>
    <t>https://bit.ly/3pdgmsy</t>
  </si>
  <si>
    <t>As a Project Member, to improve Security, I Desire Users be aware of, have read and understand how to contribute to implementing the NZ Digital Govt Security guidance</t>
  </si>
  <si>
    <t>https://bit.ly/3DUzMGH</t>
  </si>
  <si>
    <t>As a Project Member, to improve Usability, I Desire Users be aware of, have read and understand how to contribute to implementing the NZ Digital Govt Data Management Guidance</t>
  </si>
  <si>
    <t>https://bit.ly/3AOGifV</t>
  </si>
  <si>
    <t>As a Project Member, to improve Usability, I Desire Users be aware of and understand how to contribute to implementing the NZ Digital Govt Open Data Guidance</t>
  </si>
  <si>
    <t>https://bit.ly/2YV0m36</t>
  </si>
  <si>
    <t>As a Project Member, to improve Maintainability, I Desire Users be aware of and understand how to contribute to implementing the NZ Digital Govt Cloud Services Guidance</t>
  </si>
  <si>
    <t>https://bit.ly/3vu50Bu</t>
  </si>
  <si>
    <t>Entries entered in the following order:  DT01.Role Description, DT02.Role Main Tasks, DT10.Prerequisites (Setup), DT20.Prerequisites (Info), DT30.Deliverables (Final), DT40.Deliverables (Enabling), DT50.Tasks, DT60.Responsibilities, DT70.Guidance,DT80.Desires</t>
  </si>
  <si>
    <t>As a Legal SME, my Role is to protect this organisation from litigation from external (eg: users harmed due to a security breach) or internal (eg: users who have disabilities that prevent them from using software, impacting their careers) sources.</t>
  </si>
  <si>
    <t>As a Legal SME, my primary task or deliverable is to provide feedback as to risks, upon requested by C&amp;A specialists</t>
  </si>
  <si>
    <t>C07.81.01</t>
  </si>
  <si>
    <t>Desires/Legal/NZGovt: Security</t>
  </si>
  <si>
    <t>As a Legal SME, I Desire our Service meet its Security Obligations</t>
  </si>
  <si>
    <t>C07.81.02</t>
  </si>
  <si>
    <t>Desires/LegalNZGovt/Security: NZ Info Security Classification</t>
  </si>
  <si>
    <t>As a Legal SME, I Desire our Service meet its Information Security Obligations (Classification)</t>
  </si>
  <si>
    <t>C07.81.03</t>
  </si>
  <si>
    <t>Desires/Legal/NZGovt/Security: NZISM</t>
  </si>
  <si>
    <t>As a Legal SME, I Desire our Service to meet its NZISM obligations</t>
  </si>
  <si>
    <t>C07.82.01</t>
  </si>
  <si>
    <t>Desires/Legal/NZGovt/Privacy</t>
  </si>
  <si>
    <t>As a Legal SME, I Desire our Services do not contravene Privacy Laws, Regulations, Policies, Principles and/or Norms of the country in which they are offered</t>
  </si>
  <si>
    <t>C07.82.02</t>
  </si>
  <si>
    <t>Desires/Legal/NZGovt/Privacy: Privacy Act: Service</t>
  </si>
  <si>
    <t>As a Legal SME, I Desire the Service meets its obligations under the  Privacy Act</t>
  </si>
  <si>
    <t>C07.82.03</t>
  </si>
  <si>
    <t>Desires/Legal/NZGovt/Privacy: Privacy Act: People</t>
  </si>
  <si>
    <t>As a Legal SME, I Desire all Organisations and People working on this porject meet their obligations under the  Privacy Act</t>
  </si>
  <si>
    <t>C07.83.01</t>
  </si>
  <si>
    <t>Desires/Legal/NZGovt/Public Records: OIA</t>
  </si>
  <si>
    <t>As a Legal SME, I Desire all Services can deliver privacy protecting reports as required to meet obligations due to OIA requests</t>
  </si>
  <si>
    <t>C07.83.02</t>
  </si>
  <si>
    <t>Desires/Legal/NZGovt/Public Records: Archiving</t>
  </si>
  <si>
    <t>As a Legal SME, I Desire our Service meets its NZ Archiving Obligations (by not physically deleting any records -- only Logically)</t>
  </si>
  <si>
    <t>C07.84.01</t>
  </si>
  <si>
    <t>Desires/Legal/NZGovt/Transparency</t>
  </si>
  <si>
    <t>As a Legal SME, I Desire our Services do not contravene Transparency Laws, Regulations, Policies, Principles and/or Norms of the country in which they are offered</t>
  </si>
  <si>
    <t>C07.84.02</t>
  </si>
  <si>
    <t>Desires/Legal/NZGovt/Transparency: Public Records Act</t>
  </si>
  <si>
    <t>As a Legal SME, I Desire our Service to meet its obligations under the Public Records Act</t>
  </si>
  <si>
    <t>C07.85.01</t>
  </si>
  <si>
    <t>Desires/Legal/NZGovt/Accessibility</t>
  </si>
  <si>
    <t>As a Legal SME, I Desire our Services do not contravene Accessibility Regulations of the country in which they are offered</t>
  </si>
  <si>
    <t>Desires/Legal/NZGovt/Treaty</t>
  </si>
  <si>
    <t>As a Legal SME, I Desire our Service meet its Treaty Obligations</t>
  </si>
  <si>
    <t>C07.85.02</t>
  </si>
  <si>
    <t>Desires/Legal/NZGovt/Treaty: Māori</t>
  </si>
  <si>
    <t>As a Legal SME, I Desire our Service's instructions and media text and images be available in Māori as well as English</t>
  </si>
  <si>
    <t>C07.85.03</t>
  </si>
  <si>
    <t>Desires/Legal/NZGovt/Treay: Māori: Content</t>
  </si>
  <si>
    <t>As a Legal SME, I Desire our Service's Māori media be for Māori, by Māori</t>
  </si>
  <si>
    <t>C07.86.02</t>
  </si>
  <si>
    <t>Desires/Legal/NZGovt/Accessibility: NZ WAS</t>
  </si>
  <si>
    <t>As a Legal SME, I Desire our Services meet its NZ Government Web Standards obligations</t>
  </si>
  <si>
    <t>C07.86.03</t>
  </si>
  <si>
    <t>Desires/Legal/NZGovt/Accessibility: Languages</t>
  </si>
  <si>
    <t>As a Legal SME, I Desire our Service be available in all written National Languages of the countries it is made available</t>
  </si>
  <si>
    <t>C07.87.01</t>
  </si>
  <si>
    <t>Desires/Legal/NZGovt/Open Data</t>
  </si>
  <si>
    <t>As a Legal SME, I Desire the Service advances this country's commitment to its UN Obligations on Open [Government] Data</t>
  </si>
  <si>
    <t>C07.87.02</t>
  </si>
  <si>
    <t>Desires/Legal/NZGovt/Open Data: NZ DIMP</t>
  </si>
  <si>
    <t>As a Legal SME, I Desire our Service meets its NZ DIMP Obligations</t>
  </si>
  <si>
    <t>C07.88.01</t>
  </si>
  <si>
    <t>Desires/Legal/NZGovt/Copyright</t>
  </si>
  <si>
    <t>As a Legal SME, I Desire our Services do not contravene Copyright Laws, Regulations, Policies, Principles and/or Norms of the country in which they are offered</t>
  </si>
  <si>
    <t>C07.88.02</t>
  </si>
  <si>
    <t>Desires/Legal/NZGovt/Copyright: NZ GOAL</t>
  </si>
  <si>
    <t>As a Legal SME, I Desire our Service meet its NZ GOAL Obligations</t>
  </si>
  <si>
    <t>C07.89.01</t>
  </si>
  <si>
    <t>Desires/Legal/NZGovt/Procurement</t>
  </si>
  <si>
    <t>As a Legal SME, I Desire our Services do not contravene Procurement Laws, Regulations, Policies, Principles and/or Norms</t>
  </si>
  <si>
    <t>C07.89.02</t>
  </si>
  <si>
    <t>Desires/Legal/NZGovt/Procurement: NZ WAS</t>
  </si>
  <si>
    <t>As a Legal SME, I Desire our Service to meet its procurement obligations by meeting its NZ Web Standards obligations</t>
  </si>
  <si>
    <t>C07.90.01</t>
  </si>
  <si>
    <t>Desires/Legal/NZGovt/Probity</t>
  </si>
  <si>
    <t>As a Legal SME, I Desire our Services do not contravene Probity Laws, Regulations, Policies, Principles and/or Norms</t>
  </si>
  <si>
    <t>C07.91.01</t>
  </si>
  <si>
    <t>Desires/Legal/NZGovt/NZ Gov Agencies</t>
  </si>
  <si>
    <t>As a Legal SME, I Desire our Services meet its NZ Government Agency Obligations</t>
  </si>
  <si>
    <t>C07.91.02</t>
  </si>
  <si>
    <t>Desires/Legal/NZGovt/NZ Gov Services</t>
  </si>
  <si>
    <t>As a Legal SME, I Desire our Service meets its NZ Government Service Obligations</t>
  </si>
  <si>
    <t>C07.91.04</t>
  </si>
  <si>
    <t>Desires/Legal/NZGovt/NZ Gov Digital Services</t>
  </si>
  <si>
    <t>As a Legal SME, I Desire our Service meets its NZ Government Digital Service Obligations</t>
  </si>
  <si>
    <t>C07.91.03</t>
  </si>
  <si>
    <t>Desires/Legal/NZGovt/NZ Govt Digital Strategy</t>
  </si>
  <si>
    <t>As a Legal SME, I Desire our Service meet its NZ Government Digital Strategy Obligations</t>
  </si>
  <si>
    <t>C07.91.05</t>
  </si>
  <si>
    <t>Desires/Legal/NZGovt/NZ Govt Cloud First</t>
  </si>
  <si>
    <t>As a Legal SME, I Desire our Service meet its Cloud-First directive obligations</t>
  </si>
  <si>
    <t>As Māori SMEs, our Role is to participate in Service Design and Delivery to ensure the spirit and the letter of the Treaty is adhered to as well as service be provided equitable access to services we provide</t>
  </si>
  <si>
    <t>As Māori SMEs, our Principle Tasks are to provide insight, requests and introduction to SMEs who can provide valued influence on service design, language and media, and delivery</t>
  </si>
  <si>
    <t>C11.11.01</t>
  </si>
  <si>
    <t>Desires/Māori: Access: Project</t>
  </si>
  <si>
    <t>As Māori SMEs, we Desire being Provided with Access to Project Documentation</t>
  </si>
  <si>
    <t>C11.12.01</t>
  </si>
  <si>
    <t>Desires/Māori: UT</t>
  </si>
  <si>
    <t>As Māori SMEs, we Desire being Provisioned with Access to the UT environments in order to view the developing service</t>
  </si>
  <si>
    <t>C11.21.01</t>
  </si>
  <si>
    <t>Desires/Māori: Docuementation: Project</t>
  </si>
  <si>
    <t>As Māori SMEs, we Desire being Provided with Access to Project Production Documentation (eg: ALM Wiki)</t>
  </si>
  <si>
    <t>C11.22.01</t>
  </si>
  <si>
    <t>Desires/Māori: Deliverables: Glossary: Org Terms</t>
  </si>
  <si>
    <t>As Māori SMEs, we Desire the Responsibility of developing &amp; providing a Māori Glossary of standard organisation industry Terms (eg: Learners, Teachers, Schools, Mārae, etc.) usable by the UI Designer and Developers</t>
  </si>
  <si>
    <t>C11.2202</t>
  </si>
  <si>
    <t>Desires/Māori: Deliverables: Glossary: UI: Standard</t>
  </si>
  <si>
    <t>As Māori SMEs, we Desire the Responsibility of providing a Māori Glossary of standard Interface Terms (eg: OK, Cancel, etc.) usable by the UI Designer and Developers</t>
  </si>
  <si>
    <t>C11.23.01</t>
  </si>
  <si>
    <t>Desires/Māori: Deliverables: Icons: Standard</t>
  </si>
  <si>
    <t>As Māori SMEs, we Desire the Responsibility of providing a Māori pack of Default Scalable Vector Icons (eg: Back, Forward, etc.) usable by the UI Designer and Developers</t>
  </si>
  <si>
    <t>C11.23.02</t>
  </si>
  <si>
    <t>Desires/Māori: Deliverables: Graphics: Standard</t>
  </si>
  <si>
    <t>As Māori SMEs, we Desire the Responsibility of providing a Māori pack of Default Graphics (eg: Backgrounds, etc.) usable by the UI Designer and Developers</t>
  </si>
  <si>
    <t>C11.24.01</t>
  </si>
  <si>
    <t>Desires/Māori: Deliverables: Icons: Project</t>
  </si>
  <si>
    <t>As Māori SMEs, we Desire the Responsibility of developing &amp; providing a Māori pack of Project Specific Default Scalable Vector Icons (eg: Back, Forward, etc.) usable by the UI Designer and Developers</t>
  </si>
  <si>
    <t>C11.24.02</t>
  </si>
  <si>
    <t>Desires/Māori: Deliverables: Graphics: Project</t>
  </si>
  <si>
    <t>As Māori SMEs, we Desire the Responsibility of developing &amp; providing a Māori pack of Project Specific Graphics (eg: Backgrounds, etc.) usable by the UI Designer and Developers</t>
  </si>
  <si>
    <t>C11.41.01</t>
  </si>
  <si>
    <t>Desires/Māori: Early Engagement</t>
  </si>
  <si>
    <t>As Māori SMEs, we Desire Service Design incorporate from the beginning Māori expertise for Māori conceptual design (note: Service Design is about purpose and processes, and is not the same as system or interface design)</t>
  </si>
  <si>
    <t>C11.44.01</t>
  </si>
  <si>
    <t>Desires/Māori: Translation Services</t>
  </si>
  <si>
    <t>As Māori SMEs, we Desire being consulted regarding setting up interpretation servicees</t>
  </si>
  <si>
    <t>C11.71.02</t>
  </si>
  <si>
    <t>Desires/Māori: Advisement: Visuals: Physicality</t>
  </si>
  <si>
    <t>As Māori SMEs, we Desire being Responsible for the team understanding the (taonga) sacredness/physicality of Māori patterns, images, names and resources -- hence access and distribution controls being required</t>
  </si>
  <si>
    <t>C11.71.03</t>
  </si>
  <si>
    <t>Desires/Māori: Advisement: Risks: Imagery: WCAG</t>
  </si>
  <si>
    <t>As Māori SMEs, we Desire being Responsible for avoiding known IT projects risks by understanding the importance of choosing imagery that also meets WCAG and NZ Govt Web Standards</t>
  </si>
  <si>
    <t>C11.72.01</t>
  </si>
  <si>
    <t>Desires/Māori: Advisement: Risks: Visuals</t>
  </si>
  <si>
    <t>As Māori SMEs, we Desire being Responsible for avoiding known IT projects risks of letting interface visuals guide system's internal logical development of schema, structure, functionality and (potentially) flow.</t>
  </si>
  <si>
    <t>C11.73.02</t>
  </si>
  <si>
    <t>Desires/Māori: Advisement: Risks: Data Sovereignity</t>
  </si>
  <si>
    <t>As Māori SMEs, we Desire being Responsible for avoiding known IT project risks including potentially confusing data sovereignity as meaning "within NZ" (it's not necessarily: refer to both Cook Island as well as the concept of Embassies)</t>
  </si>
  <si>
    <t>C11.74.01</t>
  </si>
  <si>
    <t>Desires/Māori: Advisement: Visuals: Memorability</t>
  </si>
  <si>
    <t>As Māori SMEs, we Desire being Responsible for providing the team an understand the importance of Visual Identity and Imagery to tell a memorable narative that facilitates the understanding and remembering of instructions and resources presented</t>
  </si>
  <si>
    <t>C11.81.01</t>
  </si>
  <si>
    <t>Desires/Māori: Multiple Group Membership</t>
  </si>
  <si>
    <t>As Māori SMEs, we Desire Service Design Authorises Users concurrently perform different Roles in mulitple Groups: in families, whānau, sports, interests, school, mārae, iwi -- all at the same time.</t>
  </si>
  <si>
    <t>C11.81.03</t>
  </si>
  <si>
    <t>Desires/Māori: Advisement: Risks: Hiring for UX</t>
  </si>
  <si>
    <t>As Māori SMEs, we Desire avoiding known IT project risks of hiring interface design capabilities too early, risking it negatively impacting logical service or system design.</t>
  </si>
  <si>
    <t>C11.81.04</t>
  </si>
  <si>
    <t>Desires/Māori: Advisement: Risks: Enterprise Grouping</t>
  </si>
  <si>
    <t>As Māori SMEs, we Desire avoiding known IT project risks including selecting top down grouping of Users, generally used in Organisation/Enterprise software, such that Users can only belong to one Group/Department.</t>
  </si>
  <si>
    <t>C11.82.01</t>
  </si>
  <si>
    <t>Desires/Māori: Availability</t>
  </si>
  <si>
    <t>As Māori SMEs, we Desire Service Design ensures the service be available from any location, including Maraes and other traditional Māori locations</t>
  </si>
  <si>
    <t>Desires/Māori: Consultation Time</t>
  </si>
  <si>
    <t>As Māori SMEs, we Desire planning and scheduling incorporate sufficient time to consult widely sector wānanga across kura, whānau, iwi, hapū, hāpori</t>
  </si>
  <si>
    <t>C11.84.01</t>
  </si>
  <si>
    <t>Desires/Māori: Resources &amp; Content</t>
  </si>
  <si>
    <t>As Māori SMEs, we Desire Service Design plans for instructions and media text and images be available in Māori interpretation as well as English</t>
  </si>
  <si>
    <t>C11.84.02</t>
  </si>
  <si>
    <t>Desires/Māori: Interpreted</t>
  </si>
  <si>
    <t>As Māori SMEs, we Desire interpretations of media and resource be developed by accredited āori Medium Provider Panel members available via Selective Procurment</t>
  </si>
  <si>
    <t>C11.85.01</t>
  </si>
  <si>
    <t>Desires/Māori: Access</t>
  </si>
  <si>
    <t>As Māori SMEs, we Desire Māori text and image digital Resources to be protected by Responsibility Acceptance Checks (similar, but also very different, than Copyright frameworks)</t>
  </si>
  <si>
    <t>C11.85.02</t>
  </si>
  <si>
    <t>Desires/Māori: Not Shared</t>
  </si>
  <si>
    <t>As Māori SMEs, we Desire data collected on Māori uphold Māori Data Sovereignity Principles and not be shared without request, agreement and responsibility constraints attached</t>
  </si>
  <si>
    <t>C11.86.01</t>
  </si>
  <si>
    <t>Desires/Māori: Diacritics</t>
  </si>
  <si>
    <t>As Māori SMEs, we Desire the service to be able to record Māori words and names without the indignity of having them stripped of diacritic macrons</t>
  </si>
  <si>
    <t>C11.86.02</t>
  </si>
  <si>
    <t>Desires/Māori: Names</t>
  </si>
  <si>
    <t>As Māori SMEs, we Desire the service be able to manage multiple names &amp; spellings for people and resources (note: these are not just secondary Aliases)</t>
  </si>
  <si>
    <t>C11.87.01</t>
  </si>
  <si>
    <t>Desires/Māori: Māori Search</t>
  </si>
  <si>
    <t>As Māori SMEs, we Desire the service's search functionality to manage Māori appropriate phonetic matching appropriate (e.g.: macrons equally extended/doubling of vowels, WH = F,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</si>
</sst>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7">
    <fill>
      <patternFill patternType="none"/>
    </fill>
    <fill>
      <patternFill patternType="gray125"/>
    </fill>
    <fill>
      <patternFill patternType="solid">
        <fgColor theme="4"/>
      </patternFill>
    </fill>
    <fill>
      <patternFill patternType="solid">
        <fgColor theme="7" tint="0.39997558519241921"/>
        <bgColor indexed="64"/>
      </patternFill>
    </fill>
    <fill>
      <patternFill patternType="solid">
        <fgColor theme="5"/>
      </patternFill>
    </fill>
    <fill>
      <patternFill patternType="solid">
        <fgColor theme="4" tint="0.79998168889431442"/>
        <bgColor indexed="65"/>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5">
    <xf numFmtId="0" fontId="0" fillId="0" borderId="0"/>
    <xf numFmtId="0" fontId="3" fillId="2"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5" fillId="0" borderId="0" applyNumberFormat="0" applyFill="0" applyBorder="0" applyAlignment="0" applyProtection="0"/>
  </cellStyleXfs>
  <cellXfs count="17">
    <xf numFmtId="0" fontId="0" fillId="0" borderId="0" xfId="0"/>
    <xf numFmtId="0" fontId="3" fillId="2" borderId="0" xfId="1"/>
    <xf numFmtId="0" fontId="3" fillId="4" borderId="0" xfId="2"/>
    <xf numFmtId="49" fontId="0" fillId="0" borderId="0" xfId="0" applyNumberFormat="1" applyAlignment="1">
      <alignment vertical="top" wrapText="1"/>
    </xf>
    <xf numFmtId="49" fontId="0" fillId="3" borderId="0" xfId="0" applyNumberFormat="1" applyFill="1" applyAlignment="1">
      <alignment vertical="top" wrapText="1"/>
    </xf>
    <xf numFmtId="49" fontId="0" fillId="3" borderId="0" xfId="0" quotePrefix="1" applyNumberFormat="1" applyFill="1" applyAlignment="1">
      <alignment vertical="top" wrapText="1"/>
    </xf>
    <xf numFmtId="49" fontId="2" fillId="3" borderId="0" xfId="0" applyNumberFormat="1" applyFont="1" applyFill="1" applyAlignment="1">
      <alignment vertical="top" wrapText="1"/>
    </xf>
    <xf numFmtId="49" fontId="2" fillId="3" borderId="0" xfId="0" quotePrefix="1" applyNumberFormat="1" applyFont="1" applyFill="1" applyAlignment="1">
      <alignment vertical="top" wrapText="1"/>
    </xf>
    <xf numFmtId="0" fontId="5" fillId="0" borderId="0" xfId="4"/>
    <xf numFmtId="0" fontId="5" fillId="0" borderId="0" xfId="4" quotePrefix="1"/>
    <xf numFmtId="0" fontId="2" fillId="5" borderId="0" xfId="3" applyFont="1"/>
    <xf numFmtId="0" fontId="1" fillId="2" borderId="0" xfId="1" applyFont="1"/>
    <xf numFmtId="49" fontId="1" fillId="2" borderId="0" xfId="1" applyNumberFormat="1" applyFont="1" applyAlignment="1">
      <alignment vertical="top" wrapText="1"/>
    </xf>
    <xf numFmtId="0" fontId="0" fillId="6" borderId="1" xfId="0" applyFill="1" applyBorder="1"/>
    <xf numFmtId="0" fontId="0" fillId="0" borderId="1" xfId="0" applyBorder="1"/>
    <xf numFmtId="0" fontId="3" fillId="4" borderId="0" xfId="2" applyAlignment="1"/>
    <xf numFmtId="0" fontId="0" fillId="0" borderId="0" xfId="0" applyAlignment="1"/>
  </cellXfs>
  <cellStyles count="5">
    <cellStyle name="20% - Accent1" xfId="3" builtinId="30"/>
    <cellStyle name="Accent1" xfId="1" builtinId="29"/>
    <cellStyle name="Accent2" xfId="2" builtinId="33"/>
    <cellStyle name="Hyperlink" xfId="4" builtinId="8"/>
    <cellStyle name="Normal" xfId="0" builtinId="0"/>
  </cellStyles>
  <dxfs count="3">
    <dxf>
      <numFmt numFmtId="0" formatCode="General"/>
    </dxf>
    <dxf>
      <numFmt numFmtId="0" formatCode="General"/>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s>
  <tableStyles count="0" defaultTableStyle="TableStyleMedium2" defaultPivotStyle="PivotStyleMedium9"/>
  <colors>
    <mruColors>
      <color rgb="FFFF6600"/>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8D15DC1-E591-49E7-9A36-C804F4A96675}" name="Table9" displayName="Table9" ref="E1:E234" totalsRowShown="0" headerRowCellStyle="Accent1">
  <autoFilter ref="E1:E234" xr:uid="{63D15E1E-8C37-4228-B2CC-0CFFDC901E33}"/>
  <sortState xmlns:xlrd2="http://schemas.microsoft.com/office/spreadsheetml/2017/richdata2" ref="E2:E233">
    <sortCondition ref="E1:E233"/>
  </sortState>
  <tableColumns count="1">
    <tableColumn id="1" xr3:uid="{84B61792-E9C7-4F2A-8905-038B067E36A5}" name="MINOR(DELIVERABL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ECC130-1F1A-4363-97EC-DFF9AF5B15C7}" name="Table15183" displayName="Table15183" ref="A8:K19" totalsRowShown="0">
  <autoFilter ref="A8:K19" xr:uid="{88B10613-DE75-48D8-9E9B-7EC4537393E7}"/>
  <tableColumns count="11">
    <tableColumn id="1" xr3:uid="{EA37A2BC-6CA5-4E7C-BDB4-24BB52DC62F8}" name="PHASE"/>
    <tableColumn id="2" xr3:uid="{558451EA-8AF0-4093-B024-1D7B7FF535F4}" name="DELIVERABLE"/>
    <tableColumn id="3" xr3:uid="{148D4210-F67E-4301-A55A-4606143D110A}" name="CONCERN.ID"/>
    <tableColumn id="9" xr3:uid="{95AFC3FF-81C6-4E83-ABC0-1208787C8423}" name="CONCERN.UNIQUEPATH"/>
    <tableColumn id="10" xr3:uid="{83071DD9-F369-49A9-AEBC-C13D9C978647}" name="UID">
      <calculatedColumnFormula xml:space="preserve"> CONCATENATE( MID(Table15183[[#This Row],[PHASE]],2,3), MID(Table15183[[#This Row],[DELIVERABLE]],2,4), TRIM(SUBSTITUTE(MID(Table15183[[#This Row],[CONCERN.ID]],2,20),"X","") )  )</calculatedColumnFormula>
    </tableColumn>
    <tableColumn id="8" xr3:uid="{E8106EA4-D3F0-4236-9ECD-7EC01DE07AF6}" name="TITLE">
      <calculatedColumnFormula>TRIM(MID(Table15183[[#This Row],[CONCERN.UNIQUEPATH]], IF( ISNUMBER( SEARCH("/",Table15183[[#This Row],[CONCERN.UNIQUEPATH]])),SEARCH("/",Table15183[[#This Row],[CONCERN.UNIQUEPATH]])+1,1),255))</calculatedColumnFormula>
    </tableColumn>
    <tableColumn id="4" xr3:uid="{B8BA08F0-DB6C-4220-8908-B7D6F51750C6}" name="STATEMENT" dataDxfId="2"/>
    <tableColumn id="11" xr3:uid="{D423BD97-4CED-477F-ACC3-8482CA67BC97}" name="NOTES"/>
    <tableColumn id="5" xr3:uid="{81961E57-B0C1-4E44-982E-CA0A89A61880}" name="RESPONSIBLE"/>
    <tableColumn id="6" xr3:uid="{3A89BF59-C5ED-42DC-B651-4A05DFF1EA10}" name="BENEFITING"/>
    <tableColumn id="7" xr3:uid="{D480EA30-6106-46C6-B880-9E415577FA11}" name="TYP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76B84751-C8F3-4A24-BE62-0CD68A338C90}" name="Table151851" displayName="Table151851" ref="A8:J36" totalsRowShown="0">
  <autoFilter ref="A8:J36" xr:uid="{88B10613-DE75-48D8-9E9B-7EC4537393E7}"/>
  <sortState xmlns:xlrd2="http://schemas.microsoft.com/office/spreadsheetml/2017/richdata2" ref="A9:J36">
    <sortCondition ref="C8:C36"/>
  </sortState>
  <tableColumns count="10">
    <tableColumn id="1" xr3:uid="{07895A7F-FF0F-4D03-9F8B-7D7735D6C923}" name="PHASE"/>
    <tableColumn id="2" xr3:uid="{7E57F88E-2F23-429B-BAF1-28BA7DA7BE71}" name="DELIVERABLE"/>
    <tableColumn id="3" xr3:uid="{0114E845-23FF-4B5A-BE6F-126E80E4AF78}" name="CONCERN.ID"/>
    <tableColumn id="9" xr3:uid="{82FD501C-50BA-41A2-9F89-C38FC8561160}" name="CONCERN.UNIQUEPATH"/>
    <tableColumn id="10" xr3:uid="{1A7D7198-E826-4F97-850B-80173108964D}" name="UID">
      <calculatedColumnFormula xml:space="preserve"> CONCATENATE( MID(Table151851[[#This Row],[PHASE]],2,3), MID(Table151851[[#This Row],[DELIVERABLE]],2,4), TRIM(SUBSTITUTE(MID(Table151851[[#This Row],[CONCERN.ID]],2,20),"X","") )  )</calculatedColumnFormula>
    </tableColumn>
    <tableColumn id="8" xr3:uid="{470C0EBA-2943-4258-98EF-9F4AAB5525E4}" name="TITLE" dataDxfId="1">
      <calculatedColumnFormula>TRIM(MID(Table151851[[#This Row],[CONCERN.UNIQUEPATH]], IF( ISNUMBER( SEARCH("/",Table151851[[#This Row],[CONCERN.UNIQUEPATH]])),SEARCH("/",Table151851[[#This Row],[CONCERN.UNIQUEPATH]])+1,1),255))</calculatedColumnFormula>
    </tableColumn>
    <tableColumn id="4" xr3:uid="{049886CB-20E2-4A3F-94A0-8EEE97696A30}" name="STATEMENT"/>
    <tableColumn id="5" xr3:uid="{A94659D9-22D3-4707-A4E9-2254CE8C4A0E}" name="RESPONSIBLE"/>
    <tableColumn id="6" xr3:uid="{24284686-74FA-4E80-84E2-5F50FC5302C4}" name="BENEFITING"/>
    <tableColumn id="7" xr3:uid="{DF45C8DC-5330-444F-964B-5A6FFF61015C}" name="TYP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1852D5A2-A167-45D7-945C-47346161F654}" name="Table151852" displayName="Table151852" ref="A8:J36" totalsRowShown="0">
  <autoFilter ref="A8:J36" xr:uid="{88B10613-DE75-48D8-9E9B-7EC4537393E7}"/>
  <sortState xmlns:xlrd2="http://schemas.microsoft.com/office/spreadsheetml/2017/richdata2" ref="A9:J36">
    <sortCondition ref="C8:C36"/>
  </sortState>
  <tableColumns count="10">
    <tableColumn id="1" xr3:uid="{649C6093-ED7F-4AB1-8543-40188558898A}" name="PHASE"/>
    <tableColumn id="2" xr3:uid="{4DF2265E-54BD-4F8F-96FC-BED1E19F7C97}" name="DELIVERABLE"/>
    <tableColumn id="3" xr3:uid="{1BCDFB25-35CB-40AD-B223-ED534CCC2871}" name="CONCERN.ID"/>
    <tableColumn id="9" xr3:uid="{7EA0AE29-6BD4-46FE-94C3-02B49E232989}" name="CONCERN.UNIQUEPATH"/>
    <tableColumn id="10" xr3:uid="{B4899132-427F-4246-8CF8-1419C9B0F0F0}" name="UID">
      <calculatedColumnFormula xml:space="preserve"> CONCATENATE( MID(Table151852[[#This Row],[PHASE]],2,3), MID(Table151852[[#This Row],[DELIVERABLE]],2,4), TRIM(SUBSTITUTE(MID(Table151852[[#This Row],[CONCERN.ID]],2,20),"X","") )  )</calculatedColumnFormula>
    </tableColumn>
    <tableColumn id="8" xr3:uid="{FBF57840-F696-4C68-A32E-578777FAEE79}" name="TITLE" dataDxfId="0">
      <calculatedColumnFormula>TRIM(MID(Table151852[[#This Row],[CONCERN.UNIQUEPATH]], IF( ISNUMBER( SEARCH("/",Table151852[[#This Row],[CONCERN.UNIQUEPATH]])),SEARCH("/",Table151852[[#This Row],[CONCERN.UNIQUEPATH]])+1,1),255))</calculatedColumnFormula>
    </tableColumn>
    <tableColumn id="4" xr3:uid="{9A490BF3-9E7E-49D4-8A97-F17C5AB3A534}" name="STATEMENT"/>
    <tableColumn id="5" xr3:uid="{B4E59490-2A55-4518-9741-445CF1404F5D}" name="RESPONSIBLE"/>
    <tableColumn id="6" xr3:uid="{5B531A18-7F16-49E1-B4F2-FD3479191A3A}" name="BENEFITING"/>
    <tableColumn id="7" xr3:uid="{C758446E-668B-40AE-860E-E855B333411D}" name="TYP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3C4FE2B8-6262-4068-9442-06A764C02C2C}" name="Table151844" displayName="Table151844" ref="A8:J9" totalsRowShown="0">
  <autoFilter ref="A8:J9" xr:uid="{88B10613-DE75-48D8-9E9B-7EC4537393E7}"/>
  <tableColumns count="10">
    <tableColumn id="1" xr3:uid="{010BB91C-D784-4977-AF7F-AB52B9FB4462}" name="PHASE"/>
    <tableColumn id="2" xr3:uid="{B5F8B1FE-3DD2-4BC2-B067-61324F5BF82B}" name="DELIVERABLE"/>
    <tableColumn id="3" xr3:uid="{63A3097A-9BA4-4A3A-AD88-8632E65D2511}" name="CONCERN.ID"/>
    <tableColumn id="9" xr3:uid="{C4C3F82A-0686-4720-A94C-07CCD31DBFFD}" name="CONCERN.UNIQUEPATH"/>
    <tableColumn id="10" xr3:uid="{8787E926-7C76-4862-9626-009F0C2EAFE7}" name="UID">
      <calculatedColumnFormula xml:space="preserve"> CONCATENATE( MID(Table151844[[#This Row],[PHASE]],2,3), MID(Table151844[[#This Row],[DELIVERABLE]],2,4), TRIM(SUBSTITUTE(MID(Table151844[[#This Row],[CONCERN.ID]],2,20),"X","") )  )</calculatedColumnFormula>
    </tableColumn>
    <tableColumn id="8" xr3:uid="{993AAAC4-C811-4AF8-906F-EA7108660AB5}" name="TITLE">
      <calculatedColumnFormula>TRIM(MID(Table151844[[#This Row],[CONCERN.UNIQUEPATH]], IF( ISNUMBER( SEARCH("/",Table151844[[#This Row],[CONCERN.UNIQUEPATH]])),SEARCH("/",Table151844[[#This Row],[CONCERN.UNIQUEPATH]])+1,1),255))</calculatedColumnFormula>
    </tableColumn>
    <tableColumn id="4" xr3:uid="{597772EF-ABD6-47D0-B032-BC4725804B5C}" name="STATEMENT"/>
    <tableColumn id="5" xr3:uid="{1BA34A7F-EA05-4009-B180-66674ECDB088}" name="RESPONSIBLE"/>
    <tableColumn id="6" xr3:uid="{860CFF2F-ECD5-4F14-9619-8CA432B307B9}" name="BENEFITING"/>
    <tableColumn id="7" xr3:uid="{5B6CE135-A46C-4C53-8E50-9A7C5A44626A}" name="TYP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1300F36-B955-441B-8EA4-4718773FC475}" name="Table10" displayName="Table10" ref="D1:D20" totalsRowShown="0" headerRowCellStyle="Accent1">
  <autoFilter ref="D1:D20" xr:uid="{DA54EFB1-918E-4C09-90C5-ECB1003A8534}"/>
  <sortState xmlns:xlrd2="http://schemas.microsoft.com/office/spreadsheetml/2017/richdata2" ref="D2:D20">
    <sortCondition ref="D1:D20"/>
  </sortState>
  <tableColumns count="1">
    <tableColumn id="1" xr3:uid="{9F408294-6838-46D8-999A-E2902F0949B2}" name="MAJOR (PHAS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C493ABC-93F7-4DB0-807E-0090BC1A5C98}" name="Table11" displayName="Table11" ref="G1:G84" totalsRowShown="0" headerRowCellStyle="Accent1">
  <autoFilter ref="G1:G84" xr:uid="{14AEAD04-3583-4244-A1BD-7CBEEF5EC733}"/>
  <sortState xmlns:xlrd2="http://schemas.microsoft.com/office/spreadsheetml/2017/richdata2" ref="G2:G84">
    <sortCondition ref="G1:G84"/>
  </sortState>
  <tableColumns count="1">
    <tableColumn id="1" xr3:uid="{00D06C48-8331-498A-933F-00D50605EF22}" name="STAKEHOLDER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9BC2D87-C812-491D-967B-3F8B7747A53D}" name="Table12" displayName="Table12" ref="H1:H11" totalsRowShown="0" headerRowCellStyle="Accent1">
  <autoFilter ref="H1:H11" xr:uid="{27FEE92F-D190-429D-83C3-8F984A715B49}"/>
  <sortState xmlns:xlrd2="http://schemas.microsoft.com/office/spreadsheetml/2017/richdata2" ref="H2:H11">
    <sortCondition ref="H1:H11"/>
  </sortState>
  <tableColumns count="1">
    <tableColumn id="1" xr3:uid="{3885C817-B6D5-422D-8889-432ADD693B79}" name="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385B78-5DBD-40F3-A20F-DB3F0E3508BA}" name="DATA_State" displayName="DATA_State" ref="A1:A8" totalsRowShown="0">
  <autoFilter ref="A1:A8" xr:uid="{2B385B78-5DBD-40F3-A20F-DB3F0E3508BA}"/>
  <tableColumns count="1">
    <tableColumn id="1" xr3:uid="{97FF9D39-FD37-4756-B630-4D0A3CED33E1}" name="Statu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E214BB7-CCD2-40B7-8AEB-67F376DDA727}" name="DATA_Environment" displayName="DATA_Environment" ref="B1:B8" totalsRowShown="0">
  <autoFilter ref="B1:B8" xr:uid="{9E214BB7-CCD2-40B7-8AEB-67F376DDA727}"/>
  <tableColumns count="1">
    <tableColumn id="1" xr3:uid="{1D1AF3DE-646D-49DB-B42C-2F80C8DD3628}" name="Environmen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FAB4134-37DC-4294-98C2-456BE42BA7FD}" name="DATA_Type" displayName="DATA_Type" ref="C1:C7" totalsRowShown="0">
  <autoFilter ref="C1:C7" xr:uid="{AFAB4134-37DC-4294-98C2-456BE42BA7FD}"/>
  <tableColumns count="1">
    <tableColumn id="1" xr3:uid="{1973FA30-BF2E-4AD4-BFB9-D20CA8CB52C2}" name="Typ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8E51F48-2D8B-4766-B001-C762F5B54F65}" name="Table26" displayName="Table26" ref="J1:J10" totalsRowShown="0" headerRowCellStyle="Accent1">
  <autoFilter ref="J1:J10" xr:uid="{3597D77B-D853-4148-BA98-75B03A77D4E6}"/>
  <sortState xmlns:xlrd2="http://schemas.microsoft.com/office/spreadsheetml/2017/richdata2" ref="J2:J10">
    <sortCondition ref="J1:J10"/>
  </sortState>
  <tableColumns count="1">
    <tableColumn id="1" xr3:uid="{D3164C87-BBE8-4A2F-A9B3-B0B5692AC168}" name="DESIRE TYP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E351546-C1AE-43FD-918A-FEF8627258F6}" name="Table1518" displayName="Table1518" ref="A8:J9" totalsRowShown="0">
  <autoFilter ref="A8:J9" xr:uid="{88B10613-DE75-48D8-9E9B-7EC4537393E7}"/>
  <tableColumns count="10">
    <tableColumn id="1" xr3:uid="{AB4B1A5F-B07F-4E88-A699-5F780F859760}" name="PHASE"/>
    <tableColumn id="2" xr3:uid="{DF6857E1-5A3C-48B0-B445-30EFF823C7B7}" name="DELIVERABLE"/>
    <tableColumn id="3" xr3:uid="{1BBA8660-0F92-4BE0-AA5B-93BC38C10A9F}" name="CONCERN.ID"/>
    <tableColumn id="9" xr3:uid="{C1583DC7-68F6-42DD-83B7-0A1B24920D7B}" name="CONCERN.UNIQUEPATH"/>
    <tableColumn id="10" xr3:uid="{88295528-3DF9-45B2-B5A2-43F1CE92736C}" name="UID">
      <calculatedColumnFormula xml:space="preserve"> CONCATENATE( MID(Table1518[[#This Row],[PHASE]],2,3), MID(Table1518[[#This Row],[DELIVERABLE]],2,4), TRIM(SUBSTITUTE(MID(Table1518[[#This Row],[CONCERN.ID]],2,20),"X","") )  )</calculatedColumnFormula>
    </tableColumn>
    <tableColumn id="8" xr3:uid="{C4D4DC85-3091-47A3-B229-B4D49B9E875E}" name="TITLE">
      <calculatedColumnFormula>TRIM(MID(Table1518[[#This Row],[CONCERN.UNIQUEPATH]], IF( ISNUMBER( SEARCH("/",Table1518[[#This Row],[CONCERN.UNIQUEPATH]])),SEARCH("/",Table1518[[#This Row],[CONCERN.UNIQUEPATH]])+1,1),255))</calculatedColumnFormula>
    </tableColumn>
    <tableColumn id="4" xr3:uid="{8D2E43BB-2D04-4031-95A1-2DCE37184E50}" name="STATEMENT"/>
    <tableColumn id="5" xr3:uid="{D423BA1C-CED4-4159-B1B3-A225D9FFCB5F}" name="RESPONSIBLE"/>
    <tableColumn id="6" xr3:uid="{E146E1B8-D840-4D85-8B03-385DA26AAF6A}" name="BENEFITING"/>
    <tableColumn id="7" xr3:uid="{3A359D65-D179-4322-866E-2E28D648F5F9}" name="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D308.Endorsement/ITC-Training@CAB" TargetMode="External"/><Relationship Id="rId13" Type="http://schemas.openxmlformats.org/officeDocument/2006/relationships/table" Target="../tables/table2.xml"/><Relationship Id="rId18" Type="http://schemas.openxmlformats.org/officeDocument/2006/relationships/table" Target="../tables/table7.xml"/><Relationship Id="rId3" Type="http://schemas.openxmlformats.org/officeDocument/2006/relationships/hyperlink" Target="mailto:052.Endorsement/ITC-Operations@CAB" TargetMode="External"/><Relationship Id="rId7" Type="http://schemas.openxmlformats.org/officeDocument/2006/relationships/hyperlink" Target="mailto:D307.Endorsement/ITC-Support@CAB" TargetMode="External"/><Relationship Id="rId12" Type="http://schemas.openxmlformats.org/officeDocument/2006/relationships/table" Target="../tables/table1.xml"/><Relationship Id="rId17" Type="http://schemas.openxmlformats.org/officeDocument/2006/relationships/table" Target="../tables/table6.xml"/><Relationship Id="rId2" Type="http://schemas.openxmlformats.org/officeDocument/2006/relationships/hyperlink" Target="mailto:051.Endorsement/ITC-Maintenance@CAB" TargetMode="External"/><Relationship Id="rId16" Type="http://schemas.openxmlformats.org/officeDocument/2006/relationships/table" Target="../tables/table5.xml"/><Relationship Id="rId1" Type="http://schemas.openxmlformats.org/officeDocument/2006/relationships/hyperlink" Target="mailto:D050.Endorsement/ITC-Infrastructure@CAB" TargetMode="External"/><Relationship Id="rId6" Type="http://schemas.openxmlformats.org/officeDocument/2006/relationships/hyperlink" Target="mailto:D306.Endorsement/ITC-Deployment@CAB" TargetMode="External"/><Relationship Id="rId11" Type="http://schemas.openxmlformats.org/officeDocument/2006/relationships/printerSettings" Target="../printerSettings/printerSettings3.bin"/><Relationship Id="rId5" Type="http://schemas.openxmlformats.org/officeDocument/2006/relationships/hyperlink" Target="mailto:051.Endorsement/ITC-Maintenance@CAB" TargetMode="External"/><Relationship Id="rId15" Type="http://schemas.openxmlformats.org/officeDocument/2006/relationships/table" Target="../tables/table4.xml"/><Relationship Id="rId10" Type="http://schemas.openxmlformats.org/officeDocument/2006/relationships/hyperlink" Target="mailto:D050.Endorsement/ITC-Infrastructure@CAB" TargetMode="External"/><Relationship Id="rId19" Type="http://schemas.openxmlformats.org/officeDocument/2006/relationships/table" Target="../tables/table8.xml"/><Relationship Id="rId4" Type="http://schemas.openxmlformats.org/officeDocument/2006/relationships/hyperlink" Target="mailto:057.Endorsement/ITC-Legal@CAB" TargetMode="External"/><Relationship Id="rId9" Type="http://schemas.openxmlformats.org/officeDocument/2006/relationships/hyperlink" Target="mailto:056.Endorsement/ITC-Identity@CAB" TargetMode="External"/><Relationship Id="rId1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bit.ly/3DUzMGH" TargetMode="External"/><Relationship Id="rId13" Type="http://schemas.openxmlformats.org/officeDocument/2006/relationships/table" Target="../tables/table10.xml"/><Relationship Id="rId3" Type="http://schemas.openxmlformats.org/officeDocument/2006/relationships/hyperlink" Target="https://bit.ly/30pVjZ9" TargetMode="External"/><Relationship Id="rId7" Type="http://schemas.openxmlformats.org/officeDocument/2006/relationships/hyperlink" Target="https://bit.ly/3pdgmsy" TargetMode="External"/><Relationship Id="rId12" Type="http://schemas.openxmlformats.org/officeDocument/2006/relationships/printerSettings" Target="../printerSettings/printerSettings5.bin"/><Relationship Id="rId2" Type="http://schemas.openxmlformats.org/officeDocument/2006/relationships/hyperlink" Target="https://bit.ly/3pd4VB2" TargetMode="External"/><Relationship Id="rId1" Type="http://schemas.openxmlformats.org/officeDocument/2006/relationships/hyperlink" Target="https://bit.ly/2Xq1Lym" TargetMode="External"/><Relationship Id="rId6" Type="http://schemas.openxmlformats.org/officeDocument/2006/relationships/hyperlink" Target="https://bit.ly/3aMOV07" TargetMode="External"/><Relationship Id="rId11" Type="http://schemas.openxmlformats.org/officeDocument/2006/relationships/hyperlink" Target="https://bit.ly/3vu50Bu" TargetMode="External"/><Relationship Id="rId5" Type="http://schemas.openxmlformats.org/officeDocument/2006/relationships/hyperlink" Target="https://bit.ly/3FTEs1b" TargetMode="External"/><Relationship Id="rId10" Type="http://schemas.openxmlformats.org/officeDocument/2006/relationships/hyperlink" Target="https://bit.ly/2YV0m36" TargetMode="External"/><Relationship Id="rId4" Type="http://schemas.openxmlformats.org/officeDocument/2006/relationships/hyperlink" Target="https://bit.ly/3b2dBlz" TargetMode="External"/><Relationship Id="rId9" Type="http://schemas.openxmlformats.org/officeDocument/2006/relationships/hyperlink" Target="https://bit.ly/3AOGifV"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64922-9CCD-4D1B-B8A4-F9FFDBF021E7}">
  <sheetPr>
    <tabColor theme="7" tint="0.39997558519241921"/>
  </sheetPr>
  <dimension ref="A1:A58"/>
  <sheetViews>
    <sheetView topLeftCell="A46" workbookViewId="0">
      <selection activeCell="A58" sqref="A58"/>
    </sheetView>
  </sheetViews>
  <sheetFormatPr defaultRowHeight="14.45"/>
  <cols>
    <col min="1" max="1" width="128.42578125" style="3" customWidth="1"/>
  </cols>
  <sheetData>
    <row r="1" spans="1:1">
      <c r="A1" s="6" t="s">
        <v>0</v>
      </c>
    </row>
    <row r="2" spans="1:1" ht="29.1">
      <c r="A2" s="4" t="s">
        <v>1</v>
      </c>
    </row>
    <row r="3" spans="1:1">
      <c r="A3" s="4"/>
    </row>
    <row r="4" spans="1:1">
      <c r="A4" s="6" t="s">
        <v>2</v>
      </c>
    </row>
    <row r="5" spans="1:1">
      <c r="A5" s="4" t="s">
        <v>3</v>
      </c>
    </row>
    <row r="6" spans="1:1">
      <c r="A6" s="5" t="s">
        <v>4</v>
      </c>
    </row>
    <row r="7" spans="1:1">
      <c r="A7" s="5" t="s">
        <v>5</v>
      </c>
    </row>
    <row r="8" spans="1:1">
      <c r="A8" s="5" t="s">
        <v>6</v>
      </c>
    </row>
    <row r="9" spans="1:1">
      <c r="A9" s="5" t="s">
        <v>7</v>
      </c>
    </row>
    <row r="10" spans="1:1">
      <c r="A10" s="5" t="s">
        <v>8</v>
      </c>
    </row>
    <row r="11" spans="1:1">
      <c r="A11" s="5" t="s">
        <v>9</v>
      </c>
    </row>
    <row r="12" spans="1:1">
      <c r="A12" s="5" t="s">
        <v>10</v>
      </c>
    </row>
    <row r="13" spans="1:1">
      <c r="A13" s="5" t="s">
        <v>11</v>
      </c>
    </row>
    <row r="14" spans="1:1">
      <c r="A14" s="5" t="s">
        <v>12</v>
      </c>
    </row>
    <row r="15" spans="1:1">
      <c r="A15" s="5" t="s">
        <v>13</v>
      </c>
    </row>
    <row r="16" spans="1:1">
      <c r="A16" s="5" t="s">
        <v>14</v>
      </c>
    </row>
    <row r="17" spans="1:1">
      <c r="A17" s="5" t="s">
        <v>15</v>
      </c>
    </row>
    <row r="18" spans="1:1">
      <c r="A18" s="5" t="s">
        <v>16</v>
      </c>
    </row>
    <row r="19" spans="1:1" ht="29.1">
      <c r="A19" s="5" t="s">
        <v>17</v>
      </c>
    </row>
    <row r="20" spans="1:1">
      <c r="A20" s="5"/>
    </row>
    <row r="21" spans="1:1">
      <c r="A21" s="6" t="s">
        <v>18</v>
      </c>
    </row>
    <row r="22" spans="1:1" ht="72.599999999999994">
      <c r="A22" s="4" t="s">
        <v>19</v>
      </c>
    </row>
    <row r="23" spans="1:1">
      <c r="A23" s="4"/>
    </row>
    <row r="24" spans="1:1">
      <c r="A24" s="6" t="s">
        <v>20</v>
      </c>
    </row>
    <row r="25" spans="1:1" ht="29.1">
      <c r="A25" s="4" t="s">
        <v>21</v>
      </c>
    </row>
    <row r="26" spans="1:1">
      <c r="A26" s="4" t="s">
        <v>22</v>
      </c>
    </row>
    <row r="27" spans="1:1">
      <c r="A27" s="4"/>
    </row>
    <row r="28" spans="1:1">
      <c r="A28" s="6" t="s">
        <v>23</v>
      </c>
    </row>
    <row r="29" spans="1:1">
      <c r="A29" s="5" t="s">
        <v>24</v>
      </c>
    </row>
    <row r="30" spans="1:1">
      <c r="A30" s="5" t="s">
        <v>25</v>
      </c>
    </row>
    <row r="31" spans="1:1">
      <c r="A31" s="5" t="s">
        <v>26</v>
      </c>
    </row>
    <row r="32" spans="1:1">
      <c r="A32" s="5" t="s">
        <v>27</v>
      </c>
    </row>
    <row r="33" spans="1:1">
      <c r="A33" s="5" t="s">
        <v>28</v>
      </c>
    </row>
    <row r="34" spans="1:1">
      <c r="A34" s="5" t="s">
        <v>29</v>
      </c>
    </row>
    <row r="35" spans="1:1">
      <c r="A35" s="5" t="s">
        <v>30</v>
      </c>
    </row>
    <row r="36" spans="1:1">
      <c r="A36" s="5" t="s">
        <v>31</v>
      </c>
    </row>
    <row r="37" spans="1:1">
      <c r="A37" s="4"/>
    </row>
    <row r="38" spans="1:1">
      <c r="A38" s="6" t="s">
        <v>32</v>
      </c>
    </row>
    <row r="39" spans="1:1">
      <c r="A39" s="5" t="s">
        <v>33</v>
      </c>
    </row>
    <row r="40" spans="1:1">
      <c r="A40" s="5" t="s">
        <v>34</v>
      </c>
    </row>
    <row r="41" spans="1:1" ht="43.5">
      <c r="A41" s="5" t="s">
        <v>35</v>
      </c>
    </row>
    <row r="42" spans="1:1" ht="43.5">
      <c r="A42" s="5" t="s">
        <v>36</v>
      </c>
    </row>
    <row r="43" spans="1:1" ht="29.1">
      <c r="A43" s="5" t="s">
        <v>37</v>
      </c>
    </row>
    <row r="44" spans="1:1">
      <c r="A44" s="5" t="s">
        <v>38</v>
      </c>
    </row>
    <row r="45" spans="1:1" ht="43.5">
      <c r="A45" s="5" t="s">
        <v>39</v>
      </c>
    </row>
    <row r="46" spans="1:1">
      <c r="A46" s="5" t="s">
        <v>40</v>
      </c>
    </row>
    <row r="47" spans="1:1">
      <c r="A47" s="5" t="s">
        <v>41</v>
      </c>
    </row>
    <row r="48" spans="1:1" ht="29.1">
      <c r="A48" s="5" t="s">
        <v>42</v>
      </c>
    </row>
    <row r="49" spans="1:1">
      <c r="A49" s="5"/>
    </row>
    <row r="50" spans="1:1">
      <c r="A50" s="7" t="s">
        <v>43</v>
      </c>
    </row>
    <row r="51" spans="1:1">
      <c r="A51" s="5" t="s">
        <v>44</v>
      </c>
    </row>
    <row r="52" spans="1:1" ht="29.1">
      <c r="A52" s="5" t="s">
        <v>45</v>
      </c>
    </row>
    <row r="53" spans="1:1" ht="43.5">
      <c r="A53" s="5" t="s">
        <v>46</v>
      </c>
    </row>
    <row r="54" spans="1:1" ht="72.599999999999994">
      <c r="A54" s="5" t="s">
        <v>47</v>
      </c>
    </row>
    <row r="55" spans="1:1" ht="43.5">
      <c r="A55" s="5" t="s">
        <v>48</v>
      </c>
    </row>
    <row r="56" spans="1:1" ht="43.5">
      <c r="A56" s="5" t="s">
        <v>49</v>
      </c>
    </row>
    <row r="57" spans="1:1" ht="101.45">
      <c r="A57" s="5" t="s">
        <v>50</v>
      </c>
    </row>
    <row r="58" spans="1:1" ht="87">
      <c r="A58" s="5" t="s">
        <v>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C604B-1B76-478D-BE97-F37D42DE62BB}">
  <sheetPr>
    <tabColor rgb="FFFFC000"/>
  </sheetPr>
  <dimension ref="A1:B7"/>
  <sheetViews>
    <sheetView zoomScale="90" zoomScaleNormal="90" workbookViewId="0">
      <selection activeCell="A8" sqref="A8"/>
    </sheetView>
  </sheetViews>
  <sheetFormatPr defaultRowHeight="14.45"/>
  <cols>
    <col min="1" max="1" width="58.85546875" bestFit="1" customWidth="1"/>
    <col min="2" max="2" width="57.5703125" style="3" customWidth="1"/>
  </cols>
  <sheetData>
    <row r="1" spans="1:2">
      <c r="A1" s="11" t="s">
        <v>52</v>
      </c>
      <c r="B1" s="12" t="s">
        <v>53</v>
      </c>
    </row>
    <row r="2" spans="1:2">
      <c r="A2" s="8"/>
    </row>
    <row r="3" spans="1:2">
      <c r="A3" s="10" t="s">
        <v>54</v>
      </c>
      <c r="B3" s="10"/>
    </row>
    <row r="4" spans="1:2" ht="57.95">
      <c r="A4" s="9" t="s">
        <v>55</v>
      </c>
      <c r="B4" s="3" t="str">
        <f>'DESIRES-NZ-LEGAL-SERVICES'!A5</f>
        <v>As a Legal SME, my Role is to protect this organisation from litigation from external (eg: users harmed due to a security breach) or internal (eg: users who have disabilities that prevent them from using software, impacting their careers) sources.</v>
      </c>
    </row>
    <row r="5" spans="1:2" ht="57.95">
      <c r="A5" s="9" t="s">
        <v>56</v>
      </c>
      <c r="B5" s="3" t="str">
        <f>'DESIRES-MĀORI-SERVICES'!A5</f>
        <v>As Māori SMEs, our Role is to participate in Service Design and Delivery to ensure the spirit and the letter of the Treaty is adhered to as well as service be provided equitable access to services we provide</v>
      </c>
    </row>
    <row r="6" spans="1:2">
      <c r="A6" s="10" t="s">
        <v>57</v>
      </c>
      <c r="B6" s="10"/>
    </row>
    <row r="7" spans="1:2">
      <c r="A7" s="9" t="s">
        <v>58</v>
      </c>
      <c r="B7" s="3" t="str">
        <f>'DESIRES-DEV-MĀORI-CONTENT'!A5</f>
        <v>As a &lt;ROLE&gt; my Role is</v>
      </c>
    </row>
  </sheetData>
  <hyperlinks>
    <hyperlink ref="A5" location="'DESIRES-MĀORI-SERVICES'!A1" display="'DESIRES-MĀORI-SERVICES'!A1" xr:uid="{DF46C66A-F8B3-4A03-B30A-B9859C54506E}"/>
    <hyperlink ref="A7" location="'DESIRES-DEV-MĀORI-CONTENT'!A1" display="'DESIRES-DEV-MĀORI-CONTENT'!A1" xr:uid="{10179EE3-68FE-4E2D-8390-9ADE92E54E6E}"/>
    <hyperlink ref="A4" location="'DESIRES-LEGAL-SERVICES'!A1" display="'DESIRES-LEGAL-SERVICES'!A1" xr:uid="{2A9431EA-A32E-4413-A665-6698B2C65D0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4F51A-AC27-412F-9B26-82BCDAB300F2}">
  <sheetPr codeName="Sheet5">
    <tabColor theme="1" tint="4.9989318521683403E-2"/>
  </sheetPr>
  <dimension ref="A1:J234"/>
  <sheetViews>
    <sheetView workbookViewId="0"/>
  </sheetViews>
  <sheetFormatPr defaultRowHeight="14.45"/>
  <cols>
    <col min="1" max="1" width="11.5703125" bestFit="1" customWidth="1"/>
    <col min="2" max="2" width="14.85546875" bestFit="1" customWidth="1"/>
    <col min="3" max="3" width="13.28515625" bestFit="1" customWidth="1"/>
    <col min="4" max="4" width="18.5703125" bestFit="1" customWidth="1"/>
    <col min="5" max="5" width="40.85546875" bestFit="1" customWidth="1"/>
    <col min="7" max="7" width="68.5703125" bestFit="1" customWidth="1"/>
    <col min="8" max="8" width="25.7109375" bestFit="1" customWidth="1"/>
    <col min="10" max="10" width="23.85546875" bestFit="1" customWidth="1"/>
  </cols>
  <sheetData>
    <row r="1" spans="1:10" s="1" customFormat="1">
      <c r="A1" t="s">
        <v>59</v>
      </c>
      <c r="B1" t="s">
        <v>60</v>
      </c>
      <c r="C1" t="s">
        <v>61</v>
      </c>
      <c r="D1" s="1" t="s">
        <v>62</v>
      </c>
      <c r="E1" s="1" t="s">
        <v>63</v>
      </c>
      <c r="G1" s="1" t="s">
        <v>64</v>
      </c>
      <c r="H1" s="1" t="s">
        <v>65</v>
      </c>
      <c r="J1" s="1" t="s">
        <v>66</v>
      </c>
    </row>
    <row r="2" spans="1:10">
      <c r="A2" t="s">
        <v>67</v>
      </c>
      <c r="B2" t="s">
        <v>68</v>
      </c>
      <c r="C2" t="s">
        <v>68</v>
      </c>
      <c r="D2" s="1" t="s">
        <v>69</v>
      </c>
      <c r="E2" s="1" t="s">
        <v>70</v>
      </c>
      <c r="G2" t="s">
        <v>71</v>
      </c>
      <c r="H2" t="s">
        <v>72</v>
      </c>
      <c r="J2" t="s">
        <v>73</v>
      </c>
    </row>
    <row r="3" spans="1:10">
      <c r="A3" t="s">
        <v>74</v>
      </c>
      <c r="B3" t="s">
        <v>75</v>
      </c>
      <c r="C3" t="s">
        <v>75</v>
      </c>
      <c r="D3" t="s">
        <v>76</v>
      </c>
      <c r="E3" t="s">
        <v>77</v>
      </c>
      <c r="G3" t="s">
        <v>78</v>
      </c>
      <c r="H3" t="s">
        <v>79</v>
      </c>
      <c r="J3" t="s">
        <v>80</v>
      </c>
    </row>
    <row r="4" spans="1:10">
      <c r="A4" t="s">
        <v>81</v>
      </c>
      <c r="B4" t="s">
        <v>82</v>
      </c>
      <c r="C4" t="s">
        <v>83</v>
      </c>
      <c r="D4" t="s">
        <v>84</v>
      </c>
      <c r="E4" t="s">
        <v>85</v>
      </c>
      <c r="G4" t="s">
        <v>86</v>
      </c>
      <c r="H4" t="s">
        <v>87</v>
      </c>
      <c r="J4" t="s">
        <v>88</v>
      </c>
    </row>
    <row r="5" spans="1:10">
      <c r="A5" t="s">
        <v>89</v>
      </c>
      <c r="B5" t="s">
        <v>90</v>
      </c>
      <c r="C5" t="s">
        <v>91</v>
      </c>
      <c r="D5" t="s">
        <v>92</v>
      </c>
      <c r="E5" t="s">
        <v>93</v>
      </c>
      <c r="G5" t="s">
        <v>94</v>
      </c>
      <c r="H5" t="s">
        <v>95</v>
      </c>
      <c r="J5" t="s">
        <v>96</v>
      </c>
    </row>
    <row r="6" spans="1:10">
      <c r="A6" t="s">
        <v>97</v>
      </c>
      <c r="B6" t="s">
        <v>98</v>
      </c>
      <c r="C6" t="s">
        <v>99</v>
      </c>
      <c r="D6" t="s">
        <v>100</v>
      </c>
      <c r="E6" t="s">
        <v>101</v>
      </c>
      <c r="G6" t="s">
        <v>102</v>
      </c>
      <c r="H6" t="s">
        <v>103</v>
      </c>
      <c r="J6" t="s">
        <v>104</v>
      </c>
    </row>
    <row r="7" spans="1:10">
      <c r="A7" t="s">
        <v>105</v>
      </c>
      <c r="B7" t="s">
        <v>106</v>
      </c>
      <c r="C7" t="s">
        <v>107</v>
      </c>
      <c r="D7" t="s">
        <v>108</v>
      </c>
      <c r="E7" t="s">
        <v>109</v>
      </c>
      <c r="G7" t="s">
        <v>110</v>
      </c>
      <c r="H7" t="s">
        <v>111</v>
      </c>
      <c r="J7" t="s">
        <v>112</v>
      </c>
    </row>
    <row r="8" spans="1:10">
      <c r="A8" t="s">
        <v>113</v>
      </c>
      <c r="B8" t="s">
        <v>114</v>
      </c>
      <c r="D8" t="s">
        <v>115</v>
      </c>
      <c r="E8" t="s">
        <v>116</v>
      </c>
      <c r="G8" t="s">
        <v>117</v>
      </c>
      <c r="H8" t="s">
        <v>118</v>
      </c>
      <c r="J8" t="s">
        <v>119</v>
      </c>
    </row>
    <row r="9" spans="1:10">
      <c r="D9" t="s">
        <v>120</v>
      </c>
      <c r="E9" t="s">
        <v>121</v>
      </c>
      <c r="G9" t="s">
        <v>122</v>
      </c>
      <c r="H9" t="s">
        <v>123</v>
      </c>
      <c r="J9" t="s">
        <v>124</v>
      </c>
    </row>
    <row r="10" spans="1:10">
      <c r="D10" t="s">
        <v>125</v>
      </c>
      <c r="E10" t="s">
        <v>126</v>
      </c>
      <c r="G10" t="s">
        <v>127</v>
      </c>
      <c r="H10" t="s">
        <v>128</v>
      </c>
      <c r="J10" t="s">
        <v>129</v>
      </c>
    </row>
    <row r="11" spans="1:10">
      <c r="D11" t="s">
        <v>130</v>
      </c>
      <c r="E11" t="s">
        <v>131</v>
      </c>
      <c r="G11" t="s">
        <v>132</v>
      </c>
      <c r="H11" t="s">
        <v>133</v>
      </c>
    </row>
    <row r="12" spans="1:10">
      <c r="D12" t="s">
        <v>134</v>
      </c>
      <c r="E12" t="s">
        <v>135</v>
      </c>
      <c r="G12" t="s">
        <v>136</v>
      </c>
    </row>
    <row r="13" spans="1:10">
      <c r="D13" t="s">
        <v>137</v>
      </c>
      <c r="E13" t="s">
        <v>138</v>
      </c>
      <c r="G13" t="s">
        <v>139</v>
      </c>
    </row>
    <row r="14" spans="1:10">
      <c r="D14" t="s">
        <v>140</v>
      </c>
      <c r="E14" t="s">
        <v>141</v>
      </c>
      <c r="G14" t="s">
        <v>142</v>
      </c>
    </row>
    <row r="15" spans="1:10">
      <c r="D15" t="s">
        <v>143</v>
      </c>
      <c r="E15" t="s">
        <v>144</v>
      </c>
      <c r="G15" t="s">
        <v>145</v>
      </c>
    </row>
    <row r="16" spans="1:10">
      <c r="D16" t="s">
        <v>146</v>
      </c>
      <c r="E16" t="s">
        <v>147</v>
      </c>
      <c r="G16" t="s">
        <v>148</v>
      </c>
    </row>
    <row r="17" spans="4:7">
      <c r="D17" t="s">
        <v>149</v>
      </c>
      <c r="E17" t="s">
        <v>150</v>
      </c>
      <c r="G17" t="s">
        <v>151</v>
      </c>
    </row>
    <row r="18" spans="4:7">
      <c r="D18" t="s">
        <v>152</v>
      </c>
      <c r="E18" t="s">
        <v>153</v>
      </c>
      <c r="G18" t="s">
        <v>154</v>
      </c>
    </row>
    <row r="19" spans="4:7">
      <c r="D19" t="s">
        <v>155</v>
      </c>
      <c r="E19" t="s">
        <v>156</v>
      </c>
      <c r="G19" t="s">
        <v>157</v>
      </c>
    </row>
    <row r="20" spans="4:7">
      <c r="D20" t="s">
        <v>158</v>
      </c>
      <c r="E20" t="s">
        <v>159</v>
      </c>
      <c r="G20" t="s">
        <v>160</v>
      </c>
    </row>
    <row r="21" spans="4:7">
      <c r="E21" t="s">
        <v>161</v>
      </c>
      <c r="G21" t="s">
        <v>162</v>
      </c>
    </row>
    <row r="22" spans="4:7">
      <c r="E22" t="s">
        <v>163</v>
      </c>
      <c r="G22" t="s">
        <v>164</v>
      </c>
    </row>
    <row r="23" spans="4:7">
      <c r="E23" t="s">
        <v>165</v>
      </c>
      <c r="G23" t="s">
        <v>166</v>
      </c>
    </row>
    <row r="24" spans="4:7">
      <c r="E24" t="s">
        <v>167</v>
      </c>
      <c r="G24" t="s">
        <v>168</v>
      </c>
    </row>
    <row r="25" spans="4:7">
      <c r="E25" t="s">
        <v>169</v>
      </c>
      <c r="G25" t="s">
        <v>170</v>
      </c>
    </row>
    <row r="26" spans="4:7">
      <c r="E26" t="s">
        <v>171</v>
      </c>
      <c r="G26" t="s">
        <v>172</v>
      </c>
    </row>
    <row r="27" spans="4:7">
      <c r="E27" t="s">
        <v>173</v>
      </c>
      <c r="G27" t="s">
        <v>174</v>
      </c>
    </row>
    <row r="28" spans="4:7">
      <c r="E28" t="s">
        <v>175</v>
      </c>
      <c r="G28" t="s">
        <v>176</v>
      </c>
    </row>
    <row r="29" spans="4:7">
      <c r="E29" t="s">
        <v>177</v>
      </c>
      <c r="G29" t="s">
        <v>178</v>
      </c>
    </row>
    <row r="30" spans="4:7">
      <c r="E30" t="s">
        <v>179</v>
      </c>
      <c r="G30" t="s">
        <v>180</v>
      </c>
    </row>
    <row r="31" spans="4:7">
      <c r="E31" t="s">
        <v>181</v>
      </c>
      <c r="G31" t="s">
        <v>182</v>
      </c>
    </row>
    <row r="32" spans="4:7">
      <c r="E32" t="s">
        <v>183</v>
      </c>
      <c r="G32" t="s">
        <v>184</v>
      </c>
    </row>
    <row r="33" spans="5:7">
      <c r="E33" t="s">
        <v>185</v>
      </c>
      <c r="G33" t="s">
        <v>186</v>
      </c>
    </row>
    <row r="34" spans="5:7">
      <c r="E34" t="s">
        <v>187</v>
      </c>
      <c r="G34" t="s">
        <v>188</v>
      </c>
    </row>
    <row r="35" spans="5:7">
      <c r="E35" t="s">
        <v>189</v>
      </c>
      <c r="G35" t="s">
        <v>190</v>
      </c>
    </row>
    <row r="36" spans="5:7">
      <c r="E36" t="s">
        <v>191</v>
      </c>
      <c r="G36" t="s">
        <v>192</v>
      </c>
    </row>
    <row r="37" spans="5:7">
      <c r="E37" t="s">
        <v>193</v>
      </c>
      <c r="G37" t="s">
        <v>194</v>
      </c>
    </row>
    <row r="38" spans="5:7">
      <c r="E38" t="s">
        <v>195</v>
      </c>
      <c r="G38" t="s">
        <v>196</v>
      </c>
    </row>
    <row r="39" spans="5:7">
      <c r="E39" t="s">
        <v>197</v>
      </c>
      <c r="G39" t="s">
        <v>198</v>
      </c>
    </row>
    <row r="40" spans="5:7">
      <c r="E40" t="s">
        <v>199</v>
      </c>
      <c r="G40" t="s">
        <v>200</v>
      </c>
    </row>
    <row r="41" spans="5:7">
      <c r="E41" t="s">
        <v>201</v>
      </c>
      <c r="G41" t="s">
        <v>202</v>
      </c>
    </row>
    <row r="42" spans="5:7">
      <c r="E42" t="s">
        <v>203</v>
      </c>
      <c r="G42" t="s">
        <v>204</v>
      </c>
    </row>
    <row r="43" spans="5:7">
      <c r="E43" t="s">
        <v>205</v>
      </c>
      <c r="G43" t="s">
        <v>206</v>
      </c>
    </row>
    <row r="44" spans="5:7">
      <c r="E44" t="s">
        <v>207</v>
      </c>
      <c r="G44" t="s">
        <v>208</v>
      </c>
    </row>
    <row r="45" spans="5:7">
      <c r="E45" t="s">
        <v>209</v>
      </c>
      <c r="G45" t="s">
        <v>210</v>
      </c>
    </row>
    <row r="46" spans="5:7">
      <c r="E46" t="s">
        <v>211</v>
      </c>
      <c r="G46" t="s">
        <v>212</v>
      </c>
    </row>
    <row r="47" spans="5:7">
      <c r="E47" t="s">
        <v>213</v>
      </c>
      <c r="G47" t="s">
        <v>214</v>
      </c>
    </row>
    <row r="48" spans="5:7">
      <c r="E48" t="s">
        <v>215</v>
      </c>
      <c r="G48" t="s">
        <v>216</v>
      </c>
    </row>
    <row r="49" spans="5:7">
      <c r="E49" t="s">
        <v>217</v>
      </c>
      <c r="G49" t="s">
        <v>218</v>
      </c>
    </row>
    <row r="50" spans="5:7">
      <c r="E50" t="s">
        <v>219</v>
      </c>
      <c r="G50" t="s">
        <v>220</v>
      </c>
    </row>
    <row r="51" spans="5:7">
      <c r="E51" t="s">
        <v>221</v>
      </c>
      <c r="G51" t="s">
        <v>222</v>
      </c>
    </row>
    <row r="52" spans="5:7">
      <c r="E52" t="s">
        <v>223</v>
      </c>
      <c r="G52" t="s">
        <v>224</v>
      </c>
    </row>
    <row r="53" spans="5:7">
      <c r="E53" t="s">
        <v>225</v>
      </c>
      <c r="G53" t="s">
        <v>226</v>
      </c>
    </row>
    <row r="54" spans="5:7">
      <c r="E54" t="s">
        <v>227</v>
      </c>
      <c r="G54" t="s">
        <v>228</v>
      </c>
    </row>
    <row r="55" spans="5:7">
      <c r="E55" t="s">
        <v>229</v>
      </c>
      <c r="G55" t="s">
        <v>230</v>
      </c>
    </row>
    <row r="56" spans="5:7">
      <c r="E56" t="s">
        <v>231</v>
      </c>
      <c r="G56" t="s">
        <v>232</v>
      </c>
    </row>
    <row r="57" spans="5:7">
      <c r="E57" t="s">
        <v>233</v>
      </c>
      <c r="G57" t="s">
        <v>234</v>
      </c>
    </row>
    <row r="58" spans="5:7">
      <c r="E58" t="s">
        <v>235</v>
      </c>
      <c r="G58" t="s">
        <v>236</v>
      </c>
    </row>
    <row r="59" spans="5:7">
      <c r="E59" t="s">
        <v>237</v>
      </c>
      <c r="G59" t="s">
        <v>238</v>
      </c>
    </row>
    <row r="60" spans="5:7">
      <c r="E60" t="s">
        <v>239</v>
      </c>
      <c r="G60" t="s">
        <v>240</v>
      </c>
    </row>
    <row r="61" spans="5:7">
      <c r="E61" t="s">
        <v>241</v>
      </c>
      <c r="G61" t="s">
        <v>242</v>
      </c>
    </row>
    <row r="62" spans="5:7">
      <c r="E62" t="s">
        <v>243</v>
      </c>
      <c r="G62" t="s">
        <v>244</v>
      </c>
    </row>
    <row r="63" spans="5:7">
      <c r="E63" t="s">
        <v>245</v>
      </c>
      <c r="G63" t="s">
        <v>246</v>
      </c>
    </row>
    <row r="64" spans="5:7">
      <c r="E64" t="s">
        <v>247</v>
      </c>
      <c r="G64" t="s">
        <v>248</v>
      </c>
    </row>
    <row r="65" spans="5:7">
      <c r="E65" t="s">
        <v>249</v>
      </c>
      <c r="G65" t="s">
        <v>250</v>
      </c>
    </row>
    <row r="66" spans="5:7">
      <c r="E66" t="s">
        <v>251</v>
      </c>
      <c r="G66" t="s">
        <v>252</v>
      </c>
    </row>
    <row r="67" spans="5:7">
      <c r="E67" t="s">
        <v>253</v>
      </c>
      <c r="G67" t="s">
        <v>254</v>
      </c>
    </row>
    <row r="68" spans="5:7">
      <c r="E68" t="s">
        <v>255</v>
      </c>
      <c r="G68" t="s">
        <v>256</v>
      </c>
    </row>
    <row r="69" spans="5:7">
      <c r="E69" t="s">
        <v>257</v>
      </c>
      <c r="G69" t="s">
        <v>258</v>
      </c>
    </row>
    <row r="70" spans="5:7">
      <c r="E70" t="s">
        <v>259</v>
      </c>
      <c r="G70" t="s">
        <v>260</v>
      </c>
    </row>
    <row r="71" spans="5:7">
      <c r="E71" t="s">
        <v>261</v>
      </c>
      <c r="G71" t="s">
        <v>262</v>
      </c>
    </row>
    <row r="72" spans="5:7">
      <c r="E72" t="s">
        <v>263</v>
      </c>
      <c r="G72" t="s">
        <v>264</v>
      </c>
    </row>
    <row r="73" spans="5:7">
      <c r="E73" t="s">
        <v>265</v>
      </c>
      <c r="G73" t="s">
        <v>266</v>
      </c>
    </row>
    <row r="74" spans="5:7">
      <c r="E74" t="s">
        <v>267</v>
      </c>
      <c r="G74" t="s">
        <v>268</v>
      </c>
    </row>
    <row r="75" spans="5:7">
      <c r="E75" t="s">
        <v>269</v>
      </c>
      <c r="G75" t="s">
        <v>270</v>
      </c>
    </row>
    <row r="76" spans="5:7">
      <c r="E76" t="s">
        <v>271</v>
      </c>
      <c r="G76" t="s">
        <v>272</v>
      </c>
    </row>
    <row r="77" spans="5:7">
      <c r="E77" t="s">
        <v>273</v>
      </c>
      <c r="G77" t="s">
        <v>274</v>
      </c>
    </row>
    <row r="78" spans="5:7">
      <c r="E78" t="s">
        <v>275</v>
      </c>
      <c r="G78" t="s">
        <v>276</v>
      </c>
    </row>
    <row r="79" spans="5:7">
      <c r="E79" t="s">
        <v>277</v>
      </c>
      <c r="G79" t="s">
        <v>278</v>
      </c>
    </row>
    <row r="80" spans="5:7">
      <c r="E80" t="s">
        <v>279</v>
      </c>
      <c r="G80" t="s">
        <v>280</v>
      </c>
    </row>
    <row r="81" spans="5:7">
      <c r="E81" t="s">
        <v>281</v>
      </c>
      <c r="G81" t="s">
        <v>282</v>
      </c>
    </row>
    <row r="82" spans="5:7">
      <c r="E82" t="s">
        <v>283</v>
      </c>
      <c r="G82" t="s">
        <v>284</v>
      </c>
    </row>
    <row r="83" spans="5:7">
      <c r="E83" t="s">
        <v>285</v>
      </c>
      <c r="G83" t="s">
        <v>286</v>
      </c>
    </row>
    <row r="84" spans="5:7">
      <c r="E84" t="s">
        <v>287</v>
      </c>
      <c r="G84" t="s">
        <v>288</v>
      </c>
    </row>
    <row r="85" spans="5:7">
      <c r="E85" t="s">
        <v>289</v>
      </c>
    </row>
    <row r="86" spans="5:7">
      <c r="E86" t="s">
        <v>290</v>
      </c>
    </row>
    <row r="87" spans="5:7">
      <c r="E87" t="s">
        <v>291</v>
      </c>
    </row>
    <row r="88" spans="5:7">
      <c r="E88" t="s">
        <v>292</v>
      </c>
    </row>
    <row r="89" spans="5:7">
      <c r="E89" t="s">
        <v>293</v>
      </c>
    </row>
    <row r="90" spans="5:7">
      <c r="E90" t="s">
        <v>294</v>
      </c>
    </row>
    <row r="91" spans="5:7">
      <c r="E91" t="s">
        <v>295</v>
      </c>
    </row>
    <row r="92" spans="5:7">
      <c r="E92" t="s">
        <v>296</v>
      </c>
    </row>
    <row r="93" spans="5:7">
      <c r="E93" t="s">
        <v>297</v>
      </c>
    </row>
    <row r="94" spans="5:7">
      <c r="E94" t="s">
        <v>298</v>
      </c>
    </row>
    <row r="95" spans="5:7">
      <c r="E95" t="s">
        <v>299</v>
      </c>
    </row>
    <row r="96" spans="5:7">
      <c r="E96" t="s">
        <v>300</v>
      </c>
    </row>
    <row r="97" spans="4:5">
      <c r="E97" t="s">
        <v>301</v>
      </c>
    </row>
    <row r="98" spans="4:5">
      <c r="D98" t="s">
        <v>302</v>
      </c>
      <c r="E98" t="s">
        <v>303</v>
      </c>
    </row>
    <row r="99" spans="4:5">
      <c r="E99" t="s">
        <v>304</v>
      </c>
    </row>
    <row r="100" spans="4:5">
      <c r="E100" t="s">
        <v>305</v>
      </c>
    </row>
    <row r="101" spans="4:5">
      <c r="E101" t="s">
        <v>306</v>
      </c>
    </row>
    <row r="102" spans="4:5">
      <c r="E102" t="s">
        <v>307</v>
      </c>
    </row>
    <row r="103" spans="4:5">
      <c r="E103" t="s">
        <v>308</v>
      </c>
    </row>
    <row r="104" spans="4:5">
      <c r="E104" t="s">
        <v>309</v>
      </c>
    </row>
    <row r="105" spans="4:5">
      <c r="E105" t="s">
        <v>310</v>
      </c>
    </row>
    <row r="106" spans="4:5">
      <c r="E106" t="s">
        <v>311</v>
      </c>
    </row>
    <row r="107" spans="4:5">
      <c r="E107" t="s">
        <v>312</v>
      </c>
    </row>
    <row r="108" spans="4:5">
      <c r="E108" t="s">
        <v>313</v>
      </c>
    </row>
    <row r="109" spans="4:5">
      <c r="E109" t="s">
        <v>314</v>
      </c>
    </row>
    <row r="110" spans="4:5">
      <c r="E110" t="s">
        <v>315</v>
      </c>
    </row>
    <row r="111" spans="4:5">
      <c r="E111" t="s">
        <v>316</v>
      </c>
    </row>
    <row r="112" spans="4:5">
      <c r="E112" t="s">
        <v>317</v>
      </c>
    </row>
    <row r="113" spans="5:5">
      <c r="E113" t="s">
        <v>318</v>
      </c>
    </row>
    <row r="114" spans="5:5">
      <c r="E114" t="s">
        <v>319</v>
      </c>
    </row>
    <row r="115" spans="5:5">
      <c r="E115" t="s">
        <v>320</v>
      </c>
    </row>
    <row r="116" spans="5:5">
      <c r="E116" t="s">
        <v>321</v>
      </c>
    </row>
    <row r="117" spans="5:5">
      <c r="E117" t="s">
        <v>322</v>
      </c>
    </row>
    <row r="118" spans="5:5">
      <c r="E118" t="s">
        <v>323</v>
      </c>
    </row>
    <row r="119" spans="5:5">
      <c r="E119" t="s">
        <v>324</v>
      </c>
    </row>
    <row r="120" spans="5:5">
      <c r="E120" t="s">
        <v>325</v>
      </c>
    </row>
    <row r="121" spans="5:5">
      <c r="E121" t="s">
        <v>326</v>
      </c>
    </row>
    <row r="122" spans="5:5">
      <c r="E122" t="s">
        <v>327</v>
      </c>
    </row>
    <row r="123" spans="5:5">
      <c r="E123" t="s">
        <v>328</v>
      </c>
    </row>
    <row r="124" spans="5:5">
      <c r="E124" t="s">
        <v>329</v>
      </c>
    </row>
    <row r="125" spans="5:5">
      <c r="E125" t="s">
        <v>330</v>
      </c>
    </row>
    <row r="126" spans="5:5">
      <c r="E126" t="s">
        <v>331</v>
      </c>
    </row>
    <row r="127" spans="5:5">
      <c r="E127" t="s">
        <v>332</v>
      </c>
    </row>
    <row r="128" spans="5:5">
      <c r="E128" t="s">
        <v>333</v>
      </c>
    </row>
    <row r="129" spans="5:5">
      <c r="E129" t="s">
        <v>334</v>
      </c>
    </row>
    <row r="130" spans="5:5">
      <c r="E130" t="s">
        <v>335</v>
      </c>
    </row>
    <row r="131" spans="5:5">
      <c r="E131" t="s">
        <v>336</v>
      </c>
    </row>
    <row r="132" spans="5:5">
      <c r="E132" t="s">
        <v>337</v>
      </c>
    </row>
    <row r="133" spans="5:5">
      <c r="E133" t="s">
        <v>338</v>
      </c>
    </row>
    <row r="134" spans="5:5">
      <c r="E134" t="s">
        <v>339</v>
      </c>
    </row>
    <row r="135" spans="5:5">
      <c r="E135" t="s">
        <v>340</v>
      </c>
    </row>
    <row r="136" spans="5:5">
      <c r="E136" t="s">
        <v>341</v>
      </c>
    </row>
    <row r="137" spans="5:5">
      <c r="E137" t="s">
        <v>342</v>
      </c>
    </row>
    <row r="138" spans="5:5">
      <c r="E138" t="s">
        <v>343</v>
      </c>
    </row>
    <row r="139" spans="5:5">
      <c r="E139" t="s">
        <v>344</v>
      </c>
    </row>
    <row r="140" spans="5:5">
      <c r="E140" t="s">
        <v>345</v>
      </c>
    </row>
    <row r="141" spans="5:5">
      <c r="E141" t="s">
        <v>346</v>
      </c>
    </row>
    <row r="142" spans="5:5">
      <c r="E142" t="s">
        <v>347</v>
      </c>
    </row>
    <row r="143" spans="5:5">
      <c r="E143" t="s">
        <v>348</v>
      </c>
    </row>
    <row r="144" spans="5:5">
      <c r="E144" t="s">
        <v>349</v>
      </c>
    </row>
    <row r="145" spans="5:5">
      <c r="E145" t="s">
        <v>350</v>
      </c>
    </row>
    <row r="146" spans="5:5">
      <c r="E146" t="s">
        <v>351</v>
      </c>
    </row>
    <row r="147" spans="5:5">
      <c r="E147" t="s">
        <v>352</v>
      </c>
    </row>
    <row r="148" spans="5:5">
      <c r="E148" t="s">
        <v>353</v>
      </c>
    </row>
    <row r="149" spans="5:5">
      <c r="E149" t="s">
        <v>354</v>
      </c>
    </row>
    <row r="150" spans="5:5">
      <c r="E150" t="s">
        <v>355</v>
      </c>
    </row>
    <row r="151" spans="5:5">
      <c r="E151" t="s">
        <v>356</v>
      </c>
    </row>
    <row r="152" spans="5:5">
      <c r="E152" t="s">
        <v>357</v>
      </c>
    </row>
    <row r="153" spans="5:5">
      <c r="E153" t="s">
        <v>358</v>
      </c>
    </row>
    <row r="154" spans="5:5">
      <c r="E154" t="s">
        <v>359</v>
      </c>
    </row>
    <row r="155" spans="5:5">
      <c r="E155" t="s">
        <v>360</v>
      </c>
    </row>
    <row r="156" spans="5:5">
      <c r="E156" t="s">
        <v>361</v>
      </c>
    </row>
    <row r="157" spans="5:5">
      <c r="E157" t="s">
        <v>362</v>
      </c>
    </row>
    <row r="158" spans="5:5">
      <c r="E158" t="s">
        <v>363</v>
      </c>
    </row>
    <row r="159" spans="5:5">
      <c r="E159" t="s">
        <v>364</v>
      </c>
    </row>
    <row r="160" spans="5:5">
      <c r="E160" t="s">
        <v>365</v>
      </c>
    </row>
    <row r="161" spans="5:5">
      <c r="E161" t="s">
        <v>366</v>
      </c>
    </row>
    <row r="162" spans="5:5">
      <c r="E162" t="s">
        <v>367</v>
      </c>
    </row>
    <row r="163" spans="5:5">
      <c r="E163" t="s">
        <v>368</v>
      </c>
    </row>
    <row r="164" spans="5:5">
      <c r="E164" t="s">
        <v>369</v>
      </c>
    </row>
    <row r="165" spans="5:5">
      <c r="E165" t="s">
        <v>370</v>
      </c>
    </row>
    <row r="166" spans="5:5">
      <c r="E166" t="s">
        <v>371</v>
      </c>
    </row>
    <row r="167" spans="5:5">
      <c r="E167" t="s">
        <v>355</v>
      </c>
    </row>
    <row r="168" spans="5:5">
      <c r="E168" t="s">
        <v>372</v>
      </c>
    </row>
    <row r="169" spans="5:5">
      <c r="E169" t="s">
        <v>373</v>
      </c>
    </row>
    <row r="170" spans="5:5">
      <c r="E170" t="s">
        <v>374</v>
      </c>
    </row>
    <row r="171" spans="5:5">
      <c r="E171" t="s">
        <v>375</v>
      </c>
    </row>
    <row r="172" spans="5:5">
      <c r="E172" t="s">
        <v>376</v>
      </c>
    </row>
    <row r="173" spans="5:5">
      <c r="E173" t="s">
        <v>377</v>
      </c>
    </row>
    <row r="174" spans="5:5">
      <c r="E174" t="s">
        <v>378</v>
      </c>
    </row>
    <row r="175" spans="5:5">
      <c r="E175" t="s">
        <v>379</v>
      </c>
    </row>
    <row r="176" spans="5:5">
      <c r="E176" t="s">
        <v>380</v>
      </c>
    </row>
    <row r="177" spans="5:5">
      <c r="E177" t="s">
        <v>381</v>
      </c>
    </row>
    <row r="178" spans="5:5">
      <c r="E178" t="s">
        <v>382</v>
      </c>
    </row>
    <row r="179" spans="5:5">
      <c r="E179" t="s">
        <v>383</v>
      </c>
    </row>
    <row r="180" spans="5:5">
      <c r="E180" t="s">
        <v>384</v>
      </c>
    </row>
    <row r="181" spans="5:5">
      <c r="E181" t="s">
        <v>385</v>
      </c>
    </row>
    <row r="182" spans="5:5">
      <c r="E182" t="s">
        <v>386</v>
      </c>
    </row>
    <row r="183" spans="5:5">
      <c r="E183" t="s">
        <v>387</v>
      </c>
    </row>
    <row r="184" spans="5:5">
      <c r="E184" t="s">
        <v>388</v>
      </c>
    </row>
    <row r="185" spans="5:5">
      <c r="E185" t="s">
        <v>389</v>
      </c>
    </row>
    <row r="186" spans="5:5">
      <c r="E186" t="s">
        <v>390</v>
      </c>
    </row>
    <row r="187" spans="5:5">
      <c r="E187" t="s">
        <v>391</v>
      </c>
    </row>
    <row r="188" spans="5:5">
      <c r="E188" t="s">
        <v>392</v>
      </c>
    </row>
    <row r="189" spans="5:5">
      <c r="E189" t="s">
        <v>393</v>
      </c>
    </row>
    <row r="190" spans="5:5">
      <c r="E190" t="s">
        <v>394</v>
      </c>
    </row>
    <row r="191" spans="5:5">
      <c r="E191" t="s">
        <v>395</v>
      </c>
    </row>
    <row r="192" spans="5:5">
      <c r="E192" t="s">
        <v>396</v>
      </c>
    </row>
    <row r="193" spans="5:5">
      <c r="E193" t="s">
        <v>397</v>
      </c>
    </row>
    <row r="194" spans="5:5">
      <c r="E194" t="s">
        <v>398</v>
      </c>
    </row>
    <row r="195" spans="5:5">
      <c r="E195" t="s">
        <v>399</v>
      </c>
    </row>
    <row r="196" spans="5:5">
      <c r="E196" t="s">
        <v>400</v>
      </c>
    </row>
    <row r="197" spans="5:5">
      <c r="E197" t="s">
        <v>401</v>
      </c>
    </row>
    <row r="198" spans="5:5">
      <c r="E198" s="2" t="s">
        <v>402</v>
      </c>
    </row>
    <row r="199" spans="5:5">
      <c r="E199" t="s">
        <v>403</v>
      </c>
    </row>
    <row r="200" spans="5:5">
      <c r="E200" t="s">
        <v>404</v>
      </c>
    </row>
    <row r="201" spans="5:5">
      <c r="E201" t="s">
        <v>405</v>
      </c>
    </row>
    <row r="202" spans="5:5">
      <c r="E202" t="s">
        <v>406</v>
      </c>
    </row>
    <row r="203" spans="5:5">
      <c r="E203" t="s">
        <v>407</v>
      </c>
    </row>
    <row r="204" spans="5:5">
      <c r="E204" t="s">
        <v>408</v>
      </c>
    </row>
    <row r="205" spans="5:5">
      <c r="E205" t="s">
        <v>409</v>
      </c>
    </row>
    <row r="206" spans="5:5">
      <c r="E206" t="s">
        <v>410</v>
      </c>
    </row>
    <row r="207" spans="5:5">
      <c r="E207" t="s">
        <v>411</v>
      </c>
    </row>
    <row r="208" spans="5:5">
      <c r="E208" t="s">
        <v>412</v>
      </c>
    </row>
    <row r="209" spans="5:5">
      <c r="E209" t="s">
        <v>413</v>
      </c>
    </row>
    <row r="210" spans="5:5">
      <c r="E210" t="s">
        <v>414</v>
      </c>
    </row>
    <row r="211" spans="5:5">
      <c r="E211" t="s">
        <v>415</v>
      </c>
    </row>
    <row r="212" spans="5:5">
      <c r="E212" t="s">
        <v>416</v>
      </c>
    </row>
    <row r="213" spans="5:5">
      <c r="E213" t="s">
        <v>417</v>
      </c>
    </row>
    <row r="214" spans="5:5">
      <c r="E214" t="s">
        <v>418</v>
      </c>
    </row>
    <row r="215" spans="5:5">
      <c r="E215" t="s">
        <v>419</v>
      </c>
    </row>
    <row r="216" spans="5:5">
      <c r="E216" t="s">
        <v>420</v>
      </c>
    </row>
    <row r="217" spans="5:5">
      <c r="E217" t="s">
        <v>421</v>
      </c>
    </row>
    <row r="218" spans="5:5">
      <c r="E218" t="s">
        <v>422</v>
      </c>
    </row>
    <row r="219" spans="5:5">
      <c r="E219" t="s">
        <v>423</v>
      </c>
    </row>
    <row r="220" spans="5:5">
      <c r="E220" t="s">
        <v>424</v>
      </c>
    </row>
    <row r="221" spans="5:5">
      <c r="E221" t="s">
        <v>425</v>
      </c>
    </row>
    <row r="222" spans="5:5">
      <c r="E222" t="s">
        <v>426</v>
      </c>
    </row>
    <row r="223" spans="5:5">
      <c r="E223" t="s">
        <v>427</v>
      </c>
    </row>
    <row r="224" spans="5:5">
      <c r="E224" t="s">
        <v>428</v>
      </c>
    </row>
    <row r="225" spans="5:5">
      <c r="E225" t="s">
        <v>429</v>
      </c>
    </row>
    <row r="226" spans="5:5">
      <c r="E226" t="s">
        <v>430</v>
      </c>
    </row>
    <row r="227" spans="5:5">
      <c r="E227" t="s">
        <v>431</v>
      </c>
    </row>
    <row r="228" spans="5:5">
      <c r="E228" t="s">
        <v>432</v>
      </c>
    </row>
    <row r="229" spans="5:5">
      <c r="E229" t="s">
        <v>433</v>
      </c>
    </row>
    <row r="230" spans="5:5">
      <c r="E230" t="s">
        <v>434</v>
      </c>
    </row>
    <row r="231" spans="5:5">
      <c r="E231" t="s">
        <v>435</v>
      </c>
    </row>
    <row r="232" spans="5:5">
      <c r="E232" t="s">
        <v>436</v>
      </c>
    </row>
    <row r="233" spans="5:5">
      <c r="E233" t="s">
        <v>437</v>
      </c>
    </row>
    <row r="234" spans="5:5">
      <c r="E234" t="s">
        <v>438</v>
      </c>
    </row>
  </sheetData>
  <hyperlinks>
    <hyperlink ref="E74" r:id="rId1" display="D050.Endorsement/ITC-Infrastructure@CAB" xr:uid="{2541117A-496E-4F04-A77B-C4555A215D57}"/>
    <hyperlink ref="E76" r:id="rId2" display="051.Endorsement/ITC-Maintenance@CAB" xr:uid="{86CA3B4A-60D8-4FEE-A792-BE706A120A7F}"/>
    <hyperlink ref="E77" r:id="rId3" display="052.Endorsement/ITC-Operations@CAB" xr:uid="{1687B82A-D303-4172-BD81-8316A4031AC1}"/>
    <hyperlink ref="E82" r:id="rId4" display="057.Endorsement/ITC-Legal@CAB" xr:uid="{E6C8D430-5F6D-455C-9C59-A5F2EC79F3A9}"/>
    <hyperlink ref="E75" r:id="rId5" display="051.Endorsement/ITC-Maintenance@CAB" xr:uid="{2CBDB0A1-9D1C-4FF1-BB3C-97CAA965190F}"/>
    <hyperlink ref="E78" r:id="rId6" display="D306.Endorsement/ITC-Deployment@CAB" xr:uid="{272A6D38-EE2C-4AC1-ACCF-E92F1D68620C}"/>
    <hyperlink ref="E79" r:id="rId7" display="D307.Endorsement/ITC-Support@CAB" xr:uid="{403E9C76-E33C-4D43-A3D0-C194BDC32A25}"/>
    <hyperlink ref="E80" r:id="rId8" display="D308.Endorsement/ITC-Training@CAB" xr:uid="{91B12F09-BC1C-4933-8558-4CD198644606}"/>
    <hyperlink ref="E81" r:id="rId9" display="056.Endorsement/ITC-Identity@CAB" xr:uid="{2AA2B524-2479-43E9-A4DB-9C8885FB590A}"/>
    <hyperlink ref="E73" r:id="rId10" display="D050.Endorsement/ITC-Infrastructure@CAB" xr:uid="{03AFA364-7970-4B19-AEF9-053BC563EE74}"/>
  </hyperlinks>
  <pageMargins left="0.7" right="0.7" top="0.75" bottom="0.75" header="0.3" footer="0.3"/>
  <pageSetup paperSize="9" orientation="portrait" r:id="rId11"/>
  <tableParts count="8">
    <tablePart r:id="rId12"/>
    <tablePart r:id="rId13"/>
    <tablePart r:id="rId14"/>
    <tablePart r:id="rId15"/>
    <tablePart r:id="rId16"/>
    <tablePart r:id="rId17"/>
    <tablePart r:id="rId18"/>
    <tablePart r:id="rId1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814B0-2D39-4EA9-BF50-FCDE23A0F702}">
  <sheetPr codeName="Sheet6">
    <tabColor rgb="FF002060"/>
  </sheetPr>
  <dimension ref="A1:J9"/>
  <sheetViews>
    <sheetView workbookViewId="0"/>
  </sheetViews>
  <sheetFormatPr defaultRowHeight="14.45"/>
  <cols>
    <col min="1" max="1" width="8.42578125" customWidth="1"/>
    <col min="2" max="2" width="13.85546875" customWidth="1"/>
    <col min="3" max="3" width="13.85546875" bestFit="1" customWidth="1"/>
    <col min="4" max="5" width="13.85546875" customWidth="1"/>
    <col min="6" max="6" width="7.85546875" bestFit="1" customWidth="1"/>
    <col min="7" max="7" width="13" customWidth="1"/>
    <col min="8" max="8" width="14.140625" customWidth="1"/>
    <col min="9" max="9" width="13.42578125" bestFit="1" customWidth="1"/>
    <col min="10" max="10" width="113.85546875" customWidth="1"/>
  </cols>
  <sheetData>
    <row r="1" spans="1:10">
      <c r="A1" s="8" t="s">
        <v>439</v>
      </c>
    </row>
    <row r="2" spans="1:10">
      <c r="A2" s="2" t="s">
        <v>440</v>
      </c>
      <c r="B2" s="2"/>
      <c r="C2" s="2"/>
      <c r="D2" s="2"/>
      <c r="E2" s="2"/>
      <c r="F2" s="2"/>
      <c r="G2" s="2"/>
      <c r="H2" s="2"/>
      <c r="I2" s="2"/>
      <c r="J2" s="2"/>
    </row>
    <row r="3" spans="1:10">
      <c r="A3" s="2" t="s">
        <v>441</v>
      </c>
      <c r="B3" s="2"/>
      <c r="C3" s="2"/>
      <c r="D3" s="2"/>
      <c r="E3" s="2"/>
      <c r="F3" s="2"/>
      <c r="G3" s="2"/>
      <c r="H3" s="2"/>
      <c r="I3" s="2"/>
      <c r="J3" s="2"/>
    </row>
    <row r="5" spans="1:10">
      <c r="A5" s="2" t="s">
        <v>442</v>
      </c>
      <c r="B5" s="2"/>
      <c r="C5" s="2"/>
      <c r="D5" s="2"/>
      <c r="E5" s="2"/>
      <c r="F5" s="2"/>
      <c r="G5" s="2"/>
      <c r="H5" s="2"/>
      <c r="I5" s="2"/>
      <c r="J5" s="2"/>
    </row>
    <row r="6" spans="1:10">
      <c r="A6" s="2" t="s">
        <v>443</v>
      </c>
      <c r="B6" s="2"/>
      <c r="C6" s="2"/>
      <c r="D6" s="2"/>
      <c r="E6" s="2"/>
      <c r="F6" s="2"/>
      <c r="G6" s="2"/>
      <c r="H6" s="2"/>
      <c r="I6" s="2"/>
      <c r="J6" s="2"/>
    </row>
    <row r="8" spans="1:10">
      <c r="A8" t="s">
        <v>444</v>
      </c>
      <c r="B8" t="s">
        <v>445</v>
      </c>
      <c r="C8" t="s">
        <v>446</v>
      </c>
      <c r="D8" t="s">
        <v>447</v>
      </c>
      <c r="E8" t="s">
        <v>448</v>
      </c>
      <c r="F8" t="s">
        <v>449</v>
      </c>
      <c r="G8" t="s">
        <v>450</v>
      </c>
      <c r="H8" t="s">
        <v>451</v>
      </c>
      <c r="I8" t="s">
        <v>452</v>
      </c>
      <c r="J8" t="s">
        <v>65</v>
      </c>
    </row>
    <row r="9" spans="1:10">
      <c r="A9" t="s">
        <v>120</v>
      </c>
      <c r="C9" t="s">
        <v>453</v>
      </c>
      <c r="D9" t="s">
        <v>454</v>
      </c>
      <c r="E9" t="str">
        <f xml:space="preserve"> CONCATENATE( MID(Table1518[[#This Row],[PHASE]],2,3), MID(Table1518[[#This Row],[DELIVERABLE]],2,4), TRIM(SUBSTITUTE(MID(Table1518[[#This Row],[CONCERN.ID]],2,20),"X","") )  )</f>
        <v>07.00.01.01</v>
      </c>
      <c r="F9" t="str">
        <f>TRIM(MID(Table1518[[#This Row],[CONCERN.UNIQUEPATH]], IF( ISNUMBER( SEARCH("/",Table1518[[#This Row],[CONCERN.UNIQUEPATH]])),SEARCH("/",Table1518[[#This Row],[CONCERN.UNIQUEPATH]])+1,1),255))</f>
        <v>Title</v>
      </c>
    </row>
  </sheetData>
  <dataValidations count="4">
    <dataValidation type="list" allowBlank="1" showInputMessage="1" showErrorMessage="1" sqref="A9" xr:uid="{271B261C-392D-42BC-B545-06A7011B8A98}">
      <formula1>TBL_Phase</formula1>
    </dataValidation>
    <dataValidation type="list" allowBlank="1" showInputMessage="1" showErrorMessage="1" sqref="B9" xr:uid="{48313C3F-D44F-48D2-8F17-30D5004DCDAF}">
      <formula1>TBL_Deliverables</formula1>
    </dataValidation>
    <dataValidation type="list" allowBlank="1" showInputMessage="1" showErrorMessage="1" sqref="H9:I9" xr:uid="{33A43A80-46B3-43F8-9F40-B7FE261F810B}">
      <formula1>TBL_Stakeholders</formula1>
    </dataValidation>
    <dataValidation type="list" allowBlank="1" showInputMessage="1" showErrorMessage="1" sqref="J9" xr:uid="{BD6C30F2-8593-4D27-9ABD-6CC2FB40CDA9}">
      <formula1>TBL_Type</formula1>
    </dataValidation>
  </dataValidations>
  <hyperlinks>
    <hyperlink ref="A1" location="TOC!A1" display="TOC!A1" xr:uid="{A65FF601-2BDC-432F-BFDD-67A47713B9E0}"/>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B21F9-390A-4CFC-BB34-CF9B0407936C}">
  <sheetPr>
    <tabColor rgb="FF002060"/>
  </sheetPr>
  <dimension ref="A1:K19"/>
  <sheetViews>
    <sheetView tabSelected="1" topLeftCell="F1" workbookViewId="0">
      <selection activeCell="G9" sqref="G9:G19"/>
    </sheetView>
  </sheetViews>
  <sheetFormatPr defaultColWidth="8.7109375" defaultRowHeight="14.45" outlineLevelRow="1"/>
  <cols>
    <col min="1" max="1" width="8.42578125" customWidth="1"/>
    <col min="2" max="2" width="13.85546875" customWidth="1"/>
    <col min="3" max="3" width="13.85546875" bestFit="1" customWidth="1"/>
    <col min="4" max="5" width="13.85546875" customWidth="1"/>
    <col min="6" max="6" width="7.85546875" bestFit="1" customWidth="1"/>
    <col min="7" max="7" width="115.42578125" bestFit="1" customWidth="1"/>
    <col min="8" max="8" width="14.140625" customWidth="1"/>
    <col min="9" max="9" width="13.42578125" bestFit="1" customWidth="1"/>
    <col min="10" max="10" width="113.85546875" customWidth="1"/>
  </cols>
  <sheetData>
    <row r="1" spans="1:11">
      <c r="A1" s="8" t="s">
        <v>439</v>
      </c>
    </row>
    <row r="2" spans="1:11">
      <c r="A2" s="2" t="s">
        <v>440</v>
      </c>
      <c r="B2" s="2"/>
      <c r="C2" s="2"/>
      <c r="D2" s="2"/>
      <c r="E2" s="2"/>
      <c r="F2" s="2"/>
      <c r="G2" s="2"/>
      <c r="H2" s="2"/>
      <c r="I2" s="2"/>
      <c r="J2" s="2"/>
    </row>
    <row r="3" spans="1:11">
      <c r="A3" s="2" t="s">
        <v>441</v>
      </c>
      <c r="B3" s="2"/>
      <c r="C3" s="2"/>
      <c r="D3" s="2"/>
      <c r="E3" s="2"/>
      <c r="F3" s="2"/>
      <c r="G3" s="2"/>
      <c r="H3" s="2"/>
      <c r="I3" s="2"/>
      <c r="J3" s="2"/>
    </row>
    <row r="5" spans="1:11">
      <c r="A5" s="2" t="s">
        <v>442</v>
      </c>
      <c r="B5" s="2"/>
      <c r="C5" s="2"/>
      <c r="D5" s="2"/>
      <c r="E5" s="2"/>
      <c r="F5" s="2"/>
      <c r="G5" s="2"/>
      <c r="H5" s="2"/>
      <c r="I5" s="2"/>
      <c r="J5" s="2"/>
    </row>
    <row r="6" spans="1:11">
      <c r="A6" s="2" t="s">
        <v>443</v>
      </c>
      <c r="B6" s="2"/>
      <c r="C6" s="2"/>
      <c r="D6" s="2"/>
      <c r="E6" s="2"/>
      <c r="F6" s="2"/>
      <c r="G6" s="2"/>
      <c r="H6" s="2"/>
      <c r="I6" s="2"/>
      <c r="J6" s="2"/>
    </row>
    <row r="8" spans="1:11">
      <c r="A8" t="s">
        <v>444</v>
      </c>
      <c r="B8" t="s">
        <v>445</v>
      </c>
      <c r="C8" t="s">
        <v>446</v>
      </c>
      <c r="D8" t="s">
        <v>447</v>
      </c>
      <c r="E8" t="s">
        <v>448</v>
      </c>
      <c r="F8" t="s">
        <v>449</v>
      </c>
      <c r="G8" t="s">
        <v>450</v>
      </c>
      <c r="H8" t="s">
        <v>455</v>
      </c>
      <c r="I8" t="s">
        <v>451</v>
      </c>
      <c r="J8" t="s">
        <v>452</v>
      </c>
      <c r="K8" t="s">
        <v>65</v>
      </c>
    </row>
    <row r="9" spans="1:11" ht="15" outlineLevel="1">
      <c r="A9" t="s">
        <v>120</v>
      </c>
      <c r="C9" t="s">
        <v>453</v>
      </c>
      <c r="D9" t="s">
        <v>454</v>
      </c>
      <c r="E9" t="str">
        <f xml:space="preserve"> CONCATENATE( MID(Table15183[[#This Row],[PHASE]],2,3), MID(Table15183[[#This Row],[DELIVERABLE]],2,4), TRIM(SUBSTITUTE(MID(Table15183[[#This Row],[CONCERN.ID]],2,20),"X","") )  )</f>
        <v>07.00.01.01</v>
      </c>
      <c r="F9" t="str">
        <f>TRIM(MID(Table15183[[#This Row],[CONCERN.UNIQUEPATH]], IF( ISNUMBER( SEARCH("/",Table15183[[#This Row],[CONCERN.UNIQUEPATH]])),SEARCH("/",Table15183[[#This Row],[CONCERN.UNIQUEPATH]])+1,1),255))</f>
        <v>Title</v>
      </c>
      <c r="G9" s="13" t="s">
        <v>456</v>
      </c>
      <c r="H9" s="8" t="s">
        <v>457</v>
      </c>
    </row>
    <row r="10" spans="1:11" ht="15" outlineLevel="1">
      <c r="E10" t="str">
        <f xml:space="preserve"> CONCATENATE( MID(Table15183[[#This Row],[PHASE]],2,3), MID(Table15183[[#This Row],[DELIVERABLE]],2,4), TRIM(SUBSTITUTE(MID(Table15183[[#This Row],[CONCERN.ID]],2,20),"X","") )  )</f>
        <v/>
      </c>
      <c r="F10" t="str">
        <f>TRIM(MID(Table15183[[#This Row],[CONCERN.UNIQUEPATH]], IF( ISNUMBER( SEARCH("/",Table15183[[#This Row],[CONCERN.UNIQUEPATH]])),SEARCH("/",Table15183[[#This Row],[CONCERN.UNIQUEPATH]])+1,1),255))</f>
        <v/>
      </c>
      <c r="G10" s="14" t="s">
        <v>458</v>
      </c>
      <c r="H10" s="8" t="s">
        <v>459</v>
      </c>
    </row>
    <row r="11" spans="1:11" ht="15" outlineLevel="1">
      <c r="E11" t="str">
        <f xml:space="preserve"> CONCATENATE( MID(Table15183[[#This Row],[PHASE]],2,3), MID(Table15183[[#This Row],[DELIVERABLE]],2,4), TRIM(SUBSTITUTE(MID(Table15183[[#This Row],[CONCERN.ID]],2,20),"X","") )  )</f>
        <v/>
      </c>
      <c r="F11" t="str">
        <f>TRIM(MID(Table15183[[#This Row],[CONCERN.UNIQUEPATH]], IF( ISNUMBER( SEARCH("/",Table15183[[#This Row],[CONCERN.UNIQUEPATH]])),SEARCH("/",Table15183[[#This Row],[CONCERN.UNIQUEPATH]])+1,1),255))</f>
        <v/>
      </c>
      <c r="G11" s="13" t="s">
        <v>460</v>
      </c>
      <c r="H11" s="8" t="s">
        <v>461</v>
      </c>
    </row>
    <row r="12" spans="1:11" ht="15" outlineLevel="1">
      <c r="E12" t="str">
        <f xml:space="preserve"> CONCATENATE( MID(Table15183[[#This Row],[PHASE]],2,3), MID(Table15183[[#This Row],[DELIVERABLE]],2,4), TRIM(SUBSTITUTE(MID(Table15183[[#This Row],[CONCERN.ID]],2,20),"X","") )  )</f>
        <v/>
      </c>
      <c r="F12" t="str">
        <f>TRIM(MID(Table15183[[#This Row],[CONCERN.UNIQUEPATH]], IF( ISNUMBER( SEARCH("/",Table15183[[#This Row],[CONCERN.UNIQUEPATH]])),SEARCH("/",Table15183[[#This Row],[CONCERN.UNIQUEPATH]])+1,1),255))</f>
        <v/>
      </c>
      <c r="G12" s="14" t="s">
        <v>462</v>
      </c>
      <c r="H12" s="8" t="s">
        <v>463</v>
      </c>
    </row>
    <row r="13" spans="1:11" ht="15" outlineLevel="1">
      <c r="E13" t="str">
        <f xml:space="preserve"> CONCATENATE( MID(Table15183[[#This Row],[PHASE]],2,3), MID(Table15183[[#This Row],[DELIVERABLE]],2,4), TRIM(SUBSTITUTE(MID(Table15183[[#This Row],[CONCERN.ID]],2,20),"X","") )  )</f>
        <v/>
      </c>
      <c r="F13" t="str">
        <f>TRIM(MID(Table15183[[#This Row],[CONCERN.UNIQUEPATH]], IF( ISNUMBER( SEARCH("/",Table15183[[#This Row],[CONCERN.UNIQUEPATH]])),SEARCH("/",Table15183[[#This Row],[CONCERN.UNIQUEPATH]])+1,1),255))</f>
        <v/>
      </c>
      <c r="G13" s="13" t="s">
        <v>464</v>
      </c>
      <c r="H13" s="8" t="s">
        <v>465</v>
      </c>
    </row>
    <row r="14" spans="1:11" ht="15" outlineLevel="1">
      <c r="E14" t="str">
        <f xml:space="preserve"> CONCATENATE( MID(Table15183[[#This Row],[PHASE]],2,3), MID(Table15183[[#This Row],[DELIVERABLE]],2,4), TRIM(SUBSTITUTE(MID(Table15183[[#This Row],[CONCERN.ID]],2,20),"X","") )  )</f>
        <v/>
      </c>
      <c r="F14" t="str">
        <f>TRIM(MID(Table15183[[#This Row],[CONCERN.UNIQUEPATH]], IF( ISNUMBER( SEARCH("/",Table15183[[#This Row],[CONCERN.UNIQUEPATH]])),SEARCH("/",Table15183[[#This Row],[CONCERN.UNIQUEPATH]])+1,1),255))</f>
        <v/>
      </c>
      <c r="G14" s="14" t="s">
        <v>466</v>
      </c>
      <c r="H14" s="8" t="s">
        <v>467</v>
      </c>
    </row>
    <row r="15" spans="1:11" ht="15" outlineLevel="1">
      <c r="E15" t="str">
        <f xml:space="preserve"> CONCATENATE( MID(Table15183[[#This Row],[PHASE]],2,3), MID(Table15183[[#This Row],[DELIVERABLE]],2,4), TRIM(SUBSTITUTE(MID(Table15183[[#This Row],[CONCERN.ID]],2,20),"X","") )  )</f>
        <v/>
      </c>
      <c r="F15" t="str">
        <f>TRIM(MID(Table15183[[#This Row],[CONCERN.UNIQUEPATH]], IF( ISNUMBER( SEARCH("/",Table15183[[#This Row],[CONCERN.UNIQUEPATH]])),SEARCH("/",Table15183[[#This Row],[CONCERN.UNIQUEPATH]])+1,1),255))</f>
        <v/>
      </c>
      <c r="G15" s="13" t="s">
        <v>468</v>
      </c>
      <c r="H15" s="8" t="s">
        <v>469</v>
      </c>
    </row>
    <row r="16" spans="1:11" ht="15" outlineLevel="1">
      <c r="E16" t="str">
        <f xml:space="preserve"> CONCATENATE( MID(Table15183[[#This Row],[PHASE]],2,3), MID(Table15183[[#This Row],[DELIVERABLE]],2,4), TRIM(SUBSTITUTE(MID(Table15183[[#This Row],[CONCERN.ID]],2,20),"X","") )  )</f>
        <v/>
      </c>
      <c r="F16" t="str">
        <f>TRIM(MID(Table15183[[#This Row],[CONCERN.UNIQUEPATH]], IF( ISNUMBER( SEARCH("/",Table15183[[#This Row],[CONCERN.UNIQUEPATH]])),SEARCH("/",Table15183[[#This Row],[CONCERN.UNIQUEPATH]])+1,1),255))</f>
        <v/>
      </c>
      <c r="G16" s="14" t="s">
        <v>470</v>
      </c>
      <c r="H16" s="8" t="s">
        <v>471</v>
      </c>
    </row>
    <row r="17" spans="5:8" ht="15" outlineLevel="1">
      <c r="E17" t="str">
        <f xml:space="preserve"> CONCATENATE( MID(Table15183[[#This Row],[PHASE]],2,3), MID(Table15183[[#This Row],[DELIVERABLE]],2,4), TRIM(SUBSTITUTE(MID(Table15183[[#This Row],[CONCERN.ID]],2,20),"X","") )  )</f>
        <v/>
      </c>
      <c r="F17" t="str">
        <f>TRIM(MID(Table15183[[#This Row],[CONCERN.UNIQUEPATH]], IF( ISNUMBER( SEARCH("/",Table15183[[#This Row],[CONCERN.UNIQUEPATH]])),SEARCH("/",Table15183[[#This Row],[CONCERN.UNIQUEPATH]])+1,1),255))</f>
        <v/>
      </c>
      <c r="G17" s="13" t="s">
        <v>472</v>
      </c>
      <c r="H17" s="8" t="s">
        <v>473</v>
      </c>
    </row>
    <row r="18" spans="5:8" ht="15" outlineLevel="1">
      <c r="E18" t="str">
        <f xml:space="preserve"> CONCATENATE( MID(Table15183[[#This Row],[PHASE]],2,3), MID(Table15183[[#This Row],[DELIVERABLE]],2,4), TRIM(SUBSTITUTE(MID(Table15183[[#This Row],[CONCERN.ID]],2,20),"X","") )  )</f>
        <v/>
      </c>
      <c r="F18" t="str">
        <f>TRIM(MID(Table15183[[#This Row],[CONCERN.UNIQUEPATH]], IF( ISNUMBER( SEARCH("/",Table15183[[#This Row],[CONCERN.UNIQUEPATH]])),SEARCH("/",Table15183[[#This Row],[CONCERN.UNIQUEPATH]])+1,1),255))</f>
        <v/>
      </c>
      <c r="G18" s="14" t="s">
        <v>474</v>
      </c>
      <c r="H18" s="8" t="s">
        <v>475</v>
      </c>
    </row>
    <row r="19" spans="5:8" ht="15" outlineLevel="1">
      <c r="E19" t="str">
        <f xml:space="preserve"> CONCATENATE( MID(Table15183[[#This Row],[PHASE]],2,3), MID(Table15183[[#This Row],[DELIVERABLE]],2,4), TRIM(SUBSTITUTE(MID(Table15183[[#This Row],[CONCERN.ID]],2,20),"X","") )  )</f>
        <v/>
      </c>
      <c r="F19" t="str">
        <f>TRIM(MID(Table15183[[#This Row],[CONCERN.UNIQUEPATH]], IF( ISNUMBER( SEARCH("/",Table15183[[#This Row],[CONCERN.UNIQUEPATH]])),SEARCH("/",Table15183[[#This Row],[CONCERN.UNIQUEPATH]])+1,1),255))</f>
        <v/>
      </c>
      <c r="G19" s="13" t="s">
        <v>476</v>
      </c>
      <c r="H19" s="8" t="s">
        <v>477</v>
      </c>
    </row>
  </sheetData>
  <dataValidations count="4">
    <dataValidation type="list" allowBlank="1" showInputMessage="1" showErrorMessage="1" sqref="K9:K19" xr:uid="{E2F8F589-0EB9-4BBC-AB63-D03C90FE1287}">
      <formula1>TBL_Type</formula1>
    </dataValidation>
    <dataValidation type="list" allowBlank="1" showInputMessage="1" showErrorMessage="1" sqref="I9:J19" xr:uid="{588AA553-15A7-4329-96D9-77CE958E4E8E}">
      <formula1>TBL_Stakeholders</formula1>
    </dataValidation>
    <dataValidation type="list" allowBlank="1" showInputMessage="1" showErrorMessage="1" sqref="B9:B19" xr:uid="{715AEE78-9F03-4D89-97B7-D0B07B3560C7}">
      <formula1>TBL_Deliverables</formula1>
    </dataValidation>
    <dataValidation type="list" allowBlank="1" showInputMessage="1" showErrorMessage="1" sqref="A9:A19" xr:uid="{2C007800-F825-49C6-89C5-D0CD0B1FEC83}">
      <formula1>TBL_Phase</formula1>
    </dataValidation>
  </dataValidations>
  <hyperlinks>
    <hyperlink ref="A1" location="TOC!A1" display="TOC!A1" xr:uid="{8E00F66D-D981-49ED-9B85-19E402883C5A}"/>
    <hyperlink ref="H10" r:id="rId1" xr:uid="{7EDD064D-F607-409A-88A8-93DE6BCEC113}"/>
    <hyperlink ref="H9" r:id="rId2" xr:uid="{51048F2F-DF9C-4044-8485-304F687181D6}"/>
    <hyperlink ref="H11" r:id="rId3" xr:uid="{5AEC2D8D-20B5-4626-BCD1-A669B22C64BE}"/>
    <hyperlink ref="H12" r:id="rId4" xr:uid="{EF039E55-B0DA-4844-B05A-87C49E82FE54}"/>
    <hyperlink ref="H13" r:id="rId5" xr:uid="{5E8E1D8D-398A-4CA3-BEB8-303BC5EA0A5F}"/>
    <hyperlink ref="H14" r:id="rId6" xr:uid="{D13AD835-53D4-4569-A8FF-55BC54C69634}"/>
    <hyperlink ref="H15" r:id="rId7" xr:uid="{BD87E8AE-E2C7-4F85-B5B0-74CBAB2F1C7B}"/>
    <hyperlink ref="H16" r:id="rId8" xr:uid="{16C488F0-3185-4291-929C-9FD36C7B5934}"/>
    <hyperlink ref="H17" r:id="rId9" xr:uid="{0C43CFC1-D170-41B4-A29B-702C413256FA}"/>
    <hyperlink ref="H18" r:id="rId10" xr:uid="{2F4F8CF7-9A5D-4516-A9E6-94B563E4D920}"/>
    <hyperlink ref="H19" r:id="rId11" xr:uid="{C8C2FEF9-C4AE-497A-8047-CAE5EF6B94D7}"/>
  </hyperlinks>
  <pageMargins left="0.7" right="0.7" top="0.75" bottom="0.75" header="0.3" footer="0.3"/>
  <pageSetup paperSize="9" orientation="portrait" r:id="rId12"/>
  <tableParts count="1">
    <tablePart r:id="rId1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53D6C-4CB9-4F07-A754-CDA694321C0D}">
  <sheetPr codeName="Sheet40">
    <tabColor theme="9" tint="0.39997558519241921"/>
  </sheetPr>
  <dimension ref="A1:J36"/>
  <sheetViews>
    <sheetView workbookViewId="0">
      <selection activeCell="D10" sqref="D10"/>
    </sheetView>
  </sheetViews>
  <sheetFormatPr defaultRowHeight="14.45"/>
  <cols>
    <col min="1" max="1" width="8.42578125" customWidth="1"/>
    <col min="2" max="2" width="13.85546875" customWidth="1"/>
    <col min="3" max="3" width="13.85546875" bestFit="1" customWidth="1"/>
    <col min="4" max="4" width="42.28515625" bestFit="1" customWidth="1"/>
    <col min="5" max="5" width="10.42578125" bestFit="1" customWidth="1"/>
    <col min="6" max="6" width="25.85546875" bestFit="1" customWidth="1"/>
    <col min="7" max="7" width="137.140625" bestFit="1" customWidth="1"/>
    <col min="8" max="8" width="14.140625" customWidth="1"/>
    <col min="9" max="9" width="13.42578125" bestFit="1" customWidth="1"/>
  </cols>
  <sheetData>
    <row r="1" spans="1:10">
      <c r="A1" s="8" t="s">
        <v>439</v>
      </c>
    </row>
    <row r="2" spans="1:10">
      <c r="A2" s="15" t="s">
        <v>440</v>
      </c>
      <c r="B2" s="15"/>
      <c r="C2" s="15"/>
      <c r="D2" s="15"/>
      <c r="E2" s="15"/>
      <c r="F2" s="15"/>
      <c r="G2" s="15"/>
      <c r="H2" s="15"/>
      <c r="I2" s="15"/>
      <c r="J2" s="15"/>
    </row>
    <row r="3" spans="1:10">
      <c r="A3" s="15" t="s">
        <v>478</v>
      </c>
      <c r="B3" s="15"/>
      <c r="C3" s="15"/>
      <c r="D3" s="15"/>
      <c r="E3" s="15"/>
      <c r="F3" s="15"/>
      <c r="G3" s="15"/>
      <c r="H3" s="15"/>
      <c r="I3" s="15"/>
      <c r="J3" s="15"/>
    </row>
    <row r="5" spans="1:10">
      <c r="A5" s="15" t="s">
        <v>479</v>
      </c>
      <c r="B5" s="15"/>
      <c r="C5" s="15"/>
      <c r="D5" s="15"/>
      <c r="E5" s="15"/>
      <c r="F5" s="15"/>
      <c r="G5" s="15"/>
      <c r="H5" s="15"/>
      <c r="I5" s="15"/>
      <c r="J5" s="15"/>
    </row>
    <row r="6" spans="1:10">
      <c r="A6" s="15" t="s">
        <v>480</v>
      </c>
      <c r="B6" s="15"/>
      <c r="C6" s="15"/>
      <c r="D6" s="15"/>
      <c r="E6" s="15"/>
      <c r="F6" s="15"/>
      <c r="G6" s="15"/>
      <c r="H6" s="15"/>
      <c r="I6" s="15"/>
      <c r="J6" s="15"/>
    </row>
    <row r="7" spans="1:10">
      <c r="A7" s="16"/>
      <c r="B7" s="16"/>
      <c r="C7" s="16"/>
      <c r="D7" s="16"/>
      <c r="E7" s="16"/>
      <c r="F7" s="16"/>
      <c r="G7" s="16"/>
      <c r="H7" s="16"/>
      <c r="I7" s="16"/>
      <c r="J7" s="16"/>
    </row>
    <row r="8" spans="1:10">
      <c r="A8" t="s">
        <v>444</v>
      </c>
      <c r="B8" t="s">
        <v>445</v>
      </c>
      <c r="C8" t="s">
        <v>446</v>
      </c>
      <c r="D8" t="s">
        <v>447</v>
      </c>
      <c r="E8" t="s">
        <v>448</v>
      </c>
      <c r="F8" t="s">
        <v>449</v>
      </c>
      <c r="G8" t="s">
        <v>450</v>
      </c>
      <c r="H8" t="s">
        <v>451</v>
      </c>
      <c r="I8" t="s">
        <v>452</v>
      </c>
      <c r="J8" t="s">
        <v>65</v>
      </c>
    </row>
    <row r="9" spans="1:10">
      <c r="A9" t="s">
        <v>120</v>
      </c>
      <c r="C9" t="s">
        <v>481</v>
      </c>
      <c r="D9" t="s">
        <v>482</v>
      </c>
      <c r="E9" t="str">
        <f xml:space="preserve"> CONCATENATE( MID(Table151851[[#This Row],[PHASE]],2,3), MID(Table151851[[#This Row],[DELIVERABLE]],2,4), TRIM(SUBSTITUTE(MID(Table151851[[#This Row],[CONCERN.ID]],2,20),"X","") )  )</f>
        <v>07.07.81.01</v>
      </c>
      <c r="F9" t="str">
        <f>TRIM(MID(Table151851[[#This Row],[CONCERN.UNIQUEPATH]], IF( ISNUMBER( SEARCH("/",Table151851[[#This Row],[CONCERN.UNIQUEPATH]])),SEARCH("/",Table151851[[#This Row],[CONCERN.UNIQUEPATH]])+1,1),255))</f>
        <v>Legal/NZGovt: Security</v>
      </c>
      <c r="G9" t="s">
        <v>483</v>
      </c>
    </row>
    <row r="10" spans="1:10">
      <c r="A10" t="s">
        <v>120</v>
      </c>
      <c r="C10" t="s">
        <v>484</v>
      </c>
      <c r="D10" t="s">
        <v>485</v>
      </c>
      <c r="E10" t="str">
        <f xml:space="preserve"> CONCATENATE( MID(Table151851[[#This Row],[PHASE]],2,3), MID(Table151851[[#This Row],[DELIVERABLE]],2,4), TRIM(SUBSTITUTE(MID(Table151851[[#This Row],[CONCERN.ID]],2,20),"X","") )  )</f>
        <v>07.07.81.02</v>
      </c>
      <c r="F10" t="str">
        <f>TRIM(MID(Table151851[[#This Row],[CONCERN.UNIQUEPATH]], IF( ISNUMBER( SEARCH("/",Table151851[[#This Row],[CONCERN.UNIQUEPATH]])),SEARCH("/",Table151851[[#This Row],[CONCERN.UNIQUEPATH]])+1,1),255))</f>
        <v>LegalNZGovt/Security: NZ Info Security Classification</v>
      </c>
      <c r="G10" t="s">
        <v>486</v>
      </c>
    </row>
    <row r="11" spans="1:10">
      <c r="A11" t="s">
        <v>120</v>
      </c>
      <c r="C11" t="s">
        <v>487</v>
      </c>
      <c r="D11" t="s">
        <v>488</v>
      </c>
      <c r="E11" t="str">
        <f xml:space="preserve"> CONCATENATE( MID(Table151851[[#This Row],[PHASE]],2,3), MID(Table151851[[#This Row],[DELIVERABLE]],2,4), TRIM(SUBSTITUTE(MID(Table151851[[#This Row],[CONCERN.ID]],2,20),"X","") )  )</f>
        <v>07.07.81.03</v>
      </c>
      <c r="F11" t="str">
        <f>TRIM(MID(Table151851[[#This Row],[CONCERN.UNIQUEPATH]], IF( ISNUMBER( SEARCH("/",Table151851[[#This Row],[CONCERN.UNIQUEPATH]])),SEARCH("/",Table151851[[#This Row],[CONCERN.UNIQUEPATH]])+1,1),255))</f>
        <v>Legal/NZGovt/Security: NZISM</v>
      </c>
      <c r="G11" t="s">
        <v>489</v>
      </c>
    </row>
    <row r="12" spans="1:10">
      <c r="A12" t="s">
        <v>120</v>
      </c>
      <c r="C12" t="s">
        <v>490</v>
      </c>
      <c r="D12" t="s">
        <v>491</v>
      </c>
      <c r="E12" t="str">
        <f xml:space="preserve"> CONCATENATE( MID(Table151851[[#This Row],[PHASE]],2,3), MID(Table151851[[#This Row],[DELIVERABLE]],2,4), TRIM(SUBSTITUTE(MID(Table151851[[#This Row],[CONCERN.ID]],2,20),"X","") )  )</f>
        <v>07.07.82.01</v>
      </c>
      <c r="F12" t="str">
        <f>TRIM(MID(Table151851[[#This Row],[CONCERN.UNIQUEPATH]], IF( ISNUMBER( SEARCH("/",Table151851[[#This Row],[CONCERN.UNIQUEPATH]])),SEARCH("/",Table151851[[#This Row],[CONCERN.UNIQUEPATH]])+1,1),255))</f>
        <v>Legal/NZGovt/Privacy</v>
      </c>
      <c r="G12" t="s">
        <v>492</v>
      </c>
    </row>
    <row r="13" spans="1:10">
      <c r="A13" t="s">
        <v>120</v>
      </c>
      <c r="C13" t="s">
        <v>493</v>
      </c>
      <c r="D13" t="s">
        <v>494</v>
      </c>
      <c r="E13" t="str">
        <f xml:space="preserve"> CONCATENATE( MID(Table151851[[#This Row],[PHASE]],2,3), MID(Table151851[[#This Row],[DELIVERABLE]],2,4), TRIM(SUBSTITUTE(MID(Table151851[[#This Row],[CONCERN.ID]],2,20),"X","") )  )</f>
        <v>07.07.82.02</v>
      </c>
      <c r="F13" t="str">
        <f>TRIM(MID(Table151851[[#This Row],[CONCERN.UNIQUEPATH]], IF( ISNUMBER( SEARCH("/",Table151851[[#This Row],[CONCERN.UNIQUEPATH]])),SEARCH("/",Table151851[[#This Row],[CONCERN.UNIQUEPATH]])+1,1),255))</f>
        <v>Legal/NZGovt/Privacy: Privacy Act: Service</v>
      </c>
      <c r="G13" t="s">
        <v>495</v>
      </c>
    </row>
    <row r="14" spans="1:10">
      <c r="A14" t="s">
        <v>120</v>
      </c>
      <c r="C14" t="s">
        <v>496</v>
      </c>
      <c r="D14" t="s">
        <v>497</v>
      </c>
      <c r="E14" t="str">
        <f xml:space="preserve"> CONCATENATE( MID(Table151851[[#This Row],[PHASE]],2,3), MID(Table151851[[#This Row],[DELIVERABLE]],2,4), TRIM(SUBSTITUTE(MID(Table151851[[#This Row],[CONCERN.ID]],2,20),"X","") )  )</f>
        <v>07.07.82.03</v>
      </c>
      <c r="F14" t="str">
        <f>TRIM(MID(Table151851[[#This Row],[CONCERN.UNIQUEPATH]], IF( ISNUMBER( SEARCH("/",Table151851[[#This Row],[CONCERN.UNIQUEPATH]])),SEARCH("/",Table151851[[#This Row],[CONCERN.UNIQUEPATH]])+1,1),255))</f>
        <v>Legal/NZGovt/Privacy: Privacy Act: People</v>
      </c>
      <c r="G14" t="s">
        <v>498</v>
      </c>
    </row>
    <row r="15" spans="1:10">
      <c r="A15" t="s">
        <v>120</v>
      </c>
      <c r="C15" t="s">
        <v>499</v>
      </c>
      <c r="D15" t="s">
        <v>500</v>
      </c>
      <c r="E15" t="str">
        <f xml:space="preserve"> CONCATENATE( MID(Table151851[[#This Row],[PHASE]],2,3), MID(Table151851[[#This Row],[DELIVERABLE]],2,4), TRIM(SUBSTITUTE(MID(Table151851[[#This Row],[CONCERN.ID]],2,20),"X","") )  )</f>
        <v>07.07.83.01</v>
      </c>
      <c r="F15" t="str">
        <f>TRIM(MID(Table151851[[#This Row],[CONCERN.UNIQUEPATH]], IF( ISNUMBER( SEARCH("/",Table151851[[#This Row],[CONCERN.UNIQUEPATH]])),SEARCH("/",Table151851[[#This Row],[CONCERN.UNIQUEPATH]])+1,1),255))</f>
        <v>Legal/NZGovt/Public Records: OIA</v>
      </c>
      <c r="G15" t="s">
        <v>501</v>
      </c>
    </row>
    <row r="16" spans="1:10">
      <c r="A16" t="s">
        <v>120</v>
      </c>
      <c r="C16" t="s">
        <v>502</v>
      </c>
      <c r="D16" t="s">
        <v>503</v>
      </c>
      <c r="E16" t="str">
        <f xml:space="preserve"> CONCATENATE( MID(Table151851[[#This Row],[PHASE]],2,3), MID(Table151851[[#This Row],[DELIVERABLE]],2,4), TRIM(SUBSTITUTE(MID(Table151851[[#This Row],[CONCERN.ID]],2,20),"X","") )  )</f>
        <v>07.07.83.02</v>
      </c>
      <c r="F16" t="str">
        <f>TRIM(MID(Table151851[[#This Row],[CONCERN.UNIQUEPATH]], IF( ISNUMBER( SEARCH("/",Table151851[[#This Row],[CONCERN.UNIQUEPATH]])),SEARCH("/",Table151851[[#This Row],[CONCERN.UNIQUEPATH]])+1,1),255))</f>
        <v>Legal/NZGovt/Public Records: Archiving</v>
      </c>
      <c r="G16" t="s">
        <v>504</v>
      </c>
    </row>
    <row r="17" spans="1:7">
      <c r="A17" t="s">
        <v>120</v>
      </c>
      <c r="C17" t="s">
        <v>505</v>
      </c>
      <c r="D17" t="s">
        <v>506</v>
      </c>
      <c r="E17" t="str">
        <f xml:space="preserve"> CONCATENATE( MID(Table151851[[#This Row],[PHASE]],2,3), MID(Table151851[[#This Row],[DELIVERABLE]],2,4), TRIM(SUBSTITUTE(MID(Table151851[[#This Row],[CONCERN.ID]],2,20),"X","") )  )</f>
        <v>07.07.84.01</v>
      </c>
      <c r="F17" t="str">
        <f>TRIM(MID(Table151851[[#This Row],[CONCERN.UNIQUEPATH]], IF( ISNUMBER( SEARCH("/",Table151851[[#This Row],[CONCERN.UNIQUEPATH]])),SEARCH("/",Table151851[[#This Row],[CONCERN.UNIQUEPATH]])+1,1),255))</f>
        <v>Legal/NZGovt/Transparency</v>
      </c>
      <c r="G17" t="s">
        <v>507</v>
      </c>
    </row>
    <row r="18" spans="1:7">
      <c r="A18" t="s">
        <v>120</v>
      </c>
      <c r="C18" t="s">
        <v>508</v>
      </c>
      <c r="D18" t="s">
        <v>509</v>
      </c>
      <c r="E18" t="str">
        <f xml:space="preserve"> CONCATENATE( MID(Table151851[[#This Row],[PHASE]],2,3), MID(Table151851[[#This Row],[DELIVERABLE]],2,4), TRIM(SUBSTITUTE(MID(Table151851[[#This Row],[CONCERN.ID]],2,20),"X","") )  )</f>
        <v>07.07.84.02</v>
      </c>
      <c r="F18" t="str">
        <f>TRIM(MID(Table151851[[#This Row],[CONCERN.UNIQUEPATH]], IF( ISNUMBER( SEARCH("/",Table151851[[#This Row],[CONCERN.UNIQUEPATH]])),SEARCH("/",Table151851[[#This Row],[CONCERN.UNIQUEPATH]])+1,1),255))</f>
        <v>Legal/NZGovt/Transparency: Public Records Act</v>
      </c>
      <c r="G18" t="s">
        <v>510</v>
      </c>
    </row>
    <row r="19" spans="1:7">
      <c r="A19" t="s">
        <v>120</v>
      </c>
      <c r="C19" t="s">
        <v>511</v>
      </c>
      <c r="D19" t="s">
        <v>512</v>
      </c>
      <c r="E19" t="str">
        <f xml:space="preserve"> CONCATENATE( MID(Table151851[[#This Row],[PHASE]],2,3), MID(Table151851[[#This Row],[DELIVERABLE]],2,4), TRIM(SUBSTITUTE(MID(Table151851[[#This Row],[CONCERN.ID]],2,20),"X","") )  )</f>
        <v>07.07.85.01</v>
      </c>
      <c r="F19" t="str">
        <f>TRIM(MID(Table151851[[#This Row],[CONCERN.UNIQUEPATH]], IF( ISNUMBER( SEARCH("/",Table151851[[#This Row],[CONCERN.UNIQUEPATH]])),SEARCH("/",Table151851[[#This Row],[CONCERN.UNIQUEPATH]])+1,1),255))</f>
        <v>Legal/NZGovt/Accessibility</v>
      </c>
      <c r="G19" t="s">
        <v>513</v>
      </c>
    </row>
    <row r="20" spans="1:7">
      <c r="A20" t="s">
        <v>120</v>
      </c>
      <c r="C20" t="s">
        <v>511</v>
      </c>
      <c r="D20" t="s">
        <v>514</v>
      </c>
      <c r="E20" t="str">
        <f xml:space="preserve"> CONCATENATE( MID(Table151851[[#This Row],[PHASE]],2,3), MID(Table151851[[#This Row],[DELIVERABLE]],2,4), TRIM(SUBSTITUTE(MID(Table151851[[#This Row],[CONCERN.ID]],2,20),"X","") )  )</f>
        <v>07.07.85.01</v>
      </c>
      <c r="F20" t="str">
        <f>TRIM(MID(Table151851[[#This Row],[CONCERN.UNIQUEPATH]], IF( ISNUMBER( SEARCH("/",Table151851[[#This Row],[CONCERN.UNIQUEPATH]])),SEARCH("/",Table151851[[#This Row],[CONCERN.UNIQUEPATH]])+1,1),255))</f>
        <v>Legal/NZGovt/Treaty</v>
      </c>
      <c r="G20" t="s">
        <v>515</v>
      </c>
    </row>
    <row r="21" spans="1:7">
      <c r="A21" t="s">
        <v>120</v>
      </c>
      <c r="C21" t="s">
        <v>516</v>
      </c>
      <c r="D21" t="s">
        <v>517</v>
      </c>
      <c r="E21" t="str">
        <f xml:space="preserve"> CONCATENATE( MID(Table151851[[#This Row],[PHASE]],2,3), MID(Table151851[[#This Row],[DELIVERABLE]],2,4), TRIM(SUBSTITUTE(MID(Table151851[[#This Row],[CONCERN.ID]],2,20),"X","") )  )</f>
        <v>07.07.85.02</v>
      </c>
      <c r="F21" t="str">
        <f>TRIM(MID(Table151851[[#This Row],[CONCERN.UNIQUEPATH]], IF( ISNUMBER( SEARCH("/",Table151851[[#This Row],[CONCERN.UNIQUEPATH]])),SEARCH("/",Table151851[[#This Row],[CONCERN.UNIQUEPATH]])+1,1),255))</f>
        <v>Legal/NZGovt/Treaty: Māori</v>
      </c>
      <c r="G21" t="s">
        <v>518</v>
      </c>
    </row>
    <row r="22" spans="1:7">
      <c r="A22" t="s">
        <v>120</v>
      </c>
      <c r="C22" t="s">
        <v>519</v>
      </c>
      <c r="D22" t="s">
        <v>520</v>
      </c>
      <c r="E22" t="str">
        <f xml:space="preserve"> CONCATENATE( MID(Table151851[[#This Row],[PHASE]],2,3), MID(Table151851[[#This Row],[DELIVERABLE]],2,4), TRIM(SUBSTITUTE(MID(Table151851[[#This Row],[CONCERN.ID]],2,20),"X","") )  )</f>
        <v>07.07.85.03</v>
      </c>
      <c r="F22" t="str">
        <f>TRIM(MID(Table151851[[#This Row],[CONCERN.UNIQUEPATH]], IF( ISNUMBER( SEARCH("/",Table151851[[#This Row],[CONCERN.UNIQUEPATH]])),SEARCH("/",Table151851[[#This Row],[CONCERN.UNIQUEPATH]])+1,1),255))</f>
        <v>Legal/NZGovt/Treay: Māori: Content</v>
      </c>
      <c r="G22" t="s">
        <v>521</v>
      </c>
    </row>
    <row r="23" spans="1:7">
      <c r="A23" t="s">
        <v>120</v>
      </c>
      <c r="C23" t="s">
        <v>522</v>
      </c>
      <c r="D23" t="s">
        <v>523</v>
      </c>
      <c r="E23" t="str">
        <f xml:space="preserve"> CONCATENATE( MID(Table151851[[#This Row],[PHASE]],2,3), MID(Table151851[[#This Row],[DELIVERABLE]],2,4), TRIM(SUBSTITUTE(MID(Table151851[[#This Row],[CONCERN.ID]],2,20),"X","") )  )</f>
        <v>07.07.86.02</v>
      </c>
      <c r="F23" t="str">
        <f>TRIM(MID(Table151851[[#This Row],[CONCERN.UNIQUEPATH]], IF( ISNUMBER( SEARCH("/",Table151851[[#This Row],[CONCERN.UNIQUEPATH]])),SEARCH("/",Table151851[[#This Row],[CONCERN.UNIQUEPATH]])+1,1),255))</f>
        <v>Legal/NZGovt/Accessibility: NZ WAS</v>
      </c>
      <c r="G23" t="s">
        <v>524</v>
      </c>
    </row>
    <row r="24" spans="1:7">
      <c r="A24" t="s">
        <v>120</v>
      </c>
      <c r="C24" t="s">
        <v>525</v>
      </c>
      <c r="D24" t="s">
        <v>526</v>
      </c>
      <c r="E24" t="str">
        <f xml:space="preserve"> CONCATENATE( MID(Table151851[[#This Row],[PHASE]],2,3), MID(Table151851[[#This Row],[DELIVERABLE]],2,4), TRIM(SUBSTITUTE(MID(Table151851[[#This Row],[CONCERN.ID]],2,20),"X","") )  )</f>
        <v>07.07.86.03</v>
      </c>
      <c r="F24" t="str">
        <f>TRIM(MID(Table151851[[#This Row],[CONCERN.UNIQUEPATH]], IF( ISNUMBER( SEARCH("/",Table151851[[#This Row],[CONCERN.UNIQUEPATH]])),SEARCH("/",Table151851[[#This Row],[CONCERN.UNIQUEPATH]])+1,1),255))</f>
        <v>Legal/NZGovt/Accessibility: Languages</v>
      </c>
      <c r="G24" t="s">
        <v>527</v>
      </c>
    </row>
    <row r="25" spans="1:7">
      <c r="A25" t="s">
        <v>120</v>
      </c>
      <c r="C25" t="s">
        <v>528</v>
      </c>
      <c r="D25" t="s">
        <v>529</v>
      </c>
      <c r="E25" t="str">
        <f xml:space="preserve"> CONCATENATE( MID(Table151851[[#This Row],[PHASE]],2,3), MID(Table151851[[#This Row],[DELIVERABLE]],2,4), TRIM(SUBSTITUTE(MID(Table151851[[#This Row],[CONCERN.ID]],2,20),"X","") )  )</f>
        <v>07.07.87.01</v>
      </c>
      <c r="F25" t="str">
        <f>TRIM(MID(Table151851[[#This Row],[CONCERN.UNIQUEPATH]], IF( ISNUMBER( SEARCH("/",Table151851[[#This Row],[CONCERN.UNIQUEPATH]])),SEARCH("/",Table151851[[#This Row],[CONCERN.UNIQUEPATH]])+1,1),255))</f>
        <v>Legal/NZGovt/Open Data</v>
      </c>
      <c r="G25" t="s">
        <v>530</v>
      </c>
    </row>
    <row r="26" spans="1:7">
      <c r="A26" t="s">
        <v>120</v>
      </c>
      <c r="C26" t="s">
        <v>531</v>
      </c>
      <c r="D26" t="s">
        <v>532</v>
      </c>
      <c r="E26" t="str">
        <f xml:space="preserve"> CONCATENATE( MID(Table151851[[#This Row],[PHASE]],2,3), MID(Table151851[[#This Row],[DELIVERABLE]],2,4), TRIM(SUBSTITUTE(MID(Table151851[[#This Row],[CONCERN.ID]],2,20),"X","") )  )</f>
        <v>07.07.87.02</v>
      </c>
      <c r="F26" t="str">
        <f>TRIM(MID(Table151851[[#This Row],[CONCERN.UNIQUEPATH]], IF( ISNUMBER( SEARCH("/",Table151851[[#This Row],[CONCERN.UNIQUEPATH]])),SEARCH("/",Table151851[[#This Row],[CONCERN.UNIQUEPATH]])+1,1),255))</f>
        <v>Legal/NZGovt/Open Data: NZ DIMP</v>
      </c>
      <c r="G26" t="s">
        <v>533</v>
      </c>
    </row>
    <row r="27" spans="1:7">
      <c r="A27" t="s">
        <v>120</v>
      </c>
      <c r="C27" t="s">
        <v>534</v>
      </c>
      <c r="D27" t="s">
        <v>535</v>
      </c>
      <c r="E27" t="str">
        <f xml:space="preserve"> CONCATENATE( MID(Table151851[[#This Row],[PHASE]],2,3), MID(Table151851[[#This Row],[DELIVERABLE]],2,4), TRIM(SUBSTITUTE(MID(Table151851[[#This Row],[CONCERN.ID]],2,20),"X","") )  )</f>
        <v>07.07.88.01</v>
      </c>
      <c r="F27" t="str">
        <f>TRIM(MID(Table151851[[#This Row],[CONCERN.UNIQUEPATH]], IF( ISNUMBER( SEARCH("/",Table151851[[#This Row],[CONCERN.UNIQUEPATH]])),SEARCH("/",Table151851[[#This Row],[CONCERN.UNIQUEPATH]])+1,1),255))</f>
        <v>Legal/NZGovt/Copyright</v>
      </c>
      <c r="G27" t="s">
        <v>536</v>
      </c>
    </row>
    <row r="28" spans="1:7">
      <c r="A28" t="s">
        <v>120</v>
      </c>
      <c r="C28" t="s">
        <v>537</v>
      </c>
      <c r="D28" t="s">
        <v>538</v>
      </c>
      <c r="E28" t="str">
        <f xml:space="preserve"> CONCATENATE( MID(Table151851[[#This Row],[PHASE]],2,3), MID(Table151851[[#This Row],[DELIVERABLE]],2,4), TRIM(SUBSTITUTE(MID(Table151851[[#This Row],[CONCERN.ID]],2,20),"X","") )  )</f>
        <v>07.07.88.02</v>
      </c>
      <c r="F28" t="str">
        <f>TRIM(MID(Table151851[[#This Row],[CONCERN.UNIQUEPATH]], IF( ISNUMBER( SEARCH("/",Table151851[[#This Row],[CONCERN.UNIQUEPATH]])),SEARCH("/",Table151851[[#This Row],[CONCERN.UNIQUEPATH]])+1,1),255))</f>
        <v>Legal/NZGovt/Copyright: NZ GOAL</v>
      </c>
      <c r="G28" t="s">
        <v>539</v>
      </c>
    </row>
    <row r="29" spans="1:7">
      <c r="A29" t="s">
        <v>120</v>
      </c>
      <c r="C29" t="s">
        <v>540</v>
      </c>
      <c r="D29" t="s">
        <v>541</v>
      </c>
      <c r="E29" t="str">
        <f xml:space="preserve"> CONCATENATE( MID(Table151851[[#This Row],[PHASE]],2,3), MID(Table151851[[#This Row],[DELIVERABLE]],2,4), TRIM(SUBSTITUTE(MID(Table151851[[#This Row],[CONCERN.ID]],2,20),"X","") )  )</f>
        <v>07.07.89.01</v>
      </c>
      <c r="F29" t="str">
        <f>TRIM(MID(Table151851[[#This Row],[CONCERN.UNIQUEPATH]], IF( ISNUMBER( SEARCH("/",Table151851[[#This Row],[CONCERN.UNIQUEPATH]])),SEARCH("/",Table151851[[#This Row],[CONCERN.UNIQUEPATH]])+1,1),255))</f>
        <v>Legal/NZGovt/Procurement</v>
      </c>
      <c r="G29" t="s">
        <v>542</v>
      </c>
    </row>
    <row r="30" spans="1:7">
      <c r="A30" t="s">
        <v>120</v>
      </c>
      <c r="C30" t="s">
        <v>543</v>
      </c>
      <c r="D30" t="s">
        <v>544</v>
      </c>
      <c r="E30" t="str">
        <f xml:space="preserve"> CONCATENATE( MID(Table151851[[#This Row],[PHASE]],2,3), MID(Table151851[[#This Row],[DELIVERABLE]],2,4), TRIM(SUBSTITUTE(MID(Table151851[[#This Row],[CONCERN.ID]],2,20),"X","") )  )</f>
        <v>07.07.89.02</v>
      </c>
      <c r="F30" t="str">
        <f>TRIM(MID(Table151851[[#This Row],[CONCERN.UNIQUEPATH]], IF( ISNUMBER( SEARCH("/",Table151851[[#This Row],[CONCERN.UNIQUEPATH]])),SEARCH("/",Table151851[[#This Row],[CONCERN.UNIQUEPATH]])+1,1),255))</f>
        <v>Legal/NZGovt/Procurement: NZ WAS</v>
      </c>
      <c r="G30" t="s">
        <v>545</v>
      </c>
    </row>
    <row r="31" spans="1:7">
      <c r="A31" t="s">
        <v>120</v>
      </c>
      <c r="C31" t="s">
        <v>546</v>
      </c>
      <c r="D31" t="s">
        <v>547</v>
      </c>
      <c r="E31" t="str">
        <f xml:space="preserve"> CONCATENATE( MID(Table151851[[#This Row],[PHASE]],2,3), MID(Table151851[[#This Row],[DELIVERABLE]],2,4), TRIM(SUBSTITUTE(MID(Table151851[[#This Row],[CONCERN.ID]],2,20),"X","") )  )</f>
        <v>07.07.90.01</v>
      </c>
      <c r="F31" t="str">
        <f>TRIM(MID(Table151851[[#This Row],[CONCERN.UNIQUEPATH]], IF( ISNUMBER( SEARCH("/",Table151851[[#This Row],[CONCERN.UNIQUEPATH]])),SEARCH("/",Table151851[[#This Row],[CONCERN.UNIQUEPATH]])+1,1),255))</f>
        <v>Legal/NZGovt/Probity</v>
      </c>
      <c r="G31" t="s">
        <v>548</v>
      </c>
    </row>
    <row r="32" spans="1:7">
      <c r="A32" t="s">
        <v>120</v>
      </c>
      <c r="C32" t="s">
        <v>549</v>
      </c>
      <c r="D32" t="s">
        <v>550</v>
      </c>
      <c r="E32" t="str">
        <f xml:space="preserve"> CONCATENATE( MID(Table151851[[#This Row],[PHASE]],2,3), MID(Table151851[[#This Row],[DELIVERABLE]],2,4), TRIM(SUBSTITUTE(MID(Table151851[[#This Row],[CONCERN.ID]],2,20),"X","") )  )</f>
        <v>07.07.91.01</v>
      </c>
      <c r="F32" t="str">
        <f>TRIM(MID(Table151851[[#This Row],[CONCERN.UNIQUEPATH]], IF( ISNUMBER( SEARCH("/",Table151851[[#This Row],[CONCERN.UNIQUEPATH]])),SEARCH("/",Table151851[[#This Row],[CONCERN.UNIQUEPATH]])+1,1),255))</f>
        <v>Legal/NZGovt/NZ Gov Agencies</v>
      </c>
      <c r="G32" t="s">
        <v>551</v>
      </c>
    </row>
    <row r="33" spans="1:7">
      <c r="A33" t="s">
        <v>120</v>
      </c>
      <c r="C33" t="s">
        <v>552</v>
      </c>
      <c r="D33" t="s">
        <v>553</v>
      </c>
      <c r="E33" t="str">
        <f xml:space="preserve"> CONCATENATE( MID(Table151851[[#This Row],[PHASE]],2,3), MID(Table151851[[#This Row],[DELIVERABLE]],2,4), TRIM(SUBSTITUTE(MID(Table151851[[#This Row],[CONCERN.ID]],2,20),"X","") )  )</f>
        <v>07.07.91.02</v>
      </c>
      <c r="F33" t="str">
        <f>TRIM(MID(Table151851[[#This Row],[CONCERN.UNIQUEPATH]], IF( ISNUMBER( SEARCH("/",Table151851[[#This Row],[CONCERN.UNIQUEPATH]])),SEARCH("/",Table151851[[#This Row],[CONCERN.UNIQUEPATH]])+1,1),255))</f>
        <v>Legal/NZGovt/NZ Gov Services</v>
      </c>
      <c r="G33" t="s">
        <v>554</v>
      </c>
    </row>
    <row r="34" spans="1:7">
      <c r="A34" t="s">
        <v>120</v>
      </c>
      <c r="C34" t="s">
        <v>555</v>
      </c>
      <c r="D34" t="s">
        <v>556</v>
      </c>
      <c r="E34" t="str">
        <f xml:space="preserve"> CONCATENATE( MID(Table151851[[#This Row],[PHASE]],2,3), MID(Table151851[[#This Row],[DELIVERABLE]],2,4), TRIM(SUBSTITUTE(MID(Table151851[[#This Row],[CONCERN.ID]],2,20),"X","") )  )</f>
        <v>07.07.91.04</v>
      </c>
      <c r="F34" t="str">
        <f>TRIM(MID(Table151851[[#This Row],[CONCERN.UNIQUEPATH]], IF( ISNUMBER( SEARCH("/",Table151851[[#This Row],[CONCERN.UNIQUEPATH]])),SEARCH("/",Table151851[[#This Row],[CONCERN.UNIQUEPATH]])+1,1),255))</f>
        <v>Legal/NZGovt/NZ Gov Digital Services</v>
      </c>
      <c r="G34" t="s">
        <v>557</v>
      </c>
    </row>
    <row r="35" spans="1:7">
      <c r="A35" t="s">
        <v>120</v>
      </c>
      <c r="C35" t="s">
        <v>558</v>
      </c>
      <c r="D35" t="s">
        <v>559</v>
      </c>
      <c r="E35" t="str">
        <f xml:space="preserve"> CONCATENATE( MID(Table151851[[#This Row],[PHASE]],2,3), MID(Table151851[[#This Row],[DELIVERABLE]],2,4), TRIM(SUBSTITUTE(MID(Table151851[[#This Row],[CONCERN.ID]],2,20),"X","") )  )</f>
        <v>07.07.91.03</v>
      </c>
      <c r="F35" t="str">
        <f>TRIM(MID(Table151851[[#This Row],[CONCERN.UNIQUEPATH]], IF( ISNUMBER( SEARCH("/",Table151851[[#This Row],[CONCERN.UNIQUEPATH]])),SEARCH("/",Table151851[[#This Row],[CONCERN.UNIQUEPATH]])+1,1),255))</f>
        <v>Legal/NZGovt/NZ Govt Digital Strategy</v>
      </c>
      <c r="G35" t="s">
        <v>560</v>
      </c>
    </row>
    <row r="36" spans="1:7">
      <c r="A36" t="s">
        <v>120</v>
      </c>
      <c r="C36" t="s">
        <v>561</v>
      </c>
      <c r="D36" t="s">
        <v>562</v>
      </c>
      <c r="E36" t="str">
        <f xml:space="preserve"> CONCATENATE( MID(Table151851[[#This Row],[PHASE]],2,3), MID(Table151851[[#This Row],[DELIVERABLE]],2,4), TRIM(SUBSTITUTE(MID(Table151851[[#This Row],[CONCERN.ID]],2,20),"X","") )  )</f>
        <v>07.07.91.05</v>
      </c>
      <c r="F36" t="str">
        <f>TRIM(MID(Table151851[[#This Row],[CONCERN.UNIQUEPATH]], IF( ISNUMBER( SEARCH("/",Table151851[[#This Row],[CONCERN.UNIQUEPATH]])),SEARCH("/",Table151851[[#This Row],[CONCERN.UNIQUEPATH]])+1,1),255))</f>
        <v>Legal/NZGovt/NZ Govt Cloud First</v>
      </c>
      <c r="G36" t="s">
        <v>563</v>
      </c>
    </row>
  </sheetData>
  <mergeCells count="5">
    <mergeCell ref="A2:J2"/>
    <mergeCell ref="A3:J3"/>
    <mergeCell ref="A5:J5"/>
    <mergeCell ref="A6:J6"/>
    <mergeCell ref="A7:J7"/>
  </mergeCells>
  <dataValidations count="4">
    <dataValidation type="list" allowBlank="1" showInputMessage="1" showErrorMessage="1" sqref="J9:J36" xr:uid="{C86C5C90-894E-4AF4-BFBD-6476C65B327B}">
      <formula1>TBL_Type</formula1>
    </dataValidation>
    <dataValidation type="list" allowBlank="1" showInputMessage="1" showErrorMessage="1" sqref="H9:I36" xr:uid="{736DAD7F-8C22-4E02-96D8-CE40697FB0E9}">
      <formula1>TBL_Stakeholders</formula1>
    </dataValidation>
    <dataValidation type="list" allowBlank="1" showInputMessage="1" showErrorMessage="1" sqref="B9:B36" xr:uid="{108A2D7E-4615-4E61-A625-DFF408C58C72}">
      <formula1>TBL_Deliverables</formula1>
    </dataValidation>
    <dataValidation type="list" allowBlank="1" showInputMessage="1" showErrorMessage="1" sqref="A9:A36" xr:uid="{41584C72-440C-4C16-A7BB-1E96DBE1DD12}">
      <formula1>TBL_Phase</formula1>
    </dataValidation>
  </dataValidations>
  <hyperlinks>
    <hyperlink ref="A1" location="TOC!A1" display="TOC!A1" xr:uid="{5B58970A-BD61-4841-9ECD-20256959A756}"/>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6E568-B66D-4AC0-95BF-0E0E9C0E9DCF}">
  <sheetPr codeName="Sheet41">
    <tabColor theme="9" tint="0.39997558519241921"/>
  </sheetPr>
  <dimension ref="A1:J36"/>
  <sheetViews>
    <sheetView workbookViewId="0"/>
  </sheetViews>
  <sheetFormatPr defaultRowHeight="14.45"/>
  <cols>
    <col min="1" max="1" width="8.42578125" customWidth="1"/>
    <col min="2" max="2" width="13.85546875" customWidth="1"/>
    <col min="3" max="3" width="13.85546875" bestFit="1" customWidth="1"/>
    <col min="4" max="4" width="38.140625" bestFit="1" customWidth="1"/>
    <col min="5" max="5" width="13.85546875" customWidth="1"/>
    <col min="6" max="6" width="29.28515625" bestFit="1" customWidth="1"/>
    <col min="7" max="7" width="150.140625" bestFit="1" customWidth="1"/>
    <col min="8" max="8" width="14.140625" customWidth="1"/>
    <col min="9" max="9" width="13.42578125" bestFit="1" customWidth="1"/>
  </cols>
  <sheetData>
    <row r="1" spans="1:10">
      <c r="A1" s="8" t="s">
        <v>439</v>
      </c>
    </row>
    <row r="2" spans="1:10">
      <c r="A2" s="15" t="s">
        <v>440</v>
      </c>
      <c r="B2" s="15"/>
      <c r="C2" s="15"/>
      <c r="D2" s="15"/>
      <c r="E2" s="15"/>
      <c r="F2" s="15"/>
      <c r="G2" s="15"/>
      <c r="H2" s="15"/>
      <c r="I2" s="15"/>
      <c r="J2" s="15"/>
    </row>
    <row r="3" spans="1:10">
      <c r="A3" s="15" t="s">
        <v>478</v>
      </c>
      <c r="B3" s="15"/>
      <c r="C3" s="15"/>
      <c r="D3" s="15"/>
      <c r="E3" s="15"/>
      <c r="F3" s="15"/>
      <c r="G3" s="15"/>
      <c r="H3" s="15"/>
      <c r="I3" s="15"/>
      <c r="J3" s="15"/>
    </row>
    <row r="5" spans="1:10">
      <c r="A5" s="15" t="s">
        <v>564</v>
      </c>
      <c r="B5" s="15"/>
      <c r="C5" s="15"/>
      <c r="D5" s="15"/>
      <c r="E5" s="15"/>
      <c r="F5" s="15"/>
      <c r="G5" s="15"/>
      <c r="H5" s="15"/>
      <c r="I5" s="15"/>
      <c r="J5" s="15"/>
    </row>
    <row r="6" spans="1:10">
      <c r="A6" s="15" t="s">
        <v>565</v>
      </c>
      <c r="B6" s="15"/>
      <c r="C6" s="15"/>
      <c r="D6" s="15"/>
      <c r="E6" s="15"/>
      <c r="F6" s="15"/>
      <c r="G6" s="15"/>
      <c r="H6" s="15"/>
      <c r="I6" s="15"/>
      <c r="J6" s="15"/>
    </row>
    <row r="8" spans="1:10">
      <c r="A8" t="s">
        <v>444</v>
      </c>
      <c r="B8" t="s">
        <v>445</v>
      </c>
      <c r="C8" t="s">
        <v>446</v>
      </c>
      <c r="D8" t="s">
        <v>447</v>
      </c>
      <c r="E8" t="s">
        <v>448</v>
      </c>
      <c r="F8" t="s">
        <v>449</v>
      </c>
      <c r="G8" t="s">
        <v>450</v>
      </c>
      <c r="H8" t="s">
        <v>451</v>
      </c>
      <c r="I8" t="s">
        <v>452</v>
      </c>
      <c r="J8" t="s">
        <v>65</v>
      </c>
    </row>
    <row r="9" spans="1:10">
      <c r="A9" t="s">
        <v>120</v>
      </c>
      <c r="C9" t="s">
        <v>566</v>
      </c>
      <c r="D9" t="s">
        <v>567</v>
      </c>
      <c r="E9" t="str">
        <f xml:space="preserve"> CONCATENATE( MID(Table151852[[#This Row],[PHASE]],2,3), MID(Table151852[[#This Row],[DELIVERABLE]],2,4), TRIM(SUBSTITUTE(MID(Table151852[[#This Row],[CONCERN.ID]],2,20),"X","") )  )</f>
        <v>07.11.11.01</v>
      </c>
      <c r="F9" t="str">
        <f>TRIM(MID(Table151852[[#This Row],[CONCERN.UNIQUEPATH]], IF( ISNUMBER( SEARCH("/",Table151852[[#This Row],[CONCERN.UNIQUEPATH]])),SEARCH("/",Table151852[[#This Row],[CONCERN.UNIQUEPATH]])+1,1),255))</f>
        <v>Māori: Access: Project</v>
      </c>
      <c r="G9" t="s">
        <v>568</v>
      </c>
    </row>
    <row r="10" spans="1:10">
      <c r="A10" t="s">
        <v>120</v>
      </c>
      <c r="C10" t="s">
        <v>569</v>
      </c>
      <c r="D10" t="s">
        <v>570</v>
      </c>
      <c r="E10" t="str">
        <f xml:space="preserve"> CONCATENATE( MID(Table151852[[#This Row],[PHASE]],2,3), MID(Table151852[[#This Row],[DELIVERABLE]],2,4), TRIM(SUBSTITUTE(MID(Table151852[[#This Row],[CONCERN.ID]],2,20),"X","") )  )</f>
        <v>07.11.12.01</v>
      </c>
      <c r="F10" t="str">
        <f>TRIM(MID(Table151852[[#This Row],[CONCERN.UNIQUEPATH]], IF( ISNUMBER( SEARCH("/",Table151852[[#This Row],[CONCERN.UNIQUEPATH]])),SEARCH("/",Table151852[[#This Row],[CONCERN.UNIQUEPATH]])+1,1),255))</f>
        <v>Māori: UT</v>
      </c>
      <c r="G10" t="s">
        <v>571</v>
      </c>
    </row>
    <row r="11" spans="1:10">
      <c r="A11" t="s">
        <v>120</v>
      </c>
      <c r="C11" t="s">
        <v>572</v>
      </c>
      <c r="D11" t="s">
        <v>573</v>
      </c>
      <c r="E11" t="str">
        <f xml:space="preserve"> CONCATENATE( MID(Table151852[[#This Row],[PHASE]],2,3), MID(Table151852[[#This Row],[DELIVERABLE]],2,4), TRIM(SUBSTITUTE(MID(Table151852[[#This Row],[CONCERN.ID]],2,20),"X","") )  )</f>
        <v>07.11.21.01</v>
      </c>
      <c r="F11" t="str">
        <f>TRIM(MID(Table151852[[#This Row],[CONCERN.UNIQUEPATH]], IF( ISNUMBER( SEARCH("/",Table151852[[#This Row],[CONCERN.UNIQUEPATH]])),SEARCH("/",Table151852[[#This Row],[CONCERN.UNIQUEPATH]])+1,1),255))</f>
        <v>Māori: Docuementation: Project</v>
      </c>
      <c r="G11" t="s">
        <v>574</v>
      </c>
    </row>
    <row r="12" spans="1:10">
      <c r="A12" t="s">
        <v>120</v>
      </c>
      <c r="C12" t="s">
        <v>575</v>
      </c>
      <c r="D12" t="s">
        <v>576</v>
      </c>
      <c r="E12" t="str">
        <f xml:space="preserve"> CONCATENATE( MID(Table151852[[#This Row],[PHASE]],2,3), MID(Table151852[[#This Row],[DELIVERABLE]],2,4), TRIM(SUBSTITUTE(MID(Table151852[[#This Row],[CONCERN.ID]],2,20),"X","") )  )</f>
        <v>07.11.22.01</v>
      </c>
      <c r="F12" t="str">
        <f>TRIM(MID(Table151852[[#This Row],[CONCERN.UNIQUEPATH]], IF( ISNUMBER( SEARCH("/",Table151852[[#This Row],[CONCERN.UNIQUEPATH]])),SEARCH("/",Table151852[[#This Row],[CONCERN.UNIQUEPATH]])+1,1),255))</f>
        <v>Māori: Deliverables: Glossary: Org Terms</v>
      </c>
      <c r="G12" t="s">
        <v>577</v>
      </c>
    </row>
    <row r="13" spans="1:10">
      <c r="A13" t="s">
        <v>120</v>
      </c>
      <c r="C13" t="s">
        <v>578</v>
      </c>
      <c r="D13" t="s">
        <v>579</v>
      </c>
      <c r="E13" t="str">
        <f xml:space="preserve"> CONCATENATE( MID(Table151852[[#This Row],[PHASE]],2,3), MID(Table151852[[#This Row],[DELIVERABLE]],2,4), TRIM(SUBSTITUTE(MID(Table151852[[#This Row],[CONCERN.ID]],2,20),"X","") )  )</f>
        <v>07.11.2202</v>
      </c>
      <c r="F13" t="str">
        <f>TRIM(MID(Table151852[[#This Row],[CONCERN.UNIQUEPATH]], IF( ISNUMBER( SEARCH("/",Table151852[[#This Row],[CONCERN.UNIQUEPATH]])),SEARCH("/",Table151852[[#This Row],[CONCERN.UNIQUEPATH]])+1,1),255))</f>
        <v>Māori: Deliverables: Glossary: UI: Standard</v>
      </c>
      <c r="G13" t="s">
        <v>580</v>
      </c>
    </row>
    <row r="14" spans="1:10">
      <c r="A14" t="s">
        <v>120</v>
      </c>
      <c r="C14" t="s">
        <v>581</v>
      </c>
      <c r="D14" t="s">
        <v>582</v>
      </c>
      <c r="E14" t="str">
        <f xml:space="preserve"> CONCATENATE( MID(Table151852[[#This Row],[PHASE]],2,3), MID(Table151852[[#This Row],[DELIVERABLE]],2,4), TRIM(SUBSTITUTE(MID(Table151852[[#This Row],[CONCERN.ID]],2,20),"X","") )  )</f>
        <v>07.11.23.01</v>
      </c>
      <c r="F14" t="str">
        <f>TRIM(MID(Table151852[[#This Row],[CONCERN.UNIQUEPATH]], IF( ISNUMBER( SEARCH("/",Table151852[[#This Row],[CONCERN.UNIQUEPATH]])),SEARCH("/",Table151852[[#This Row],[CONCERN.UNIQUEPATH]])+1,1),255))</f>
        <v>Māori: Deliverables: Icons: Standard</v>
      </c>
      <c r="G14" t="s">
        <v>583</v>
      </c>
    </row>
    <row r="15" spans="1:10">
      <c r="A15" t="s">
        <v>120</v>
      </c>
      <c r="C15" t="s">
        <v>584</v>
      </c>
      <c r="D15" t="s">
        <v>585</v>
      </c>
      <c r="E15" t="str">
        <f xml:space="preserve"> CONCATENATE( MID(Table151852[[#This Row],[PHASE]],2,3), MID(Table151852[[#This Row],[DELIVERABLE]],2,4), TRIM(SUBSTITUTE(MID(Table151852[[#This Row],[CONCERN.ID]],2,20),"X","") )  )</f>
        <v>07.11.23.02</v>
      </c>
      <c r="F15" t="str">
        <f>TRIM(MID(Table151852[[#This Row],[CONCERN.UNIQUEPATH]], IF( ISNUMBER( SEARCH("/",Table151852[[#This Row],[CONCERN.UNIQUEPATH]])),SEARCH("/",Table151852[[#This Row],[CONCERN.UNIQUEPATH]])+1,1),255))</f>
        <v>Māori: Deliverables: Graphics: Standard</v>
      </c>
      <c r="G15" t="s">
        <v>586</v>
      </c>
    </row>
    <row r="16" spans="1:10">
      <c r="A16" t="s">
        <v>120</v>
      </c>
      <c r="C16" t="s">
        <v>587</v>
      </c>
      <c r="D16" t="s">
        <v>588</v>
      </c>
      <c r="E16" t="str">
        <f xml:space="preserve"> CONCATENATE( MID(Table151852[[#This Row],[PHASE]],2,3), MID(Table151852[[#This Row],[DELIVERABLE]],2,4), TRIM(SUBSTITUTE(MID(Table151852[[#This Row],[CONCERN.ID]],2,20),"X","") )  )</f>
        <v>07.11.24.01</v>
      </c>
      <c r="F16" t="str">
        <f>TRIM(MID(Table151852[[#This Row],[CONCERN.UNIQUEPATH]], IF( ISNUMBER( SEARCH("/",Table151852[[#This Row],[CONCERN.UNIQUEPATH]])),SEARCH("/",Table151852[[#This Row],[CONCERN.UNIQUEPATH]])+1,1),255))</f>
        <v>Māori: Deliverables: Icons: Project</v>
      </c>
      <c r="G16" t="s">
        <v>589</v>
      </c>
    </row>
    <row r="17" spans="1:7">
      <c r="A17" t="s">
        <v>120</v>
      </c>
      <c r="C17" t="s">
        <v>590</v>
      </c>
      <c r="D17" t="s">
        <v>591</v>
      </c>
      <c r="E17" t="str">
        <f xml:space="preserve"> CONCATENATE( MID(Table151852[[#This Row],[PHASE]],2,3), MID(Table151852[[#This Row],[DELIVERABLE]],2,4), TRIM(SUBSTITUTE(MID(Table151852[[#This Row],[CONCERN.ID]],2,20),"X","") )  )</f>
        <v>07.11.24.02</v>
      </c>
      <c r="F17" t="str">
        <f>TRIM(MID(Table151852[[#This Row],[CONCERN.UNIQUEPATH]], IF( ISNUMBER( SEARCH("/",Table151852[[#This Row],[CONCERN.UNIQUEPATH]])),SEARCH("/",Table151852[[#This Row],[CONCERN.UNIQUEPATH]])+1,1),255))</f>
        <v>Māori: Deliverables: Graphics: Project</v>
      </c>
      <c r="G17" t="s">
        <v>592</v>
      </c>
    </row>
    <row r="18" spans="1:7">
      <c r="A18" t="s">
        <v>120</v>
      </c>
      <c r="C18" t="s">
        <v>593</v>
      </c>
      <c r="D18" t="s">
        <v>594</v>
      </c>
      <c r="E18" t="str">
        <f xml:space="preserve"> CONCATENATE( MID(Table151852[[#This Row],[PHASE]],2,3), MID(Table151852[[#This Row],[DELIVERABLE]],2,4), TRIM(SUBSTITUTE(MID(Table151852[[#This Row],[CONCERN.ID]],2,20),"X","") )  )</f>
        <v>07.11.41.01</v>
      </c>
      <c r="F18" t="str">
        <f>TRIM(MID(Table151852[[#This Row],[CONCERN.UNIQUEPATH]], IF( ISNUMBER( SEARCH("/",Table151852[[#This Row],[CONCERN.UNIQUEPATH]])),SEARCH("/",Table151852[[#This Row],[CONCERN.UNIQUEPATH]])+1,1),255))</f>
        <v>Māori: Early Engagement</v>
      </c>
      <c r="G18" t="s">
        <v>595</v>
      </c>
    </row>
    <row r="19" spans="1:7">
      <c r="A19" t="s">
        <v>120</v>
      </c>
      <c r="C19" t="s">
        <v>596</v>
      </c>
      <c r="D19" t="s">
        <v>597</v>
      </c>
      <c r="E19" t="str">
        <f xml:space="preserve"> CONCATENATE( MID(Table151852[[#This Row],[PHASE]],2,3), MID(Table151852[[#This Row],[DELIVERABLE]],2,4), TRIM(SUBSTITUTE(MID(Table151852[[#This Row],[CONCERN.ID]],2,20),"X","") )  )</f>
        <v>07.11.44.01</v>
      </c>
      <c r="F19" t="str">
        <f>TRIM(MID(Table151852[[#This Row],[CONCERN.UNIQUEPATH]], IF( ISNUMBER( SEARCH("/",Table151852[[#This Row],[CONCERN.UNIQUEPATH]])),SEARCH("/",Table151852[[#This Row],[CONCERN.UNIQUEPATH]])+1,1),255))</f>
        <v>Māori: Translation Services</v>
      </c>
      <c r="G19" t="s">
        <v>598</v>
      </c>
    </row>
    <row r="20" spans="1:7">
      <c r="A20" t="s">
        <v>120</v>
      </c>
      <c r="C20" t="s">
        <v>599</v>
      </c>
      <c r="D20" t="s">
        <v>600</v>
      </c>
      <c r="E20" t="str">
        <f xml:space="preserve"> CONCATENATE( MID(Table151852[[#This Row],[PHASE]],2,3), MID(Table151852[[#This Row],[DELIVERABLE]],2,4), TRIM(SUBSTITUTE(MID(Table151852[[#This Row],[CONCERN.ID]],2,20),"X","") )  )</f>
        <v>07.11.71.02</v>
      </c>
      <c r="F20" t="str">
        <f>TRIM(MID(Table151852[[#This Row],[CONCERN.UNIQUEPATH]], IF( ISNUMBER( SEARCH("/",Table151852[[#This Row],[CONCERN.UNIQUEPATH]])),SEARCH("/",Table151852[[#This Row],[CONCERN.UNIQUEPATH]])+1,1),255))</f>
        <v>Māori: Advisement: Visuals: Physicality</v>
      </c>
      <c r="G20" t="s">
        <v>601</v>
      </c>
    </row>
    <row r="21" spans="1:7">
      <c r="A21" t="s">
        <v>120</v>
      </c>
      <c r="C21" t="s">
        <v>602</v>
      </c>
      <c r="D21" t="s">
        <v>603</v>
      </c>
      <c r="E21" t="str">
        <f xml:space="preserve"> CONCATENATE( MID(Table151852[[#This Row],[PHASE]],2,3), MID(Table151852[[#This Row],[DELIVERABLE]],2,4), TRIM(SUBSTITUTE(MID(Table151852[[#This Row],[CONCERN.ID]],2,20),"X","") )  )</f>
        <v>07.11.71.03</v>
      </c>
      <c r="F21" t="str">
        <f>TRIM(MID(Table151852[[#This Row],[CONCERN.UNIQUEPATH]], IF( ISNUMBER( SEARCH("/",Table151852[[#This Row],[CONCERN.UNIQUEPATH]])),SEARCH("/",Table151852[[#This Row],[CONCERN.UNIQUEPATH]])+1,1),255))</f>
        <v>Māori: Advisement: Risks: Imagery: WCAG</v>
      </c>
      <c r="G21" t="s">
        <v>604</v>
      </c>
    </row>
    <row r="22" spans="1:7">
      <c r="A22" t="s">
        <v>120</v>
      </c>
      <c r="C22" t="s">
        <v>605</v>
      </c>
      <c r="D22" t="s">
        <v>606</v>
      </c>
      <c r="E22" t="str">
        <f xml:space="preserve"> CONCATENATE( MID(Table151852[[#This Row],[PHASE]],2,3), MID(Table151852[[#This Row],[DELIVERABLE]],2,4), TRIM(SUBSTITUTE(MID(Table151852[[#This Row],[CONCERN.ID]],2,20),"X","") )  )</f>
        <v>07.11.72.01</v>
      </c>
      <c r="F22" t="str">
        <f>TRIM(MID(Table151852[[#This Row],[CONCERN.UNIQUEPATH]], IF( ISNUMBER( SEARCH("/",Table151852[[#This Row],[CONCERN.UNIQUEPATH]])),SEARCH("/",Table151852[[#This Row],[CONCERN.UNIQUEPATH]])+1,1),255))</f>
        <v>Māori: Advisement: Risks: Visuals</v>
      </c>
      <c r="G22" t="s">
        <v>607</v>
      </c>
    </row>
    <row r="23" spans="1:7">
      <c r="A23" t="s">
        <v>120</v>
      </c>
      <c r="C23" t="s">
        <v>608</v>
      </c>
      <c r="D23" t="s">
        <v>609</v>
      </c>
      <c r="E23" t="str">
        <f xml:space="preserve"> CONCATENATE( MID(Table151852[[#This Row],[PHASE]],2,3), MID(Table151852[[#This Row],[DELIVERABLE]],2,4), TRIM(SUBSTITUTE(MID(Table151852[[#This Row],[CONCERN.ID]],2,20),"X","") )  )</f>
        <v>07.11.73.02</v>
      </c>
      <c r="F23" t="str">
        <f>TRIM(MID(Table151852[[#This Row],[CONCERN.UNIQUEPATH]], IF( ISNUMBER( SEARCH("/",Table151852[[#This Row],[CONCERN.UNIQUEPATH]])),SEARCH("/",Table151852[[#This Row],[CONCERN.UNIQUEPATH]])+1,1),255))</f>
        <v>Māori: Advisement: Risks: Data Sovereignity</v>
      </c>
      <c r="G23" t="s">
        <v>610</v>
      </c>
    </row>
    <row r="24" spans="1:7">
      <c r="A24" t="s">
        <v>120</v>
      </c>
      <c r="C24" t="s">
        <v>611</v>
      </c>
      <c r="D24" t="s">
        <v>612</v>
      </c>
      <c r="E24" t="str">
        <f xml:space="preserve"> CONCATENATE( MID(Table151852[[#This Row],[PHASE]],2,3), MID(Table151852[[#This Row],[DELIVERABLE]],2,4), TRIM(SUBSTITUTE(MID(Table151852[[#This Row],[CONCERN.ID]],2,20),"X","") )  )</f>
        <v>07.11.74.01</v>
      </c>
      <c r="F24" t="str">
        <f>TRIM(MID(Table151852[[#This Row],[CONCERN.UNIQUEPATH]], IF( ISNUMBER( SEARCH("/",Table151852[[#This Row],[CONCERN.UNIQUEPATH]])),SEARCH("/",Table151852[[#This Row],[CONCERN.UNIQUEPATH]])+1,1),255))</f>
        <v>Māori: Advisement: Visuals: Memorability</v>
      </c>
      <c r="G24" t="s">
        <v>613</v>
      </c>
    </row>
    <row r="25" spans="1:7">
      <c r="A25" t="s">
        <v>120</v>
      </c>
      <c r="C25" t="s">
        <v>614</v>
      </c>
      <c r="D25" t="s">
        <v>615</v>
      </c>
      <c r="E25" t="str">
        <f xml:space="preserve"> CONCATENATE( MID(Table151852[[#This Row],[PHASE]],2,3), MID(Table151852[[#This Row],[DELIVERABLE]],2,4), TRIM(SUBSTITUTE(MID(Table151852[[#This Row],[CONCERN.ID]],2,20),"X","") )  )</f>
        <v>07.11.81.01</v>
      </c>
      <c r="F25" t="str">
        <f>TRIM(MID(Table151852[[#This Row],[CONCERN.UNIQUEPATH]], IF( ISNUMBER( SEARCH("/",Table151852[[#This Row],[CONCERN.UNIQUEPATH]])),SEARCH("/",Table151852[[#This Row],[CONCERN.UNIQUEPATH]])+1,1),255))</f>
        <v>Māori: Multiple Group Membership</v>
      </c>
      <c r="G25" t="s">
        <v>616</v>
      </c>
    </row>
    <row r="26" spans="1:7">
      <c r="A26" t="s">
        <v>120</v>
      </c>
      <c r="C26" t="s">
        <v>617</v>
      </c>
      <c r="D26" t="s">
        <v>618</v>
      </c>
      <c r="E26" t="str">
        <f xml:space="preserve"> CONCATENATE( MID(Table151852[[#This Row],[PHASE]],2,3), MID(Table151852[[#This Row],[DELIVERABLE]],2,4), TRIM(SUBSTITUTE(MID(Table151852[[#This Row],[CONCERN.ID]],2,20),"X","") )  )</f>
        <v>07.11.81.03</v>
      </c>
      <c r="F26" t="str">
        <f>TRIM(MID(Table151852[[#This Row],[CONCERN.UNIQUEPATH]], IF( ISNUMBER( SEARCH("/",Table151852[[#This Row],[CONCERN.UNIQUEPATH]])),SEARCH("/",Table151852[[#This Row],[CONCERN.UNIQUEPATH]])+1,1),255))</f>
        <v>Māori: Advisement: Risks: Hiring for UX</v>
      </c>
      <c r="G26" t="s">
        <v>619</v>
      </c>
    </row>
    <row r="27" spans="1:7">
      <c r="A27" t="s">
        <v>120</v>
      </c>
      <c r="C27" t="s">
        <v>620</v>
      </c>
      <c r="D27" t="s">
        <v>621</v>
      </c>
      <c r="E27" t="str">
        <f xml:space="preserve"> CONCATENATE( MID(Table151852[[#This Row],[PHASE]],2,3), MID(Table151852[[#This Row],[DELIVERABLE]],2,4), TRIM(SUBSTITUTE(MID(Table151852[[#This Row],[CONCERN.ID]],2,20),"X","") )  )</f>
        <v>07.11.81.04</v>
      </c>
      <c r="F27" t="str">
        <f>TRIM(MID(Table151852[[#This Row],[CONCERN.UNIQUEPATH]], IF( ISNUMBER( SEARCH("/",Table151852[[#This Row],[CONCERN.UNIQUEPATH]])),SEARCH("/",Table151852[[#This Row],[CONCERN.UNIQUEPATH]])+1,1),255))</f>
        <v>Māori: Advisement: Risks: Enterprise Grouping</v>
      </c>
      <c r="G27" t="s">
        <v>622</v>
      </c>
    </row>
    <row r="28" spans="1:7">
      <c r="A28" t="s">
        <v>120</v>
      </c>
      <c r="C28" t="s">
        <v>623</v>
      </c>
      <c r="D28" t="s">
        <v>624</v>
      </c>
      <c r="E28" t="str">
        <f xml:space="preserve"> CONCATENATE( MID(Table151852[[#This Row],[PHASE]],2,3), MID(Table151852[[#This Row],[DELIVERABLE]],2,4), TRIM(SUBSTITUTE(MID(Table151852[[#This Row],[CONCERN.ID]],2,20),"X","") )  )</f>
        <v>07.11.82.01</v>
      </c>
      <c r="F28" t="str">
        <f>TRIM(MID(Table151852[[#This Row],[CONCERN.UNIQUEPATH]], IF( ISNUMBER( SEARCH("/",Table151852[[#This Row],[CONCERN.UNIQUEPATH]])),SEARCH("/",Table151852[[#This Row],[CONCERN.UNIQUEPATH]])+1,1),255))</f>
        <v>Māori: Availability</v>
      </c>
      <c r="G28" t="s">
        <v>625</v>
      </c>
    </row>
    <row r="29" spans="1:7">
      <c r="A29" t="s">
        <v>120</v>
      </c>
      <c r="C29" t="s">
        <v>623</v>
      </c>
      <c r="D29" t="s">
        <v>626</v>
      </c>
      <c r="E29" t="str">
        <f xml:space="preserve"> CONCATENATE( MID(Table151852[[#This Row],[PHASE]],2,3), MID(Table151852[[#This Row],[DELIVERABLE]],2,4), TRIM(SUBSTITUTE(MID(Table151852[[#This Row],[CONCERN.ID]],2,20),"X","") )  )</f>
        <v>07.11.82.01</v>
      </c>
      <c r="F29" t="str">
        <f>TRIM(MID(Table151852[[#This Row],[CONCERN.UNIQUEPATH]], IF( ISNUMBER( SEARCH("/",Table151852[[#This Row],[CONCERN.UNIQUEPATH]])),SEARCH("/",Table151852[[#This Row],[CONCERN.UNIQUEPATH]])+1,1),255))</f>
        <v>Māori: Consultation Time</v>
      </c>
      <c r="G29" t="s">
        <v>627</v>
      </c>
    </row>
    <row r="30" spans="1:7">
      <c r="A30" t="s">
        <v>120</v>
      </c>
      <c r="C30" t="s">
        <v>628</v>
      </c>
      <c r="D30" t="s">
        <v>629</v>
      </c>
      <c r="E30" t="str">
        <f xml:space="preserve"> CONCATENATE( MID(Table151852[[#This Row],[PHASE]],2,3), MID(Table151852[[#This Row],[DELIVERABLE]],2,4), TRIM(SUBSTITUTE(MID(Table151852[[#This Row],[CONCERN.ID]],2,20),"X","") )  )</f>
        <v>07.11.84.01</v>
      </c>
      <c r="F30" t="str">
        <f>TRIM(MID(Table151852[[#This Row],[CONCERN.UNIQUEPATH]], IF( ISNUMBER( SEARCH("/",Table151852[[#This Row],[CONCERN.UNIQUEPATH]])),SEARCH("/",Table151852[[#This Row],[CONCERN.UNIQUEPATH]])+1,1),255))</f>
        <v>Māori: Resources &amp; Content</v>
      </c>
      <c r="G30" t="s">
        <v>630</v>
      </c>
    </row>
    <row r="31" spans="1:7">
      <c r="A31" t="s">
        <v>120</v>
      </c>
      <c r="C31" t="s">
        <v>631</v>
      </c>
      <c r="D31" t="s">
        <v>632</v>
      </c>
      <c r="E31" t="str">
        <f xml:space="preserve"> CONCATENATE( MID(Table151852[[#This Row],[PHASE]],2,3), MID(Table151852[[#This Row],[DELIVERABLE]],2,4), TRIM(SUBSTITUTE(MID(Table151852[[#This Row],[CONCERN.ID]],2,20),"X","") )  )</f>
        <v>07.11.84.02</v>
      </c>
      <c r="F31" t="str">
        <f>TRIM(MID(Table151852[[#This Row],[CONCERN.UNIQUEPATH]], IF( ISNUMBER( SEARCH("/",Table151852[[#This Row],[CONCERN.UNIQUEPATH]])),SEARCH("/",Table151852[[#This Row],[CONCERN.UNIQUEPATH]])+1,1),255))</f>
        <v>Māori: Interpreted</v>
      </c>
      <c r="G31" t="s">
        <v>633</v>
      </c>
    </row>
    <row r="32" spans="1:7">
      <c r="A32" t="s">
        <v>120</v>
      </c>
      <c r="C32" t="s">
        <v>634</v>
      </c>
      <c r="D32" t="s">
        <v>635</v>
      </c>
      <c r="E32" t="str">
        <f xml:space="preserve"> CONCATENATE( MID(Table151852[[#This Row],[PHASE]],2,3), MID(Table151852[[#This Row],[DELIVERABLE]],2,4), TRIM(SUBSTITUTE(MID(Table151852[[#This Row],[CONCERN.ID]],2,20),"X","") )  )</f>
        <v>07.11.85.01</v>
      </c>
      <c r="F32" t="str">
        <f>TRIM(MID(Table151852[[#This Row],[CONCERN.UNIQUEPATH]], IF( ISNUMBER( SEARCH("/",Table151852[[#This Row],[CONCERN.UNIQUEPATH]])),SEARCH("/",Table151852[[#This Row],[CONCERN.UNIQUEPATH]])+1,1),255))</f>
        <v>Māori: Access</v>
      </c>
      <c r="G32" t="s">
        <v>636</v>
      </c>
    </row>
    <row r="33" spans="1:7">
      <c r="A33" t="s">
        <v>120</v>
      </c>
      <c r="C33" t="s">
        <v>637</v>
      </c>
      <c r="D33" t="s">
        <v>638</v>
      </c>
      <c r="E33" t="str">
        <f xml:space="preserve"> CONCATENATE( MID(Table151852[[#This Row],[PHASE]],2,3), MID(Table151852[[#This Row],[DELIVERABLE]],2,4), TRIM(SUBSTITUTE(MID(Table151852[[#This Row],[CONCERN.ID]],2,20),"X","") )  )</f>
        <v>07.11.85.02</v>
      </c>
      <c r="F33" t="str">
        <f>TRIM(MID(Table151852[[#This Row],[CONCERN.UNIQUEPATH]], IF( ISNUMBER( SEARCH("/",Table151852[[#This Row],[CONCERN.UNIQUEPATH]])),SEARCH("/",Table151852[[#This Row],[CONCERN.UNIQUEPATH]])+1,1),255))</f>
        <v>Māori: Not Shared</v>
      </c>
      <c r="G33" t="s">
        <v>639</v>
      </c>
    </row>
    <row r="34" spans="1:7">
      <c r="A34" t="s">
        <v>120</v>
      </c>
      <c r="C34" t="s">
        <v>640</v>
      </c>
      <c r="D34" t="s">
        <v>641</v>
      </c>
      <c r="E34" t="str">
        <f xml:space="preserve"> CONCATENATE( MID(Table151852[[#This Row],[PHASE]],2,3), MID(Table151852[[#This Row],[DELIVERABLE]],2,4), TRIM(SUBSTITUTE(MID(Table151852[[#This Row],[CONCERN.ID]],2,20),"X","") )  )</f>
        <v>07.11.86.01</v>
      </c>
      <c r="F34" t="str">
        <f>TRIM(MID(Table151852[[#This Row],[CONCERN.UNIQUEPATH]], IF( ISNUMBER( SEARCH("/",Table151852[[#This Row],[CONCERN.UNIQUEPATH]])),SEARCH("/",Table151852[[#This Row],[CONCERN.UNIQUEPATH]])+1,1),255))</f>
        <v>Māori: Diacritics</v>
      </c>
      <c r="G34" t="s">
        <v>642</v>
      </c>
    </row>
    <row r="35" spans="1:7">
      <c r="A35" t="s">
        <v>120</v>
      </c>
      <c r="C35" t="s">
        <v>643</v>
      </c>
      <c r="D35" t="s">
        <v>644</v>
      </c>
      <c r="E35" t="str">
        <f xml:space="preserve"> CONCATENATE( MID(Table151852[[#This Row],[PHASE]],2,3), MID(Table151852[[#This Row],[DELIVERABLE]],2,4), TRIM(SUBSTITUTE(MID(Table151852[[#This Row],[CONCERN.ID]],2,20),"X","") )  )</f>
        <v>07.11.86.02</v>
      </c>
      <c r="F35" t="str">
        <f>TRIM(MID(Table151852[[#This Row],[CONCERN.UNIQUEPATH]], IF( ISNUMBER( SEARCH("/",Table151852[[#This Row],[CONCERN.UNIQUEPATH]])),SEARCH("/",Table151852[[#This Row],[CONCERN.UNIQUEPATH]])+1,1),255))</f>
        <v>Māori: Names</v>
      </c>
      <c r="G35" t="s">
        <v>645</v>
      </c>
    </row>
    <row r="36" spans="1:7">
      <c r="A36" t="s">
        <v>120</v>
      </c>
      <c r="C36" t="s">
        <v>646</v>
      </c>
      <c r="D36" t="s">
        <v>647</v>
      </c>
      <c r="E36" t="str">
        <f xml:space="preserve"> CONCATENATE( MID(Table151852[[#This Row],[PHASE]],2,3), MID(Table151852[[#This Row],[DELIVERABLE]],2,4), TRIM(SUBSTITUTE(MID(Table151852[[#This Row],[CONCERN.ID]],2,20),"X","") )  )</f>
        <v>07.11.87.01</v>
      </c>
      <c r="F36" t="str">
        <f>TRIM(MID(Table151852[[#This Row],[CONCERN.UNIQUEPATH]], IF( ISNUMBER( SEARCH("/",Table151852[[#This Row],[CONCERN.UNIQUEPATH]])),SEARCH("/",Table151852[[#This Row],[CONCERN.UNIQUEPATH]])+1,1),255))</f>
        <v>Māori: Māori Search</v>
      </c>
      <c r="G36" t="s">
        <v>648</v>
      </c>
    </row>
  </sheetData>
  <mergeCells count="4">
    <mergeCell ref="A6:J6"/>
    <mergeCell ref="A5:J5"/>
    <mergeCell ref="A3:J3"/>
    <mergeCell ref="A2:J2"/>
  </mergeCells>
  <dataValidations count="4">
    <dataValidation type="list" allowBlank="1" showInputMessage="1" showErrorMessage="1" sqref="J9:J36" xr:uid="{2BB3E861-B28E-4A95-8BEF-2BD383D23DD8}">
      <formula1>TBL_Type</formula1>
    </dataValidation>
    <dataValidation type="list" allowBlank="1" showInputMessage="1" showErrorMessage="1" sqref="H9:I36" xr:uid="{9E5FCEFA-C6DD-45A5-BD28-F66E868BD6B6}">
      <formula1>TBL_Stakeholders</formula1>
    </dataValidation>
    <dataValidation type="list" allowBlank="1" showInputMessage="1" showErrorMessage="1" sqref="B9:B36" xr:uid="{61E626F8-94C4-46F9-8DF4-E17B3B7BBCAD}">
      <formula1>TBL_Deliverables</formula1>
    </dataValidation>
    <dataValidation type="list" allowBlank="1" showInputMessage="1" showErrorMessage="1" sqref="A9:A36" xr:uid="{2600DA0E-ADC0-48E1-B123-109A760D2757}">
      <formula1>TBL_Phase</formula1>
    </dataValidation>
  </dataValidations>
  <hyperlinks>
    <hyperlink ref="A1" location="TOC!A1" display="TOC!A1" xr:uid="{F4FEC976-6EE2-487C-A9CF-315DABAD03A9}"/>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988CD-659C-40E1-9409-C45520EA83EB}">
  <sheetPr>
    <tabColor theme="9" tint="0.39997558519241921"/>
  </sheetPr>
  <dimension ref="A1:J9"/>
  <sheetViews>
    <sheetView workbookViewId="0">
      <selection activeCell="G41" sqref="G41"/>
    </sheetView>
  </sheetViews>
  <sheetFormatPr defaultRowHeight="14.45"/>
  <cols>
    <col min="1" max="1" width="8.42578125" customWidth="1"/>
    <col min="2" max="2" width="13.85546875" customWidth="1"/>
    <col min="3" max="3" width="13.85546875" bestFit="1" customWidth="1"/>
    <col min="4" max="5" width="13.85546875" customWidth="1"/>
    <col min="6" max="6" width="7.85546875" bestFit="1" customWidth="1"/>
    <col min="7" max="7" width="13" customWidth="1"/>
    <col min="8" max="8" width="14.140625" customWidth="1"/>
    <col min="9" max="9" width="13.42578125" bestFit="1" customWidth="1"/>
    <col min="10" max="10" width="113.85546875" customWidth="1"/>
  </cols>
  <sheetData>
    <row r="1" spans="1:10">
      <c r="A1" s="8" t="s">
        <v>439</v>
      </c>
    </row>
    <row r="2" spans="1:10">
      <c r="A2" s="2" t="s">
        <v>440</v>
      </c>
      <c r="B2" s="2"/>
      <c r="C2" s="2"/>
      <c r="D2" s="2"/>
      <c r="E2" s="2"/>
      <c r="F2" s="2"/>
      <c r="G2" s="2"/>
      <c r="H2" s="2"/>
      <c r="I2" s="2"/>
      <c r="J2" s="2"/>
    </row>
    <row r="3" spans="1:10">
      <c r="A3" s="2" t="s">
        <v>441</v>
      </c>
      <c r="B3" s="2"/>
      <c r="C3" s="2"/>
      <c r="D3" s="2"/>
      <c r="E3" s="2"/>
      <c r="F3" s="2"/>
      <c r="G3" s="2"/>
      <c r="H3" s="2"/>
      <c r="I3" s="2"/>
      <c r="J3" s="2"/>
    </row>
    <row r="5" spans="1:10">
      <c r="A5" s="2" t="s">
        <v>442</v>
      </c>
      <c r="B5" s="2"/>
      <c r="C5" s="2"/>
      <c r="D5" s="2"/>
      <c r="E5" s="2"/>
      <c r="F5" s="2"/>
      <c r="G5" s="2"/>
      <c r="H5" s="2"/>
      <c r="I5" s="2"/>
      <c r="J5" s="2"/>
    </row>
    <row r="6" spans="1:10">
      <c r="A6" s="2" t="s">
        <v>443</v>
      </c>
      <c r="B6" s="2"/>
      <c r="C6" s="2"/>
      <c r="D6" s="2"/>
      <c r="E6" s="2"/>
      <c r="F6" s="2"/>
      <c r="G6" s="2"/>
      <c r="H6" s="2"/>
      <c r="I6" s="2"/>
      <c r="J6" s="2"/>
    </row>
    <row r="8" spans="1:10">
      <c r="A8" t="s">
        <v>444</v>
      </c>
      <c r="B8" t="s">
        <v>445</v>
      </c>
      <c r="C8" t="s">
        <v>446</v>
      </c>
      <c r="D8" t="s">
        <v>447</v>
      </c>
      <c r="E8" t="s">
        <v>448</v>
      </c>
      <c r="F8" t="s">
        <v>449</v>
      </c>
      <c r="G8" t="s">
        <v>450</v>
      </c>
      <c r="H8" t="s">
        <v>451</v>
      </c>
      <c r="I8" t="s">
        <v>452</v>
      </c>
      <c r="J8" t="s">
        <v>65</v>
      </c>
    </row>
    <row r="9" spans="1:10">
      <c r="A9" t="s">
        <v>120</v>
      </c>
      <c r="C9" t="s">
        <v>453</v>
      </c>
      <c r="D9" t="s">
        <v>454</v>
      </c>
      <c r="E9" t="str">
        <f xml:space="preserve"> CONCATENATE( MID(Table151844[[#This Row],[PHASE]],2,3), MID(Table151844[[#This Row],[DELIVERABLE]],2,4), TRIM(SUBSTITUTE(MID(Table151844[[#This Row],[CONCERN.ID]],2,20),"X","") )  )</f>
        <v>07.00.01.01</v>
      </c>
      <c r="F9" t="str">
        <f>TRIM(MID(Table151844[[#This Row],[CONCERN.UNIQUEPATH]], IF( ISNUMBER( SEARCH("/",Table151844[[#This Row],[CONCERN.UNIQUEPATH]])),SEARCH("/",Table151844[[#This Row],[CONCERN.UNIQUEPATH]])+1,1),255))</f>
        <v>Title</v>
      </c>
    </row>
  </sheetData>
  <dataValidations disablePrompts="1" count="4">
    <dataValidation type="list" allowBlank="1" showInputMessage="1" showErrorMessage="1" sqref="J9" xr:uid="{7C3E3641-118D-4F3B-BE63-C262DA4BEC78}">
      <formula1>TBL_Type</formula1>
    </dataValidation>
    <dataValidation type="list" allowBlank="1" showInputMessage="1" showErrorMessage="1" sqref="H9:I9" xr:uid="{D19F897D-3486-43ED-9E0C-1FF81E2D70DE}">
      <formula1>TBL_Stakeholders</formula1>
    </dataValidation>
    <dataValidation type="list" allowBlank="1" showInputMessage="1" showErrorMessage="1" sqref="B9" xr:uid="{30B41905-924C-4F71-B488-A306CC3C8965}">
      <formula1>TBL_Deliverables</formula1>
    </dataValidation>
    <dataValidation type="list" allowBlank="1" showInputMessage="1" showErrorMessage="1" sqref="A9" xr:uid="{7C934462-BAC2-42C5-B097-593B41A206DD}">
      <formula1>TBL_Phase</formula1>
    </dataValidation>
  </dataValidations>
  <hyperlinks>
    <hyperlink ref="A1" location="TOC!A1" display="TOC!A1" xr:uid="{D9BDF1D6-CBDC-468C-8A70-6781D424A40F}"/>
  </hyperlink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Sky Sigal</dc:creator>
  <cp:keywords/>
  <dc:description/>
  <cp:lastModifiedBy>Sky S</cp:lastModifiedBy>
  <cp:revision/>
  <dcterms:created xsi:type="dcterms:W3CDTF">2021-07-21T06:48:02Z</dcterms:created>
  <dcterms:modified xsi:type="dcterms:W3CDTF">2022-07-12T23:46:41Z</dcterms:modified>
  <cp:category/>
  <cp:contentStatus/>
</cp:coreProperties>
</file>