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정남수\Downloads\"/>
    </mc:Choice>
  </mc:AlternateContent>
  <xr:revisionPtr revIDLastSave="0" documentId="13_ncr:1_{7A282459-4E22-467D-897D-A992FCB6AC94}" xr6:coauthVersionLast="47" xr6:coauthVersionMax="47" xr10:uidLastSave="{00000000-0000-0000-0000-000000000000}"/>
  <bookViews>
    <workbookView xWindow="1643" yWindow="15" windowWidth="13635" windowHeight="12765" xr2:uid="{00000000-000D-0000-FFFF-FFFF00000000}"/>
  </bookViews>
  <sheets>
    <sheet name="전국총인구_연령별" sheetId="1" r:id="rId1"/>
    <sheet name="충청남도" sheetId="2" r:id="rId2"/>
    <sheet name="충남_효과산정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2" i="2"/>
  <c r="K2" i="3"/>
  <c r="J3" i="3"/>
  <c r="K3" i="3" s="1"/>
  <c r="J11" i="3"/>
  <c r="J12" i="3"/>
  <c r="J13" i="3"/>
  <c r="K13" i="3" s="1"/>
  <c r="J14" i="3"/>
  <c r="K14" i="3" s="1"/>
  <c r="J15" i="3"/>
  <c r="J19" i="3"/>
  <c r="J2" i="3"/>
  <c r="H3" i="3"/>
  <c r="I3" i="3"/>
  <c r="H4" i="3"/>
  <c r="H11" i="3"/>
  <c r="K11" i="3" s="1"/>
  <c r="I11" i="3"/>
  <c r="H12" i="3"/>
  <c r="K12" i="3" s="1"/>
  <c r="I12" i="3"/>
  <c r="H13" i="3"/>
  <c r="I13" i="3"/>
  <c r="H14" i="3"/>
  <c r="I14" i="3"/>
  <c r="H15" i="3"/>
  <c r="I2" i="3"/>
  <c r="H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G2" i="3"/>
  <c r="F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E22" i="3" s="1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E2" i="3"/>
  <c r="D2" i="3"/>
  <c r="B3" i="3"/>
  <c r="C3" i="3"/>
  <c r="B4" i="3"/>
  <c r="I4" i="3" s="1"/>
  <c r="C4" i="3"/>
  <c r="J4" i="3" s="1"/>
  <c r="K4" i="3" s="1"/>
  <c r="B5" i="3"/>
  <c r="H5" i="3" s="1"/>
  <c r="C5" i="3"/>
  <c r="B6" i="3"/>
  <c r="H6" i="3" s="1"/>
  <c r="C6" i="3"/>
  <c r="J6" i="3" s="1"/>
  <c r="B7" i="3"/>
  <c r="H7" i="3" s="1"/>
  <c r="C7" i="3"/>
  <c r="J7" i="3" s="1"/>
  <c r="B8" i="3"/>
  <c r="H8" i="3" s="1"/>
  <c r="C8" i="3"/>
  <c r="J8" i="3" s="1"/>
  <c r="B9" i="3"/>
  <c r="H9" i="3" s="1"/>
  <c r="C9" i="3"/>
  <c r="J9" i="3" s="1"/>
  <c r="B10" i="3"/>
  <c r="J10" i="3" s="1"/>
  <c r="C10" i="3"/>
  <c r="B11" i="3"/>
  <c r="C11" i="3"/>
  <c r="B12" i="3"/>
  <c r="C12" i="3"/>
  <c r="B13" i="3"/>
  <c r="C13" i="3"/>
  <c r="B14" i="3"/>
  <c r="C14" i="3"/>
  <c r="B15" i="3"/>
  <c r="I15" i="3" s="1"/>
  <c r="C15" i="3"/>
  <c r="B16" i="3"/>
  <c r="H16" i="3" s="1"/>
  <c r="C16" i="3"/>
  <c r="J16" i="3" s="1"/>
  <c r="B17" i="3"/>
  <c r="H17" i="3" s="1"/>
  <c r="C17" i="3"/>
  <c r="J17" i="3" s="1"/>
  <c r="B18" i="3"/>
  <c r="H18" i="3" s="1"/>
  <c r="C18" i="3"/>
  <c r="J18" i="3" s="1"/>
  <c r="B19" i="3"/>
  <c r="H19" i="3" s="1"/>
  <c r="C19" i="3"/>
  <c r="B20" i="3"/>
  <c r="H20" i="3" s="1"/>
  <c r="C20" i="3"/>
  <c r="J20" i="3" s="1"/>
  <c r="B21" i="3"/>
  <c r="H21" i="3" s="1"/>
  <c r="C21" i="3"/>
  <c r="C2" i="3"/>
  <c r="B2" i="3"/>
  <c r="D22" i="3"/>
  <c r="C22" i="2"/>
  <c r="B22" i="2"/>
  <c r="C22" i="1"/>
  <c r="B22" i="1"/>
  <c r="K15" i="3" l="1"/>
  <c r="K18" i="3"/>
  <c r="K7" i="3"/>
  <c r="K17" i="3"/>
  <c r="J21" i="3"/>
  <c r="C22" i="3"/>
  <c r="I21" i="3"/>
  <c r="I10" i="3"/>
  <c r="H10" i="3"/>
  <c r="K10" i="3" s="1"/>
  <c r="I20" i="3"/>
  <c r="K20" i="3" s="1"/>
  <c r="I9" i="3"/>
  <c r="K9" i="3" s="1"/>
  <c r="I19" i="3"/>
  <c r="K19" i="3" s="1"/>
  <c r="I8" i="3"/>
  <c r="K8" i="3" s="1"/>
  <c r="I18" i="3"/>
  <c r="I7" i="3"/>
  <c r="I17" i="3"/>
  <c r="I6" i="3"/>
  <c r="K6" i="3" s="1"/>
  <c r="I16" i="3"/>
  <c r="K16" i="3" s="1"/>
  <c r="I5" i="3"/>
  <c r="J5" i="3"/>
  <c r="K5" i="3" s="1"/>
  <c r="B22" i="3"/>
  <c r="I22" i="3" l="1"/>
  <c r="K21" i="3"/>
  <c r="K22" i="3" s="1"/>
  <c r="H22" i="3"/>
  <c r="J22" i="3"/>
</calcChain>
</file>

<file path=xl/sharedStrings.xml><?xml version="1.0" encoding="utf-8"?>
<sst xmlns="http://schemas.openxmlformats.org/spreadsheetml/2006/main" count="80" uniqueCount="35">
  <si>
    <t>Age_Group</t>
  </si>
  <si>
    <t>2018</t>
  </si>
  <si>
    <t>2019</t>
  </si>
  <si>
    <t>0-4세</t>
  </si>
  <si>
    <t>5-9세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</si>
  <si>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</si>
  <si>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</si>
  <si>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</si>
  <si>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</si>
  <si>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</si>
  <si>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</si>
  <si>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</si>
  <si>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</si>
  <si>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</si>
  <si>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</si>
  <si>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</si>
  <si>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</si>
  <si>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70-74세</t>
  </si>
  <si>
    <t>75-79세</t>
  </si>
  <si>
    <t>80-84세</t>
  </si>
  <si>
    <t>85-89세</t>
  </si>
  <si>
    <t>90-94세</t>
  </si>
  <si>
    <t>95-99세</t>
  </si>
  <si>
    <t>합계</t>
  </si>
  <si>
    <t>V_ij_t</t>
  </si>
  <si>
    <t>V_ij_t1</t>
  </si>
  <si>
    <t>V_i_t</t>
  </si>
  <si>
    <t>V_i_t1</t>
  </si>
  <si>
    <t>V_t</t>
  </si>
  <si>
    <t>V_t1</t>
  </si>
  <si>
    <t>Ng</t>
  </si>
  <si>
    <t>Im</t>
  </si>
  <si>
    <t>Observed_Diff</t>
  </si>
  <si>
    <t>Rs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</si>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</sst>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.0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</cellXfs>
  <cellStyles count="2">
    <cellStyle name="표준" xfId="0" builtinId="0"/>
    <cellStyle name="표준 2" xfId="1" xr:uid="{69A10643-032E-48DD-8312-E42D7DD2EC6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F20" sqref="F20"/>
    </sheetView>
  </sheetViews>
  <sheetFormatPr defaultRowHeight="16.899999999999999" x14ac:dyDescent="0.6"/>
  <sheetData>
    <row r="1" spans="1:4" x14ac:dyDescent="0.6">
      <c r="A1" s="1" t="s">
        <v>0</v>
      </c>
      <c r="B1" s="1" t="s">
        <v>1</v>
      </c>
      <c r="C1" s="1" t="s">
        <v>2</v>
      </c>
      <c r="D1">
        <v>2024</v>
      </c>
    </row>
    <row r="2" spans="1:4" x14ac:dyDescent="0.6">
      <c r="A2" t="s">
        <v>3</v>
      </c>
      <c r="B2">
        <v>2000217</v>
      </c>
      <c r="C2">
        <v>1918541</v>
      </c>
      <c r="D2" s="4">
        <v>1259581</v>
      </c>
    </row>
    <row r="3" spans="1:4" x14ac:dyDescent="0.6">
      <c r="A3" t="s">
        <v>4</v>
      </c>
      <c r="B3">
        <v>2279824</v>
      </c>
      <c r="C3">
        <v>2274890</v>
      </c>
      <c r="D3" s="4">
        <v>1810338</v>
      </c>
    </row>
    <row r="4" spans="1:4" x14ac:dyDescent="0.6">
      <c r="A4" t="s">
        <v>5</v>
      </c>
      <c r="B4">
        <v>2262767</v>
      </c>
      <c r="C4">
        <v>2241196</v>
      </c>
      <c r="D4" s="4">
        <v>2322318</v>
      </c>
    </row>
    <row r="5" spans="1:4" x14ac:dyDescent="0.6">
      <c r="A5" t="s">
        <v>6</v>
      </c>
      <c r="B5">
        <v>2772966</v>
      </c>
      <c r="C5">
        <v>2672668</v>
      </c>
      <c r="D5" s="4">
        <v>2300982</v>
      </c>
    </row>
    <row r="6" spans="1:4" x14ac:dyDescent="0.6">
      <c r="A6" t="s">
        <v>7</v>
      </c>
      <c r="B6">
        <v>3552780</v>
      </c>
      <c r="C6">
        <v>3412056</v>
      </c>
      <c r="D6" s="4">
        <v>2570585</v>
      </c>
    </row>
    <row r="7" spans="1:4" x14ac:dyDescent="0.6">
      <c r="A7" t="s">
        <v>8</v>
      </c>
      <c r="B7">
        <v>3308184</v>
      </c>
      <c r="C7">
        <v>3580868</v>
      </c>
      <c r="D7" s="4">
        <v>3287887</v>
      </c>
    </row>
    <row r="8" spans="1:4" x14ac:dyDescent="0.6">
      <c r="A8" t="s">
        <v>9</v>
      </c>
      <c r="B8">
        <v>3668255</v>
      </c>
      <c r="C8">
        <v>3306948</v>
      </c>
      <c r="D8" s="4">
        <v>3491822</v>
      </c>
    </row>
    <row r="9" spans="1:4" x14ac:dyDescent="0.6">
      <c r="A9" t="s">
        <v>10</v>
      </c>
      <c r="B9">
        <v>3892100</v>
      </c>
      <c r="C9">
        <v>4055441</v>
      </c>
      <c r="D9" s="4">
        <v>3140693</v>
      </c>
    </row>
    <row r="10" spans="1:4" x14ac:dyDescent="0.6">
      <c r="A10" t="s">
        <v>11</v>
      </c>
      <c r="B10">
        <v>4398381</v>
      </c>
      <c r="C10">
        <v>3853391</v>
      </c>
      <c r="D10" s="4">
        <v>3813968</v>
      </c>
    </row>
    <row r="11" spans="1:4" x14ac:dyDescent="0.6">
      <c r="A11" t="s">
        <v>12</v>
      </c>
      <c r="B11">
        <v>4354036</v>
      </c>
      <c r="C11">
        <v>4489226</v>
      </c>
      <c r="D11" s="4">
        <v>3847361</v>
      </c>
    </row>
    <row r="12" spans="1:4" x14ac:dyDescent="0.6">
      <c r="A12" t="s">
        <v>13</v>
      </c>
      <c r="B12">
        <v>4289039</v>
      </c>
      <c r="C12">
        <v>4294788</v>
      </c>
      <c r="D12" s="4">
        <v>4405887</v>
      </c>
    </row>
    <row r="13" spans="1:4" x14ac:dyDescent="0.6">
      <c r="A13" t="s">
        <v>14</v>
      </c>
      <c r="B13">
        <v>3884217</v>
      </c>
      <c r="C13">
        <v>4294120</v>
      </c>
      <c r="D13" s="4">
        <v>4286777</v>
      </c>
    </row>
    <row r="14" spans="1:4" x14ac:dyDescent="0.6">
      <c r="A14" t="s">
        <v>15</v>
      </c>
      <c r="B14">
        <v>2750831</v>
      </c>
      <c r="C14">
        <v>3390828</v>
      </c>
      <c r="D14" s="4">
        <v>4174379</v>
      </c>
    </row>
    <row r="15" spans="1:4" x14ac:dyDescent="0.6">
      <c r="A15" t="s">
        <v>16</v>
      </c>
      <c r="B15">
        <v>2105631</v>
      </c>
      <c r="C15">
        <v>2358389</v>
      </c>
      <c r="D15" s="4">
        <v>3661006</v>
      </c>
    </row>
    <row r="16" spans="1:4" x14ac:dyDescent="0.6">
      <c r="A16" t="s">
        <v>17</v>
      </c>
      <c r="B16">
        <v>1779544</v>
      </c>
      <c r="C16">
        <v>1796287</v>
      </c>
      <c r="D16" s="4">
        <v>2507679</v>
      </c>
    </row>
    <row r="17" spans="1:4" x14ac:dyDescent="0.6">
      <c r="A17" t="s">
        <v>18</v>
      </c>
      <c r="B17">
        <v>1350503</v>
      </c>
      <c r="C17">
        <v>1580370</v>
      </c>
      <c r="D17" s="4">
        <v>1817293</v>
      </c>
    </row>
    <row r="18" spans="1:4" x14ac:dyDescent="0.6">
      <c r="A18" t="s">
        <v>19</v>
      </c>
      <c r="B18">
        <v>793916</v>
      </c>
      <c r="C18">
        <v>988370</v>
      </c>
      <c r="D18" s="4">
        <v>1345094</v>
      </c>
    </row>
    <row r="19" spans="1:4" x14ac:dyDescent="0.6">
      <c r="A19" t="s">
        <v>20</v>
      </c>
      <c r="B19">
        <v>363551</v>
      </c>
      <c r="C19">
        <v>459474</v>
      </c>
      <c r="D19" s="4">
        <v>778637</v>
      </c>
    </row>
    <row r="20" spans="1:4" x14ac:dyDescent="0.6">
      <c r="A20" t="s">
        <v>21</v>
      </c>
      <c r="B20">
        <v>120958</v>
      </c>
      <c r="C20">
        <v>148457</v>
      </c>
      <c r="D20" s="4">
        <v>282680</v>
      </c>
    </row>
    <row r="21" spans="1:4" x14ac:dyDescent="0.6">
      <c r="A21" t="s">
        <v>22</v>
      </c>
      <c r="B21">
        <v>23923</v>
      </c>
      <c r="C21">
        <v>36841</v>
      </c>
      <c r="D21" s="4">
        <v>61952</v>
      </c>
    </row>
    <row r="22" spans="1:4" x14ac:dyDescent="0.6">
      <c r="A22" t="s">
        <v>23</v>
      </c>
      <c r="B22">
        <f>SUM(B2:B21)</f>
        <v>49951623</v>
      </c>
      <c r="C22">
        <f>SUM(C2:C21)</f>
        <v>51153149</v>
      </c>
      <c r="D22">
        <f>SUM(D2:D21)</f>
        <v>51166919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E24" sqref="E24"/>
    </sheetView>
  </sheetViews>
  <sheetFormatPr defaultRowHeight="16.899999999999999" x14ac:dyDescent="0.6"/>
  <sheetData>
    <row r="1" spans="1:4" x14ac:dyDescent="0.6">
      <c r="A1" s="1" t="s">
        <v>0</v>
      </c>
      <c r="B1" s="1">
        <v>2018</v>
      </c>
      <c r="C1" s="1">
        <v>2019</v>
      </c>
      <c r="D1">
        <v>2024</v>
      </c>
    </row>
    <row r="2" spans="1:4" x14ac:dyDescent="0.6">
      <c r="A2" t="s">
        <v>3</v>
      </c>
      <c r="B2">
        <v>90189</v>
      </c>
      <c r="C2">
        <v>90662</v>
      </c>
      <c r="D2" s="3">
        <v>55554.5</v>
      </c>
    </row>
    <row r="3" spans="1:4" x14ac:dyDescent="0.6">
      <c r="A3" t="s">
        <v>4</v>
      </c>
      <c r="B3">
        <v>101707</v>
      </c>
      <c r="C3">
        <v>102700</v>
      </c>
      <c r="D3" s="4">
        <v>83955</v>
      </c>
    </row>
    <row r="4" spans="1:4" x14ac:dyDescent="0.6">
      <c r="A4" t="s">
        <v>5</v>
      </c>
      <c r="B4">
        <v>97538</v>
      </c>
      <c r="C4">
        <v>98464</v>
      </c>
      <c r="D4" s="3">
        <v>102006.5</v>
      </c>
    </row>
    <row r="5" spans="1:4" x14ac:dyDescent="0.6">
      <c r="A5" t="s">
        <v>6</v>
      </c>
      <c r="B5">
        <v>121479</v>
      </c>
      <c r="C5">
        <v>122943</v>
      </c>
      <c r="D5" s="3">
        <v>99761.5</v>
      </c>
    </row>
    <row r="6" spans="1:4" x14ac:dyDescent="0.6">
      <c r="A6" t="s">
        <v>7</v>
      </c>
      <c r="B6">
        <v>142632</v>
      </c>
      <c r="C6">
        <v>153272</v>
      </c>
      <c r="D6" s="4">
        <v>105091</v>
      </c>
    </row>
    <row r="7" spans="1:4" x14ac:dyDescent="0.6">
      <c r="A7" t="s">
        <v>8</v>
      </c>
      <c r="B7">
        <v>127450</v>
      </c>
      <c r="C7">
        <v>135997</v>
      </c>
      <c r="D7" s="4">
        <v>117390</v>
      </c>
    </row>
    <row r="8" spans="1:4" x14ac:dyDescent="0.6">
      <c r="A8" t="s">
        <v>9</v>
      </c>
      <c r="B8">
        <v>154752</v>
      </c>
      <c r="C8">
        <v>142281</v>
      </c>
      <c r="D8" s="3">
        <v>124550.5</v>
      </c>
    </row>
    <row r="9" spans="1:4" x14ac:dyDescent="0.6">
      <c r="A9" t="s">
        <v>10</v>
      </c>
      <c r="B9">
        <v>155202</v>
      </c>
      <c r="C9">
        <v>172772</v>
      </c>
      <c r="D9" s="4">
        <v>126252</v>
      </c>
    </row>
    <row r="10" spans="1:4" x14ac:dyDescent="0.6">
      <c r="A10" t="s">
        <v>11</v>
      </c>
      <c r="B10">
        <v>169527</v>
      </c>
      <c r="C10">
        <v>163744</v>
      </c>
      <c r="D10" s="4">
        <v>162210</v>
      </c>
    </row>
    <row r="11" spans="1:4" x14ac:dyDescent="0.6">
      <c r="A11" t="s">
        <v>12</v>
      </c>
      <c r="B11">
        <v>162010</v>
      </c>
      <c r="C11">
        <v>179734</v>
      </c>
      <c r="D11" s="3">
        <v>157250.5</v>
      </c>
    </row>
    <row r="12" spans="1:4" x14ac:dyDescent="0.6">
      <c r="A12" t="s">
        <v>13</v>
      </c>
      <c r="B12">
        <v>165773</v>
      </c>
      <c r="C12">
        <v>160749</v>
      </c>
      <c r="D12" s="4">
        <v>178301</v>
      </c>
    </row>
    <row r="13" spans="1:4" x14ac:dyDescent="0.6">
      <c r="A13" t="s">
        <v>14</v>
      </c>
      <c r="B13">
        <v>148927</v>
      </c>
      <c r="C13">
        <v>174894</v>
      </c>
      <c r="D13" s="3">
        <v>171499.5</v>
      </c>
    </row>
    <row r="14" spans="1:4" x14ac:dyDescent="0.6">
      <c r="A14" t="s">
        <v>15</v>
      </c>
      <c r="B14">
        <v>110736</v>
      </c>
      <c r="C14">
        <v>136853</v>
      </c>
      <c r="D14" s="4">
        <v>178590</v>
      </c>
    </row>
    <row r="15" spans="1:4" x14ac:dyDescent="0.6">
      <c r="A15" t="s">
        <v>16</v>
      </c>
      <c r="B15">
        <v>90895</v>
      </c>
      <c r="C15">
        <v>102126</v>
      </c>
      <c r="D15" s="4">
        <v>150293</v>
      </c>
    </row>
    <row r="16" spans="1:4" x14ac:dyDescent="0.6">
      <c r="A16" t="s">
        <v>17</v>
      </c>
      <c r="B16">
        <v>83725</v>
      </c>
      <c r="C16">
        <v>77079</v>
      </c>
      <c r="D16" s="4">
        <v>104020</v>
      </c>
    </row>
    <row r="17" spans="1:4" x14ac:dyDescent="0.6">
      <c r="A17" t="s">
        <v>18</v>
      </c>
      <c r="B17">
        <v>75958</v>
      </c>
      <c r="C17">
        <v>77224</v>
      </c>
      <c r="D17" s="3">
        <v>79108.5</v>
      </c>
    </row>
    <row r="18" spans="1:4" x14ac:dyDescent="0.6">
      <c r="A18" t="s">
        <v>19</v>
      </c>
      <c r="B18">
        <v>49179</v>
      </c>
      <c r="C18">
        <v>59381</v>
      </c>
      <c r="D18" s="3">
        <v>66802.5</v>
      </c>
    </row>
    <row r="19" spans="1:4" x14ac:dyDescent="0.6">
      <c r="A19" t="s">
        <v>20</v>
      </c>
      <c r="B19">
        <v>21373</v>
      </c>
      <c r="C19">
        <v>28262</v>
      </c>
      <c r="D19" s="3">
        <v>42039.5</v>
      </c>
    </row>
    <row r="20" spans="1:4" x14ac:dyDescent="0.6">
      <c r="A20" t="s">
        <v>21</v>
      </c>
      <c r="B20">
        <v>6944</v>
      </c>
      <c r="C20">
        <v>8655</v>
      </c>
      <c r="D20" s="3">
        <v>14917.5</v>
      </c>
    </row>
    <row r="21" spans="1:4" x14ac:dyDescent="0.6">
      <c r="A21" t="s">
        <v>22</v>
      </c>
      <c r="B21">
        <v>1443</v>
      </c>
      <c r="C21">
        <v>2229</v>
      </c>
      <c r="D21" s="4">
        <v>2954</v>
      </c>
    </row>
    <row r="22" spans="1:4" x14ac:dyDescent="0.6">
      <c r="A22" t="s">
        <v>23</v>
      </c>
      <c r="B22">
        <f>SUM(B2:B21)</f>
        <v>2077439</v>
      </c>
      <c r="C22">
        <f>SUM(C2:C21)</f>
        <v>2190021</v>
      </c>
      <c r="D22" s="4">
        <f>SUM(D2:D21)</f>
        <v>2122547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N8" sqref="N8"/>
    </sheetView>
  </sheetViews>
  <sheetFormatPr defaultRowHeight="16.899999999999999" x14ac:dyDescent="0.6"/>
  <sheetData>
    <row r="1" spans="1:11" x14ac:dyDescent="0.6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6">
      <c r="A2" t="s">
        <v>3</v>
      </c>
      <c r="B2">
        <f>충청남도!B2</f>
        <v>90189</v>
      </c>
      <c r="C2">
        <f>충청남도!C2</f>
        <v>90662</v>
      </c>
      <c r="D2">
        <f>전국총인구_연령별!B2</f>
        <v>2000217</v>
      </c>
      <c r="E2">
        <f>전국총인구_연령별!C2</f>
        <v>1918541</v>
      </c>
      <c r="F2">
        <f>전국총인구_연령별!B$22</f>
        <v>49951623</v>
      </c>
      <c r="G2">
        <f>전국총인구_연령별!C$22</f>
        <v>51153149</v>
      </c>
      <c r="H2">
        <f>B2*((G2/F2)-1)</f>
        <v>2169.3875374980248</v>
      </c>
      <c r="I2">
        <f>B2*((E2/D2)-(G2/F2))</f>
        <v>-5852.1263423377013</v>
      </c>
      <c r="J2">
        <f>C2-B2</f>
        <v>473</v>
      </c>
      <c r="K2" s="2">
        <f>J2-H2-I2</f>
        <v>4155.738804839677</v>
      </c>
    </row>
    <row r="3" spans="1:11" x14ac:dyDescent="0.6">
      <c r="A3" t="s">
        <v>4</v>
      </c>
      <c r="B3">
        <f>충청남도!B3</f>
        <v>101707</v>
      </c>
      <c r="C3">
        <f>충청남도!C3</f>
        <v>102700</v>
      </c>
      <c r="D3">
        <f>전국총인구_연령별!B3</f>
        <v>2279824</v>
      </c>
      <c r="E3">
        <f>전국총인구_연령별!C3</f>
        <v>2274890</v>
      </c>
      <c r="F3">
        <f>전국총인구_연령별!B$22</f>
        <v>49951623</v>
      </c>
      <c r="G3">
        <f>전국총인구_연령별!C$22</f>
        <v>51153149</v>
      </c>
      <c r="H3">
        <f t="shared" ref="H3:H21" si="0">B3*((G3/F3)-1)</f>
        <v>2446.4391253513354</v>
      </c>
      <c r="I3">
        <f t="shared" ref="I3:I21" si="1">B3*((E3/D3)-(G3/F3))</f>
        <v>-2666.5536333133591</v>
      </c>
      <c r="J3">
        <f t="shared" ref="J3:J21" si="2">C3-B3</f>
        <v>993</v>
      </c>
      <c r="K3" s="2">
        <f t="shared" ref="K3:K21" si="3">J3-H3-I3</f>
        <v>1213.1145079620237</v>
      </c>
    </row>
    <row r="4" spans="1:11" x14ac:dyDescent="0.6">
      <c r="A4" t="s">
        <v>5</v>
      </c>
      <c r="B4">
        <f>충청남도!B4</f>
        <v>97538</v>
      </c>
      <c r="C4">
        <f>충청남도!C4</f>
        <v>98464</v>
      </c>
      <c r="D4">
        <f>전국총인구_연령별!B4</f>
        <v>2262767</v>
      </c>
      <c r="E4">
        <f>전국총인구_연령별!C4</f>
        <v>2241196</v>
      </c>
      <c r="F4">
        <f>전국총인구_연령별!B$22</f>
        <v>49951623</v>
      </c>
      <c r="G4">
        <f>전국총인구_연령별!C$22</f>
        <v>51153149</v>
      </c>
      <c r="H4">
        <f t="shared" si="0"/>
        <v>2346.1588623056286</v>
      </c>
      <c r="I4">
        <f t="shared" si="1"/>
        <v>-3275.99043488911</v>
      </c>
      <c r="J4">
        <f t="shared" si="2"/>
        <v>926</v>
      </c>
      <c r="K4" s="2">
        <f t="shared" si="3"/>
        <v>1855.8315725834814</v>
      </c>
    </row>
    <row r="5" spans="1:11" x14ac:dyDescent="0.6">
      <c r="A5" t="s">
        <v>6</v>
      </c>
      <c r="B5">
        <f>충청남도!B5</f>
        <v>121479</v>
      </c>
      <c r="C5">
        <f>충청남도!C5</f>
        <v>122943</v>
      </c>
      <c r="D5">
        <f>전국총인구_연령별!B5</f>
        <v>2772966</v>
      </c>
      <c r="E5">
        <f>전국총인구_연령별!C5</f>
        <v>2672668</v>
      </c>
      <c r="F5">
        <f>전국총인구_연령별!B$22</f>
        <v>49951623</v>
      </c>
      <c r="G5">
        <f>전국총인구_연령별!C$22</f>
        <v>51153149</v>
      </c>
      <c r="H5">
        <f t="shared" si="0"/>
        <v>2922.0307206834818</v>
      </c>
      <c r="I5">
        <f t="shared" si="1"/>
        <v>-7315.9182555468733</v>
      </c>
      <c r="J5">
        <f t="shared" si="2"/>
        <v>1464</v>
      </c>
      <c r="K5" s="2">
        <f t="shared" si="3"/>
        <v>5857.8875348633919</v>
      </c>
    </row>
    <row r="6" spans="1:11" x14ac:dyDescent="0.6">
      <c r="A6" t="s">
        <v>7</v>
      </c>
      <c r="B6">
        <f>충청남도!B6</f>
        <v>142632</v>
      </c>
      <c r="C6">
        <f>충청남도!C6</f>
        <v>153272</v>
      </c>
      <c r="D6">
        <f>전국총인구_연령별!B6</f>
        <v>3552780</v>
      </c>
      <c r="E6">
        <f>전국총인구_연령별!C6</f>
        <v>3412056</v>
      </c>
      <c r="F6">
        <f>전국총인구_연령별!B$22</f>
        <v>49951623</v>
      </c>
      <c r="G6">
        <f>전국총인구_연령별!C$22</f>
        <v>51153149</v>
      </c>
      <c r="H6">
        <f t="shared" si="0"/>
        <v>3430.8406041581375</v>
      </c>
      <c r="I6">
        <f t="shared" si="1"/>
        <v>-9080.4292552989373</v>
      </c>
      <c r="J6">
        <f t="shared" si="2"/>
        <v>10640</v>
      </c>
      <c r="K6" s="2">
        <f t="shared" si="3"/>
        <v>16289.588651140799</v>
      </c>
    </row>
    <row r="7" spans="1:11" x14ac:dyDescent="0.6">
      <c r="A7" t="s">
        <v>8</v>
      </c>
      <c r="B7">
        <f>충청남도!B7</f>
        <v>127450</v>
      </c>
      <c r="C7">
        <f>충청남도!C7</f>
        <v>135997</v>
      </c>
      <c r="D7">
        <f>전국총인구_연령별!B7</f>
        <v>3308184</v>
      </c>
      <c r="E7">
        <f>전국총인구_연령별!C7</f>
        <v>3580868</v>
      </c>
      <c r="F7">
        <f>전국총인구_연령별!B$22</f>
        <v>49951623</v>
      </c>
      <c r="G7">
        <f>전국총인구_연령별!C$22</f>
        <v>51153149</v>
      </c>
      <c r="H7">
        <f t="shared" si="0"/>
        <v>3065.6559187275971</v>
      </c>
      <c r="I7">
        <f t="shared" si="1"/>
        <v>7439.6774605523815</v>
      </c>
      <c r="J7">
        <f t="shared" si="2"/>
        <v>8547</v>
      </c>
      <c r="K7" s="2">
        <f t="shared" si="3"/>
        <v>-1958.3333792799785</v>
      </c>
    </row>
    <row r="8" spans="1:11" x14ac:dyDescent="0.6">
      <c r="A8" t="s">
        <v>9</v>
      </c>
      <c r="B8">
        <f>충청남도!B8</f>
        <v>154752</v>
      </c>
      <c r="C8">
        <f>충청남도!C8</f>
        <v>142281</v>
      </c>
      <c r="D8">
        <f>전국총인구_연령별!B8</f>
        <v>3668255</v>
      </c>
      <c r="E8">
        <f>전국총인구_연령별!C8</f>
        <v>3306948</v>
      </c>
      <c r="F8">
        <f>전국총인구_연령별!B$22</f>
        <v>49951623</v>
      </c>
      <c r="G8">
        <f>전국총인구_연령별!C$22</f>
        <v>51153149</v>
      </c>
      <c r="H8">
        <f t="shared" si="0"/>
        <v>3722.3725754015936</v>
      </c>
      <c r="I8">
        <f t="shared" si="1"/>
        <v>-18964.764629389116</v>
      </c>
      <c r="J8">
        <f t="shared" si="2"/>
        <v>-12471</v>
      </c>
      <c r="K8" s="2">
        <f t="shared" si="3"/>
        <v>2771.3920539875216</v>
      </c>
    </row>
    <row r="9" spans="1:11" x14ac:dyDescent="0.6">
      <c r="A9" t="s">
        <v>10</v>
      </c>
      <c r="B9">
        <f>충청남도!B9</f>
        <v>155202</v>
      </c>
      <c r="C9">
        <f>충청남도!C9</f>
        <v>172772</v>
      </c>
      <c r="D9">
        <f>전국총인구_연령별!B9</f>
        <v>3892100</v>
      </c>
      <c r="E9">
        <f>전국총인구_연령별!C9</f>
        <v>4055441</v>
      </c>
      <c r="F9">
        <f>전국총인구_연령별!B$22</f>
        <v>49951623</v>
      </c>
      <c r="G9">
        <f>전국총인구_연령별!C$22</f>
        <v>51153149</v>
      </c>
      <c r="H9">
        <f t="shared" si="0"/>
        <v>3733.1967822546922</v>
      </c>
      <c r="I9">
        <f t="shared" si="1"/>
        <v>2780.2149702696611</v>
      </c>
      <c r="J9">
        <f t="shared" si="2"/>
        <v>17570</v>
      </c>
      <c r="K9" s="2">
        <f t="shared" si="3"/>
        <v>11056.588247475647</v>
      </c>
    </row>
    <row r="10" spans="1:11" x14ac:dyDescent="0.6">
      <c r="A10" t="s">
        <v>11</v>
      </c>
      <c r="B10">
        <f>충청남도!B10</f>
        <v>169527</v>
      </c>
      <c r="C10">
        <f>충청남도!C10</f>
        <v>163744</v>
      </c>
      <c r="D10">
        <f>전국총인구_연령별!B10</f>
        <v>4398381</v>
      </c>
      <c r="E10">
        <f>전국총인구_연령별!C10</f>
        <v>3853391</v>
      </c>
      <c r="F10">
        <f>전국총인구_연령별!B$22</f>
        <v>49951623</v>
      </c>
      <c r="G10">
        <f>전국총인구_연령별!C$22</f>
        <v>51153149</v>
      </c>
      <c r="H10">
        <f t="shared" si="0"/>
        <v>4077.7673670783315</v>
      </c>
      <c r="I10">
        <f t="shared" si="1"/>
        <v>-25083.341856873551</v>
      </c>
      <c r="J10">
        <f t="shared" si="2"/>
        <v>-5783</v>
      </c>
      <c r="K10" s="2">
        <f t="shared" si="3"/>
        <v>15222.574489795219</v>
      </c>
    </row>
    <row r="11" spans="1:11" x14ac:dyDescent="0.6">
      <c r="A11" t="s">
        <v>12</v>
      </c>
      <c r="B11">
        <f>충청남도!B11</f>
        <v>162010</v>
      </c>
      <c r="C11">
        <f>충청남도!C11</f>
        <v>179734</v>
      </c>
      <c r="D11">
        <f>전국총인구_연령별!B11</f>
        <v>4354036</v>
      </c>
      <c r="E11">
        <f>전국총인구_연령별!C11</f>
        <v>4489226</v>
      </c>
      <c r="F11">
        <f>전국총인구_연령별!B$22</f>
        <v>49951623</v>
      </c>
      <c r="G11">
        <f>전국총인구_연령별!C$22</f>
        <v>51153149</v>
      </c>
      <c r="H11">
        <f t="shared" si="0"/>
        <v>3896.9550050455709</v>
      </c>
      <c r="I11">
        <f t="shared" si="1"/>
        <v>1133.3506469977306</v>
      </c>
      <c r="J11">
        <f t="shared" si="2"/>
        <v>17724</v>
      </c>
      <c r="K11" s="2">
        <f t="shared" si="3"/>
        <v>12693.694347956698</v>
      </c>
    </row>
    <row r="12" spans="1:11" x14ac:dyDescent="0.6">
      <c r="A12" t="s">
        <v>13</v>
      </c>
      <c r="B12">
        <f>충청남도!B12</f>
        <v>165773</v>
      </c>
      <c r="C12">
        <f>충청남도!C12</f>
        <v>160749</v>
      </c>
      <c r="D12">
        <f>전국총인구_연령별!B12</f>
        <v>4289039</v>
      </c>
      <c r="E12">
        <f>전국총인구_연령별!C12</f>
        <v>4294788</v>
      </c>
      <c r="F12">
        <f>전국총인구_연령별!B$22</f>
        <v>49951623</v>
      </c>
      <c r="G12">
        <f>전국총인구_연령별!C$22</f>
        <v>51153149</v>
      </c>
      <c r="H12">
        <f t="shared" si="0"/>
        <v>3987.4694281304824</v>
      </c>
      <c r="I12">
        <f t="shared" si="1"/>
        <v>-3765.2683763331015</v>
      </c>
      <c r="J12">
        <f t="shared" si="2"/>
        <v>-5024</v>
      </c>
      <c r="K12" s="2">
        <f t="shared" si="3"/>
        <v>-5246.2010517973804</v>
      </c>
    </row>
    <row r="13" spans="1:11" x14ac:dyDescent="0.6">
      <c r="A13" t="s">
        <v>14</v>
      </c>
      <c r="B13">
        <f>충청남도!B13</f>
        <v>148927</v>
      </c>
      <c r="C13">
        <f>충청남도!C13</f>
        <v>174894</v>
      </c>
      <c r="D13">
        <f>전국총인구_연령별!B13</f>
        <v>3884217</v>
      </c>
      <c r="E13">
        <f>전국총인구_연령별!C13</f>
        <v>4294120</v>
      </c>
      <c r="F13">
        <f>전국총인구_연령별!B$22</f>
        <v>49951623</v>
      </c>
      <c r="G13">
        <f>전국총인구_연령별!C$22</f>
        <v>51153149</v>
      </c>
      <c r="H13">
        <f t="shared" si="0"/>
        <v>3582.2592311364838</v>
      </c>
      <c r="I13">
        <f t="shared" si="1"/>
        <v>12134.067658169644</v>
      </c>
      <c r="J13">
        <f t="shared" si="2"/>
        <v>25967</v>
      </c>
      <c r="K13" s="2">
        <f t="shared" si="3"/>
        <v>10250.673110693873</v>
      </c>
    </row>
    <row r="14" spans="1:11" x14ac:dyDescent="0.6">
      <c r="A14" t="s">
        <v>15</v>
      </c>
      <c r="B14">
        <f>충청남도!B14</f>
        <v>110736</v>
      </c>
      <c r="C14">
        <f>충청남도!C14</f>
        <v>136853</v>
      </c>
      <c r="D14">
        <f>전국총인구_연령별!B14</f>
        <v>2750831</v>
      </c>
      <c r="E14">
        <f>전국총인구_연령별!C14</f>
        <v>3390828</v>
      </c>
      <c r="F14">
        <f>전국총인구_연령별!B$22</f>
        <v>49951623</v>
      </c>
      <c r="G14">
        <f>전국총인구_연령별!C$22</f>
        <v>51153149</v>
      </c>
      <c r="H14">
        <f t="shared" si="0"/>
        <v>2663.6208224105076</v>
      </c>
      <c r="I14">
        <f t="shared" si="1"/>
        <v>23099.760422020721</v>
      </c>
      <c r="J14">
        <f t="shared" si="2"/>
        <v>26117</v>
      </c>
      <c r="K14" s="2">
        <f t="shared" si="3"/>
        <v>353.61875556877203</v>
      </c>
    </row>
    <row r="15" spans="1:11" x14ac:dyDescent="0.6">
      <c r="A15" t="s">
        <v>16</v>
      </c>
      <c r="B15">
        <f>충청남도!B15</f>
        <v>90895</v>
      </c>
      <c r="C15">
        <f>충청남도!C15</f>
        <v>102126</v>
      </c>
      <c r="D15">
        <f>전국총인구_연령별!B15</f>
        <v>2105631</v>
      </c>
      <c r="E15">
        <f>전국총인구_연령별!C15</f>
        <v>2358389</v>
      </c>
      <c r="F15">
        <f>전국총인구_연령별!B$22</f>
        <v>49951623</v>
      </c>
      <c r="G15">
        <f>전국총인구_연령별!C$22</f>
        <v>51153149</v>
      </c>
      <c r="H15">
        <f t="shared" si="0"/>
        <v>2186.369515360886</v>
      </c>
      <c r="I15">
        <f t="shared" si="1"/>
        <v>8724.5823133308404</v>
      </c>
      <c r="J15">
        <f t="shared" si="2"/>
        <v>11231</v>
      </c>
      <c r="K15" s="2">
        <f t="shared" si="3"/>
        <v>320.0481713082736</v>
      </c>
    </row>
    <row r="16" spans="1:11" x14ac:dyDescent="0.6">
      <c r="A16" t="s">
        <v>17</v>
      </c>
      <c r="B16">
        <f>충청남도!B16</f>
        <v>83725</v>
      </c>
      <c r="C16">
        <f>충청남도!C16</f>
        <v>77079</v>
      </c>
      <c r="D16">
        <f>전국총인구_연령별!B16</f>
        <v>1779544</v>
      </c>
      <c r="E16">
        <f>전국총인구_연령별!C16</f>
        <v>1796287</v>
      </c>
      <c r="F16">
        <f>전국총인구_연령별!B$22</f>
        <v>49951623</v>
      </c>
      <c r="G16">
        <f>전국총인구_연령별!C$22</f>
        <v>51153149</v>
      </c>
      <c r="H16">
        <f t="shared" si="0"/>
        <v>2013.9038195015148</v>
      </c>
      <c r="I16">
        <f t="shared" si="1"/>
        <v>-1226.16961624495</v>
      </c>
      <c r="J16">
        <f t="shared" si="2"/>
        <v>-6646</v>
      </c>
      <c r="K16" s="2">
        <f t="shared" si="3"/>
        <v>-7433.7342032565648</v>
      </c>
    </row>
    <row r="17" spans="1:11" x14ac:dyDescent="0.6">
      <c r="A17" t="s">
        <v>18</v>
      </c>
      <c r="B17">
        <f>충청남도!B17</f>
        <v>75958</v>
      </c>
      <c r="C17">
        <f>충청남도!C17</f>
        <v>77224</v>
      </c>
      <c r="D17">
        <f>전국총인구_연령별!B17</f>
        <v>1350503</v>
      </c>
      <c r="E17">
        <f>전국총인구_연령별!C17</f>
        <v>1580370</v>
      </c>
      <c r="F17">
        <f>전국총인구_연령별!B$22</f>
        <v>49951623</v>
      </c>
      <c r="G17">
        <f>전국총인구_연령별!C$22</f>
        <v>51153149</v>
      </c>
      <c r="H17">
        <f t="shared" si="0"/>
        <v>1827.0780092170328</v>
      </c>
      <c r="I17">
        <f t="shared" si="1"/>
        <v>11101.614178804768</v>
      </c>
      <c r="J17">
        <f t="shared" si="2"/>
        <v>1266</v>
      </c>
      <c r="K17" s="2">
        <f t="shared" si="3"/>
        <v>-11662.692188021801</v>
      </c>
    </row>
    <row r="18" spans="1:11" x14ac:dyDescent="0.6">
      <c r="A18" t="s">
        <v>19</v>
      </c>
      <c r="B18">
        <f>충청남도!B18</f>
        <v>49179</v>
      </c>
      <c r="C18">
        <f>충청남도!C18</f>
        <v>59381</v>
      </c>
      <c r="D18">
        <f>전국총인구_연령별!B18</f>
        <v>793916</v>
      </c>
      <c r="E18">
        <f>전국총인구_연령별!C18</f>
        <v>988370</v>
      </c>
      <c r="F18">
        <f>전국총인구_연령별!B$22</f>
        <v>49951623</v>
      </c>
      <c r="G18">
        <f>전국총인구_연령별!C$22</f>
        <v>51153149</v>
      </c>
      <c r="H18">
        <f t="shared" si="0"/>
        <v>1182.9414862856374</v>
      </c>
      <c r="I18">
        <f t="shared" si="1"/>
        <v>10862.480530653178</v>
      </c>
      <c r="J18">
        <f t="shared" si="2"/>
        <v>10202</v>
      </c>
      <c r="K18" s="2">
        <f t="shared" si="3"/>
        <v>-1843.4220169388154</v>
      </c>
    </row>
    <row r="19" spans="1:11" x14ac:dyDescent="0.6">
      <c r="A19" t="s">
        <v>20</v>
      </c>
      <c r="B19">
        <f>충청남도!B19</f>
        <v>21373</v>
      </c>
      <c r="C19">
        <f>충청남도!C19</f>
        <v>28262</v>
      </c>
      <c r="D19">
        <f>전국총인구_연령별!B19</f>
        <v>363551</v>
      </c>
      <c r="E19">
        <f>전국총인구_연령별!C19</f>
        <v>459474</v>
      </c>
      <c r="F19">
        <f>전국총인구_연령별!B$22</f>
        <v>49951623</v>
      </c>
      <c r="G19">
        <f>전국총인구_연령별!C$22</f>
        <v>51153149</v>
      </c>
      <c r="H19">
        <f t="shared" si="0"/>
        <v>514.10171793617053</v>
      </c>
      <c r="I19">
        <f t="shared" si="1"/>
        <v>5125.1683679664957</v>
      </c>
      <c r="J19">
        <f t="shared" si="2"/>
        <v>6889</v>
      </c>
      <c r="K19" s="2">
        <f t="shared" si="3"/>
        <v>1249.7299140973337</v>
      </c>
    </row>
    <row r="20" spans="1:11" x14ac:dyDescent="0.6">
      <c r="A20" t="s">
        <v>21</v>
      </c>
      <c r="B20">
        <f>충청남도!B20</f>
        <v>6944</v>
      </c>
      <c r="C20">
        <f>충청남도!C20</f>
        <v>8655</v>
      </c>
      <c r="D20">
        <f>전국총인구_연령별!B20</f>
        <v>120958</v>
      </c>
      <c r="E20">
        <f>전국총인구_연령별!C20</f>
        <v>148457</v>
      </c>
      <c r="F20">
        <f>전국총인구_연령별!B$22</f>
        <v>49951623</v>
      </c>
      <c r="G20">
        <f>전국총인구_연령별!C$22</f>
        <v>51153149</v>
      </c>
      <c r="H20">
        <f t="shared" si="0"/>
        <v>167.02953863981509</v>
      </c>
      <c r="I20">
        <f t="shared" si="1"/>
        <v>1411.6428600440252</v>
      </c>
      <c r="J20">
        <f t="shared" si="2"/>
        <v>1711</v>
      </c>
      <c r="K20" s="2">
        <f t="shared" si="3"/>
        <v>132.32760131615964</v>
      </c>
    </row>
    <row r="21" spans="1:11" x14ac:dyDescent="0.6">
      <c r="A21" t="s">
        <v>22</v>
      </c>
      <c r="B21">
        <f>충청남도!B21</f>
        <v>1443</v>
      </c>
      <c r="C21">
        <f>충청남도!C21</f>
        <v>2229</v>
      </c>
      <c r="D21">
        <f>전국총인구_연령별!B21</f>
        <v>23923</v>
      </c>
      <c r="E21">
        <f>전국총인구_연령별!C21</f>
        <v>36841</v>
      </c>
      <c r="F21">
        <f>전국총인구_연령별!B$22</f>
        <v>49951623</v>
      </c>
      <c r="G21">
        <f>전국총인구_연령별!C$22</f>
        <v>51153149</v>
      </c>
      <c r="H21">
        <f t="shared" si="0"/>
        <v>34.70962330893623</v>
      </c>
      <c r="I21">
        <f t="shared" si="1"/>
        <v>744.48504291185554</v>
      </c>
      <c r="J21">
        <f t="shared" si="2"/>
        <v>786</v>
      </c>
      <c r="K21" s="2">
        <f t="shared" si="3"/>
        <v>6.8053337792082402</v>
      </c>
    </row>
    <row r="22" spans="1:11" x14ac:dyDescent="0.6">
      <c r="A22" t="s">
        <v>23</v>
      </c>
      <c r="B22">
        <f t="shared" ref="B22:K22" si="4">SUM(B2:B21)</f>
        <v>2077439</v>
      </c>
      <c r="C22">
        <f t="shared" si="4"/>
        <v>2190021</v>
      </c>
      <c r="D22">
        <f t="shared" si="4"/>
        <v>49951623</v>
      </c>
      <c r="E22">
        <f t="shared" si="4"/>
        <v>51153149</v>
      </c>
      <c r="F22" t="s">
        <v>34</v>
      </c>
      <c r="G22" t="s">
        <v>34</v>
      </c>
      <c r="H22">
        <f t="shared" si="4"/>
        <v>49970.287690431869</v>
      </c>
      <c r="I22">
        <f t="shared" si="4"/>
        <v>7326.4820514946041</v>
      </c>
      <c r="J22">
        <f t="shared" si="4"/>
        <v>112582</v>
      </c>
      <c r="K22">
        <f t="shared" si="4"/>
        <v>55285.230258073534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전국총인구_연령별</vt:lpstr>
      <vt:lpstr>충청남도</vt:lpstr>
      <vt:lpstr>충남_효과산정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정남수</cp:lastModifiedBy>
  <dcterms:created xsi:type="dcterms:W3CDTF">2025-07-26T03:43:28Z</dcterms:created>
  <dcterms:modified xsi:type="dcterms:W3CDTF">2025-07-27T06:27:57Z</dcterms:modified>
</cp:coreProperties>
</file>