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DETAILS" sheetId="1" r:id="rId4"/>
    <sheet state="visible" name="customer" sheetId="2" r:id="rId5"/>
    <sheet state="visible" name="vendor" sheetId="3" r:id="rId6"/>
  </sheets>
  <definedNames/>
  <calcPr/>
</workbook>
</file>

<file path=xl/sharedStrings.xml><?xml version="1.0" encoding="utf-8"?>
<sst xmlns="http://schemas.openxmlformats.org/spreadsheetml/2006/main" count="2524" uniqueCount="1511">
  <si>
    <t>OrderID</t>
  </si>
  <si>
    <t>UserID</t>
  </si>
  <si>
    <t>Date of order</t>
  </si>
  <si>
    <t>Status</t>
  </si>
  <si>
    <t>Vendor</t>
  </si>
  <si>
    <t>Customer Name</t>
  </si>
  <si>
    <t>Days of late</t>
  </si>
  <si>
    <t xml:space="preserve">Order Amount </t>
  </si>
  <si>
    <t>O0001</t>
  </si>
  <si>
    <t>Completed</t>
  </si>
  <si>
    <t>Michell</t>
  </si>
  <si>
    <t>O0002</t>
  </si>
  <si>
    <t>Cancelled</t>
  </si>
  <si>
    <t>Pong</t>
  </si>
  <si>
    <t>O0003</t>
  </si>
  <si>
    <t>Jennie</t>
  </si>
  <si>
    <t>O0004</t>
  </si>
  <si>
    <t>Micheal</t>
  </si>
  <si>
    <t>O0005</t>
  </si>
  <si>
    <t>Yeoh</t>
  </si>
  <si>
    <t>O0006</t>
  </si>
  <si>
    <t>Open</t>
  </si>
  <si>
    <t>Harry</t>
  </si>
  <si>
    <t>O0007</t>
  </si>
  <si>
    <t>Arial</t>
  </si>
  <si>
    <t>O0008</t>
  </si>
  <si>
    <t>O0009</t>
  </si>
  <si>
    <t>O0010</t>
  </si>
  <si>
    <t>O0011</t>
  </si>
  <si>
    <t>O0012</t>
  </si>
  <si>
    <t>Aung</t>
  </si>
  <si>
    <t>O0013</t>
  </si>
  <si>
    <t>O0014</t>
  </si>
  <si>
    <t>O0015</t>
  </si>
  <si>
    <t>O0016</t>
  </si>
  <si>
    <t>John Doe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</si>
  <si>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</si>
  <si>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</si>
  <si>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</si>
  <si>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</si>
  <si>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</si>
  <si>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</si>
  <si>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</si>
  <si>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</si>
  <si>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</si>
  <si>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</si>
  <si>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</si>
  <si>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</si>
  <si>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</si>
  <si>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</si>
  <si>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</si>
  <si>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</si>
  <si>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</si>
  <si>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</si>
  <si>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</si>
  <si>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</si>
  <si>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</si>
  <si>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</si>
  <si>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</si>
  <si>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</si>
  <si>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</si>
  <si>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</si>
  <si>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</si>
  <si>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</si>
  <si>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</si>
  <si>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</si>
  <si>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</si>
  <si>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</si>
  <si>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</si>
  <si>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</si>
  <si>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</si>
  <si>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</si>
  <si>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</si>
  <si>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</si>
  <si>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</si>
  <si>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</si>
  <si>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</si>
  <si>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</si>
  <si>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</si>
  <si>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</si>
  <si>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</si>
  <si>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</si>
  <si>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</si>
  <si>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</si>
  <si>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</si>
  <si>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</si>
  <si>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</si>
  <si>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</si>
  <si>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</si>
  <si>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</si>
  <si>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</si>
  <si>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</si>
  <si>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</si>
  <si>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</si>
  <si>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</si>
  <si>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</si>
  <si>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</si>
  <si>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</si>
  <si>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</si>
  <si>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</si>
  <si>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</si>
  <si>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</si>
  <si>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</si>
  <si>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</si>
  <si>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</si>
  <si>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</si>
  <si>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</si>
  <si>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</si>
  <si>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</si>
  <si>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</si>
  <si>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</si>
  <si>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</si>
  <si>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</si>
  <si>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</si>
  <si>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</si>
  <si>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</si>
  <si>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</si>
  <si>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</si>
  <si>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</si>
  <si>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</si>
  <si>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O0101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</si>
  <si>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</si>
  <si>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</si>
  <si>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</si>
  <si>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</si>
  <si>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</si>
  <si>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</si>
  <si>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</si>
  <si>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</si>
  <si>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</si>
  <si>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</si>
  <si>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</si>
  <si>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</si>
  <si>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</si>
  <si>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</si>
  <si>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</si>
  <si>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</si>
  <si>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</si>
  <si>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</si>
  <si>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</si>
  <si>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</si>
  <si>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</si>
  <si>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</si>
  <si>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</si>
  <si>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</si>
  <si>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</si>
  <si>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</si>
  <si>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</si>
  <si>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</si>
  <si>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</si>
  <si>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</si>
  <si>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</si>
  <si>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</si>
  <si>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</si>
  <si>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</si>
  <si>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</si>
  <si>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</si>
  <si>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</si>
  <si>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</si>
  <si>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</si>
  <si>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</si>
  <si>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</si>
  <si>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</si>
  <si>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</si>
  <si>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</si>
  <si>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</si>
  <si>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</si>
  <si>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</si>
  <si>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</si>
  <si>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</si>
  <si>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</si>
  <si>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</si>
  <si>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</si>
  <si>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</si>
  <si>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</si>
  <si>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</si>
  <si>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</si>
  <si>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</si>
  <si>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</si>
  <si>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</si>
  <si>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</si>
  <si>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</si>
  <si>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</si>
  <si>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</si>
  <si>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</si>
  <si>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</si>
  <si>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</si>
  <si>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</si>
  <si>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</si>
  <si>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</si>
  <si>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</si>
  <si>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</si>
  <si>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</si>
  <si>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</si>
  <si>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</si>
  <si>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</si>
  <si>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</si>
  <si>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</si>
  <si>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</si>
  <si>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</si>
  <si>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</si>
  <si>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</si>
  <si>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</si>
  <si>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</si>
  <si>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</si>
  <si>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</si>
  <si>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</si>
  <si>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</si>
  <si>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</si>
  <si>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</si>
  <si>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</si>
  <si>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</si>
  <si>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</si>
  <si>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</si>
  <si>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</si>
  <si>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</si>
  <si>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</si>
  <si>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</si>
  <si>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</si>
  <si>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</si>
  <si>
    <t>O0201</t>
  </si>
  <si>
    <t>O0202</t>
  </si>
  <si>
    <t>O0203</t>
  </si>
  <si>
    <t>O0204</t>
  </si>
  <si>
    <t>O0205</t>
  </si>
  <si>
    <t>O0206</t>
  </si>
  <si>
    <t>O0207</t>
  </si>
  <si>
    <t>O0208</t>
  </si>
  <si>
    <t>O0209</t>
  </si>
  <si>
    <t>O0210</t>
  </si>
  <si>
    <t>O0211</t>
  </si>
  <si>
    <t>O0212</t>
  </si>
  <si>
    <t>O0213</t>
  </si>
  <si>
    <t>O0214</t>
  </si>
  <si>
    <t>O0215</t>
  </si>
  <si>
    <t>O0216</t>
  </si>
  <si>
    <t>O0217</t>
  </si>
  <si>
    <t>O0218</t>
  </si>
  <si>
    <t>O0219</t>
  </si>
  <si>
    <t>O0220</t>
  </si>
  <si>
    <t>O0221</t>
  </si>
  <si>
    <t>O0222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</si>
  <si>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</si>
  <si>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</si>
  <si>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</si>
  <si>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</si>
  <si>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</si>
  <si>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</si>
  <si>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</si>
  <si>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</si>
  <si>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</si>
  <si>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</si>
  <si>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O0233</t>
  </si>
  <si>
    <t>O0234</t>
  </si>
  <si>
    <t>O0235</t>
  </si>
  <si>
    <t>O0236</t>
  </si>
  <si>
    <t>O0237</t>
  </si>
  <si>
    <t>O0238</t>
  </si>
  <si>
    <t>O0239</t>
  </si>
  <si>
    <t>O0240</t>
  </si>
  <si>
    <t>O0241</t>
  </si>
  <si>
    <t>O0242</t>
  </si>
  <si>
    <t>O0243</t>
  </si>
  <si>
    <t>O0244</t>
  </si>
  <si>
    <t>O0245</t>
  </si>
  <si>
    <t>O0246</t>
  </si>
  <si>
    <t>O0247</t>
  </si>
  <si>
    <t>O0248</t>
  </si>
  <si>
    <t>O0249</t>
  </si>
  <si>
    <t>O0250</t>
  </si>
  <si>
    <t>O0251</t>
  </si>
  <si>
    <t>O0252</t>
  </si>
  <si>
    <t>O0253</t>
  </si>
  <si>
    <t>O0254</t>
  </si>
  <si>
    <t>O0255</t>
  </si>
  <si>
    <t>O0256</t>
  </si>
  <si>
    <t>O0257</t>
  </si>
  <si>
    <t>O0258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</si>
  <si>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</si>
  <si>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</si>
  <si>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</si>
  <si>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</si>
  <si>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</si>
  <si>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</si>
  <si>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</si>
  <si>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</si>
  <si>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</si>
  <si>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</si>
  <si>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</si>
  <si>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</si>
  <si>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</si>
  <si>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</si>
  <si>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</si>
  <si>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</si>
  <si>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</si>
  <si>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</si>
  <si>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</si>
  <si>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</si>
  <si>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</si>
  <si>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</si>
  <si>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O0281</t>
  </si>
  <si>
    <t>O0282</t>
  </si>
  <si>
    <t>O0283</t>
  </si>
  <si>
    <t>O0284</t>
  </si>
  <si>
    <t>O0285</t>
  </si>
  <si>
    <t>O0286</t>
  </si>
  <si>
    <t>O0287</t>
  </si>
  <si>
    <t>O0288</t>
  </si>
  <si>
    <t>O0289</t>
  </si>
  <si>
    <t>O0290</t>
  </si>
  <si>
    <t>O0291</t>
  </si>
  <si>
    <t>O0292</t>
  </si>
  <si>
    <t>O0293</t>
  </si>
  <si>
    <t>O0294</t>
  </si>
  <si>
    <t>O0295</t>
  </si>
  <si>
    <t>O0296</t>
  </si>
  <si>
    <t>O0297</t>
  </si>
  <si>
    <t>O0298</t>
  </si>
  <si>
    <t>O0299</t>
  </si>
  <si>
    <t>O0300</t>
  </si>
  <si>
    <t>O0301</t>
  </si>
  <si>
    <t>O0302</t>
  </si>
  <si>
    <t>O0303</t>
  </si>
  <si>
    <t>O0304</t>
  </si>
  <si>
    <t>O0305</t>
  </si>
  <si>
    <t>O0306</t>
  </si>
  <si>
    <t>O0307</t>
  </si>
  <si>
    <t>O0308</t>
  </si>
  <si>
    <t>O0309</t>
  </si>
  <si>
    <t>O0310</t>
  </si>
  <si>
    <t>O0311</t>
  </si>
  <si>
    <t>O0312</t>
  </si>
  <si>
    <t>O0313</t>
  </si>
  <si>
    <t>O0314</t>
  </si>
  <si>
    <t>O0315</t>
  </si>
  <si>
    <t>O0316</t>
  </si>
  <si>
    <t>O0317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</si>
  <si>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</si>
  <si>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</si>
  <si>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</si>
  <si>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</si>
  <si>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</si>
  <si>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</si>
  <si>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</si>
  <si>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</si>
  <si>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</si>
  <si>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O0327</t>
  </si>
  <si>
    <t>O0328</t>
  </si>
  <si>
    <t>O0329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</si>
  <si>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</si>
  <si>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</si>
  <si>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</si>
  <si>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</si>
  <si>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</si>
  <si>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</si>
  <si>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</si>
  <si>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</si>
  <si>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</si>
  <si>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</si>
  <si>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</si>
  <si>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</si>
  <si>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</si>
  <si>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</si>
  <si>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</si>
  <si>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</si>
  <si>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</si>
  <si>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</si>
  <si>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</si>
  <si>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</si>
  <si>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</si>
  <si>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</si>
  <si>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</si>
  <si>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</si>
  <si>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</si>
  <si>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</si>
  <si>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</si>
  <si>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</si>
  <si>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</si>
  <si>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</si>
  <si>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</si>
  <si>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</si>
  <si>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</si>
  <si>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</si>
  <si>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</si>
  <si>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</si>
  <si>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</si>
  <si>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</si>
  <si>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</si>
  <si>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</si>
  <si>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</si>
  <si>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</si>
  <si>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</si>
  <si>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</si>
  <si>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</si>
  <si>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</si>
  <si>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</si>
  <si>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</si>
  <si>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</si>
  <si>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</si>
  <si>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</si>
  <si>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</si>
  <si>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</si>
  <si>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</si>
  <si>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</si>
  <si>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</si>
  <si>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</si>
  <si>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</si>
  <si>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</si>
  <si>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</si>
  <si>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</si>
  <si>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O0391</t>
  </si>
  <si>
    <t>O0392</t>
  </si>
  <si>
    <t>O0393</t>
  </si>
  <si>
    <t>O0394</t>
  </si>
  <si>
    <t>O0395</t>
  </si>
  <si>
    <t>O0396</t>
  </si>
  <si>
    <t>O0397</t>
  </si>
  <si>
    <t>O0398</t>
  </si>
  <si>
    <t>O0399</t>
  </si>
  <si>
    <t>O0400</t>
  </si>
  <si>
    <t>O0401</t>
  </si>
  <si>
    <t>O0402</t>
  </si>
  <si>
    <t>O0403</t>
  </si>
  <si>
    <t>O0404</t>
  </si>
  <si>
    <t>O0405</t>
  </si>
  <si>
    <t>O0406</t>
  </si>
  <si>
    <t>O0407</t>
  </si>
  <si>
    <t>O0408</t>
  </si>
  <si>
    <t>O0409</t>
  </si>
  <si>
    <t>O0410</t>
  </si>
  <si>
    <t>O0411</t>
  </si>
  <si>
    <t>O0412</t>
  </si>
  <si>
    <t>O0413</t>
  </si>
  <si>
    <t>O0414</t>
  </si>
  <si>
    <t>O0415</t>
  </si>
  <si>
    <t>O0416</t>
  </si>
  <si>
    <t>O0417</t>
  </si>
  <si>
    <t>O0418</t>
  </si>
  <si>
    <t>O0419</t>
  </si>
  <si>
    <t>O0420</t>
  </si>
  <si>
    <t>O0421</t>
  </si>
  <si>
    <t>O0422</t>
  </si>
  <si>
    <t>O0423</t>
  </si>
  <si>
    <t>O0424</t>
  </si>
  <si>
    <t>O0425</t>
  </si>
  <si>
    <t>O0426</t>
  </si>
  <si>
    <t>O0427</t>
  </si>
  <si>
    <t>O0428</t>
  </si>
  <si>
    <t>O0429</t>
  </si>
  <si>
    <t>O0430</t>
  </si>
  <si>
    <t>O0431</t>
  </si>
  <si>
    <t>O0432</t>
  </si>
  <si>
    <t>O0433</t>
  </si>
  <si>
    <t>O0434</t>
  </si>
  <si>
    <t>O0435</t>
  </si>
  <si>
    <t>O0436</t>
  </si>
  <si>
    <t>O0437</t>
  </si>
  <si>
    <t>O0438</t>
  </si>
  <si>
    <t>O0439</t>
  </si>
  <si>
    <t>O0440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</si>
  <si>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</si>
  <si>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</si>
  <si>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</si>
  <si>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</si>
  <si>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</si>
  <si>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</si>
  <si>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</si>
  <si>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</si>
  <si>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</si>
  <si>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</si>
  <si>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</si>
  <si>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</si>
  <si>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</si>
  <si>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</si>
  <si>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</si>
  <si>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</si>
  <si>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</si>
  <si>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</si>
  <si>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</si>
  <si>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O0460</t>
  </si>
  <si>
    <t>O0461</t>
  </si>
  <si>
    <t>O0462</t>
  </si>
  <si>
    <t>O0463</t>
  </si>
  <si>
    <t>O0464</t>
  </si>
  <si>
    <t>O0465</t>
  </si>
  <si>
    <t>O0466</t>
  </si>
  <si>
    <t>O0467</t>
  </si>
  <si>
    <t>O0468</t>
  </si>
  <si>
    <t>O0469</t>
  </si>
  <si>
    <t>O0470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</si>
  <si>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</si>
  <si>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</si>
  <si>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</si>
  <si>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</si>
  <si>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</si>
  <si>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</si>
  <si>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</si>
  <si>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</si>
  <si>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</si>
  <si>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</si>
  <si>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</si>
  <si>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</si>
  <si>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</si>
  <si>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</si>
  <si>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</si>
  <si>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</si>
  <si>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</si>
  <si>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</si>
  <si>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</si>
  <si>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O0490</t>
  </si>
  <si>
    <t>O0491</t>
  </si>
  <si>
    <t>O0492</t>
  </si>
  <si>
    <t>O0493</t>
  </si>
  <si>
    <t>O0494</t>
  </si>
  <si>
    <t>O0495</t>
  </si>
  <si>
    <t>O0496</t>
  </si>
  <si>
    <t>O0497</t>
  </si>
  <si>
    <t>O0498</t>
  </si>
  <si>
    <t>O0499</t>
  </si>
  <si>
    <t>Index</t>
  </si>
  <si>
    <t>just blank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</si>
  <si>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</si>
  <si>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</si>
  <si>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</si>
  <si>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</si>
  <si>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</si>
  <si>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</si>
  <si>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</si>
  <si>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</si>
  <si>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</si>
  <si>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</si>
  <si>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</si>
  <si>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</si>
  <si>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</si>
  <si>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</si>
  <si>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</si>
  <si>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</si>
  <si>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</si>
  <si>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</si>
  <si>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http://www.stephenson.com/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</si>
  <si>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</si>
  <si>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</si>
  <si>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</si>
  <si>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</si>
  <si>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</si>
  <si>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</si>
  <si>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</si>
  <si>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http://www.hobbs.com/</t>
  </si>
  <si>
    <t>Roy</t>
  </si>
  <si>
    <t>Berry</t>
  </si>
  <si>
    <t>Murillo-Perry</t>
  </si>
  <si>
    <t>Isabelborough</t>
  </si>
  <si>
    <t>Antigua and Barbuda</t>
  </si>
  <si>
    <t>+1-539-402-0259</t>
  </si>
  <si>
    <t>(496)978-3969x58947</t>
  </si>
  <si>
    <t>beckycarr@hogan.com</t>
  </si>
  <si>
    <t>http://www.lawrence.com/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</si>
  <si>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</si>
  <si>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</si>
  <si>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</si>
  <si>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</si>
  <si>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</si>
  <si>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</si>
  <si>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+1-813-324-8756</t>
  </si>
  <si>
    <t>stanleyblackwell@benson.org</t>
  </si>
  <si>
    <t>http://www.good-lyons.com/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</si>
  <si>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</si>
  <si>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</si>
  <si>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</si>
  <si>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</si>
  <si>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</si>
  <si>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</si>
  <si>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</si>
  <si>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</si>
  <si>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https://goodwin-ingram.com/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</si>
  <si>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</si>
  <si>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</si>
  <si>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</si>
  <si>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</si>
  <si>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</si>
  <si>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</si>
  <si>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</si>
  <si>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</si>
  <si>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http://www.berger.net/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</si>
  <si>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</si>
  <si>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</si>
  <si>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</si>
  <si>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</si>
  <si>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</si>
  <si>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</si>
  <si>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</si>
  <si>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</si>
  <si>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https://www.le.com/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</si>
  <si>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</si>
  <si>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</si>
  <si>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</si>
  <si>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</si>
  <si>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</si>
  <si>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</si>
  <si>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</si>
  <si>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</si>
  <si>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https://hammond-ramsey.com/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</si>
  <si>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</si>
  <si>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</si>
  <si>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</si>
  <si>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</si>
  <si>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</si>
  <si>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</si>
  <si>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</si>
  <si>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https://www.bullock.net/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</si>
  <si>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</si>
  <si>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</si>
  <si>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</si>
  <si>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</si>
  <si>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</si>
  <si>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</si>
  <si>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</si>
  <si>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</si>
  <si>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https://arias.com/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</si>
  <si>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</si>
  <si>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</si>
  <si>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</si>
  <si>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</si>
  <si>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</si>
  <si>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</si>
  <si>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</si>
  <si>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</si>
  <si>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https://simmons-hurley.com/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</si>
  <si>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</si>
  <si>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</si>
  <si>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</si>
  <si>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</si>
  <si>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</si>
  <si>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</si>
  <si>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</si>
  <si>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</si>
  <si>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http://www.douglas.net/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</si>
  <si>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</si>
  <si>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</si>
  <si>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</si>
  <si>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</si>
  <si>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</si>
  <si>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</si>
  <si>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</si>
  <si>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</si>
  <si>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http://www.beck.com/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</si>
  <si>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</si>
  <si>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</si>
  <si>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</si>
  <si>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</si>
  <si>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</si>
  <si>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</si>
  <si>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</si>
  <si>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</si>
  <si>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https://www.brandt.com/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</si>
  <si>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</si>
  <si>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</si>
  <si>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</si>
  <si>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</si>
  <si>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</si>
  <si>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</si>
  <si>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</si>
  <si>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</si>
  <si>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http://stevenson.org/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</si>
  <si>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</si>
  <si>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</si>
  <si>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</si>
  <si>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</si>
  <si>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</si>
  <si>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</si>
  <si>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</si>
  <si>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</si>
  <si>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http://acosta.org/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</si>
  <si>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</si>
  <si>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</si>
  <si>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</si>
  <si>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</si>
  <si>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</si>
  <si>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</si>
  <si>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</si>
  <si>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</si>
  <si>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http://www.benson-roth.com/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</si>
  <si>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</si>
  <si>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</si>
  <si>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</si>
  <si>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</si>
  <si>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</si>
  <si>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</si>
  <si>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</si>
  <si>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http://pitts-cherry.com/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</si>
  <si>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</si>
  <si>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</si>
  <si>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</si>
  <si>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</si>
  <si>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</si>
  <si>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</si>
  <si>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</si>
  <si>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</si>
  <si>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https://mcconnell.com/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</si>
  <si>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</si>
  <si>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</si>
  <si>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</si>
  <si>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</si>
  <si>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</si>
  <si>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</si>
  <si>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</si>
  <si>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https://www.camacho.net/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</si>
  <si>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</si>
  <si>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</si>
  <si>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</si>
  <si>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</si>
  <si>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</si>
  <si>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</si>
  <si>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</si>
  <si>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</si>
  <si>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http://www.roberts.com/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</si>
  <si>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</si>
  <si>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</si>
  <si>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</si>
  <si>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</si>
  <si>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</si>
  <si>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</si>
  <si>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</si>
  <si>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</si>
  <si>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https://www.reid-potts.com/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</si>
  <si>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</si>
  <si>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</si>
  <si>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</si>
  <si>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</si>
  <si>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</si>
  <si>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</si>
  <si>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</si>
  <si>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http://paul.biz/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</si>
  <si>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</si>
  <si>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</si>
  <si>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</si>
  <si>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</si>
  <si>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</si>
  <si>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</si>
  <si>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</si>
  <si>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</si>
  <si>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https://moreno.biz/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</si>
  <si>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</si>
  <si>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</si>
  <si>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</si>
  <si>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</si>
  <si>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</si>
  <si>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</si>
  <si>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</si>
  <si>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</si>
  <si>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https://www.ramos.com/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</si>
  <si>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</si>
  <si>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</si>
  <si>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</si>
  <si>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</si>
  <si>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</si>
  <si>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</si>
  <si>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</si>
  <si>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donnamullins@norris-barrett.org</t>
  </si>
  <si>
    <t>https://www.curry.com/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</si>
  <si>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</si>
  <si>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</si>
  <si>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</si>
  <si>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</si>
  <si>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</si>
  <si>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</si>
  <si>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</si>
  <si>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</si>
  <si>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https://sanford-wilcox.biz/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</si>
  <si>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</si>
  <si>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</si>
  <si>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</si>
  <si>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</si>
  <si>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</si>
  <si>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</si>
  <si>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</si>
  <si>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</si>
  <si>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https://callahan.org/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</si>
  <si>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</si>
  <si>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</si>
  <si>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</si>
  <si>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</si>
  <si>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</si>
  <si>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</si>
  <si>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</si>
  <si>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wterrell@clark.com</t>
  </si>
  <si>
    <t>https://meyers.com/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</si>
  <si>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</si>
  <si>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</si>
  <si>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</si>
  <si>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</si>
  <si>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</si>
  <si>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</si>
  <si>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</si>
  <si>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</si>
  <si>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http://maynard-ho.com/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</si>
  <si>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</si>
  <si>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</si>
  <si>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</si>
  <si>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</si>
  <si>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</si>
  <si>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</si>
  <si>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</si>
  <si>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</si>
  <si>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http://www.hawkins-ramsey.com/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</si>
  <si>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</si>
  <si>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</si>
  <si>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</si>
  <si>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</si>
  <si>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</si>
  <si>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</si>
  <si>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</si>
  <si>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</si>
  <si>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http://www.daniels-klein.com/</t>
  </si>
  <si>
    <t>Gabriel</t>
  </si>
  <si>
    <t>Mejia</t>
  </si>
  <si>
    <t>Adkins-Salinas</t>
  </si>
  <si>
    <t>Port Annatown</t>
  </si>
  <si>
    <t>Liechtenstein</t>
  </si>
  <si>
    <t>646.044.0696x66800</t>
  </si>
  <si>
    <t>coleolson@jennings.net</t>
  </si>
  <si>
    <t>https://patel-hanson.info/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</si>
  <si>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</si>
  <si>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</si>
  <si>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</si>
  <si>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</si>
  <si>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</si>
  <si>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</si>
  <si>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</si>
  <si>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http://pham.com/</t>
  </si>
  <si>
    <t>Moon</t>
  </si>
  <si>
    <t>Waters, Chase and Aguilar</t>
  </si>
  <si>
    <t>West Marthaburgh</t>
  </si>
  <si>
    <t>Bahamas</t>
  </si>
  <si>
    <t>+1-586-217-0359x6317</t>
  </si>
  <si>
    <t>+1-818-199-1403</t>
  </si>
  <si>
    <t>willistonya@randolph-baker.com</t>
  </si>
  <si>
    <t>https://spencer-charles.info/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</si>
  <si>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</si>
  <si>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</si>
  <si>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</si>
  <si>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</si>
  <si>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</si>
  <si>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</si>
  <si>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</si>
  <si>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</si>
  <si>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http://evans-simon.com/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</si>
  <si>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</si>
  <si>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</si>
  <si>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</si>
  <si>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</si>
  <si>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</si>
  <si>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</si>
  <si>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</si>
  <si>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</si>
  <si>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https://www.fleming-richards.com/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</si>
  <si>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</si>
  <si>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</si>
  <si>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</si>
  <si>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</si>
  <si>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</si>
  <si>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</si>
  <si>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</si>
  <si>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</si>
  <si>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</si>
  <si>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</si>
  <si>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</si>
  <si>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</si>
  <si>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</si>
  <si>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</si>
  <si>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</si>
  <si>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http://www.farley.org/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</si>
  <si>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</si>
  <si>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</si>
  <si>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</si>
  <si>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</si>
  <si>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</si>
  <si>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</si>
  <si>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</si>
  <si>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</si>
  <si>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http://spence.com/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</si>
  <si>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</si>
  <si>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</si>
  <si>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</si>
  <si>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</si>
  <si>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</si>
  <si>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</si>
  <si>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</si>
  <si>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http://www.dorsey.biz/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</si>
  <si>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</si>
  <si>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</si>
  <si>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</si>
  <si>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</si>
  <si>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</si>
  <si>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</si>
  <si>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</si>
  <si>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</si>
  <si>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http://www.butler.com/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</si>
  <si>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</si>
  <si>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</si>
  <si>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</si>
  <si>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</si>
  <si>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</si>
  <si>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</si>
  <si>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</si>
  <si>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</si>
  <si>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https://gillespie-holder.com/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</si>
  <si>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</si>
  <si>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</si>
  <si>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</si>
  <si>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</si>
  <si>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</si>
  <si>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</si>
  <si>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</si>
  <si>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https://fletcher-nielsen.com/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</si>
  <si>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</si>
  <si>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</si>
  <si>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</si>
  <si>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</si>
  <si>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</si>
  <si>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</si>
  <si>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</si>
  <si>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</si>
  <si>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http://www.khan.com/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</si>
  <si>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</si>
  <si>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</si>
  <si>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</si>
  <si>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</si>
  <si>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</si>
  <si>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</si>
  <si>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</si>
  <si>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</si>
  <si>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http://ochoa.com/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</si>
  <si>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</si>
  <si>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</si>
  <si>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</si>
  <si>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</si>
  <si>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</si>
  <si>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</si>
  <si>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</si>
  <si>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</si>
  <si>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https://decker-kline.com/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</si>
  <si>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</si>
  <si>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</si>
  <si>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</si>
  <si>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</si>
  <si>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</si>
  <si>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</si>
  <si>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</si>
  <si>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</si>
  <si>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http://burgess-frank.com/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</si>
  <si>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</si>
  <si>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</si>
  <si>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</si>
  <si>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</si>
  <si>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</si>
  <si>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</si>
  <si>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</si>
  <si>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</si>
  <si>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http://hammond-barron.com/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</si>
  <si>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</si>
  <si>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</si>
  <si>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</si>
  <si>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</si>
  <si>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</si>
  <si>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</si>
  <si>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</si>
  <si>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</si>
  <si>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</si>
  <si>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</si>
  <si>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</si>
  <si>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</si>
  <si>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</si>
  <si>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</si>
  <si>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</si>
  <si>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</si>
  <si>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https://valenzuela.com/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</si>
  <si>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</si>
  <si>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</si>
  <si>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</si>
  <si>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</si>
  <si>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</si>
  <si>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</si>
  <si>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</si>
  <si>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</si>
  <si>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https://guerrero.org/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</si>
  <si>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</si>
  <si>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</si>
  <si>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</si>
  <si>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</si>
  <si>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</si>
  <si>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</si>
  <si>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</si>
  <si>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</si>
  <si>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http://clark.info/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</si>
  <si>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</si>
  <si>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</si>
  <si>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</si>
  <si>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</si>
  <si>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</si>
  <si>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</si>
  <si>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</si>
  <si>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</si>
  <si>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https://kim.com/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</si>
  <si>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</si>
  <si>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</si>
  <si>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</si>
  <si>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</si>
  <si>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</si>
  <si>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</si>
  <si>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</si>
  <si>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</si>
  <si>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</si>
  <si>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Ralph</t>
  </si>
  <si>
    <t>Haas</t>
  </si>
  <si>
    <t>Montes PLC</t>
  </si>
  <si>
    <t>Lake Ellenchester</t>
  </si>
  <si>
    <t>Palestinian Territory</t>
  </si>
  <si>
    <t>001-962-434-0867x649</t>
  </si>
  <si>
    <t>goodmancesar@figueroa.biz</t>
  </si>
  <si>
    <t>http://may.com/</t>
  </si>
  <si>
    <t>Phyllis</t>
  </si>
  <si>
    <t>Maldonado</t>
  </si>
  <si>
    <t>Costa PLC</t>
  </si>
  <si>
    <t>Lake Whitney</t>
  </si>
  <si>
    <t>Saint Barthelemy</t>
  </si>
  <si>
    <t>001-508-064-6725x017</t>
  </si>
  <si>
    <t>yhanson@warner-diaz.org</t>
  </si>
  <si>
    <t>http://www.bernard.com/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</si>
  <si>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</si>
  <si>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</si>
  <si>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</si>
  <si>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</si>
  <si>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</si>
  <si>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</si>
  <si>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</si>
  <si>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http://www.parsons-hudson.com/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</si>
  <si>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</si>
  <si>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</si>
  <si>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</si>
  <si>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</si>
  <si>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</si>
  <si>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</si>
  <si>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</si>
  <si>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http://hayden.com/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</si>
  <si>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</si>
  <si>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</si>
  <si>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</si>
  <si>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</si>
  <si>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</si>
  <si>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</si>
  <si>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</si>
  <si>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</si>
  <si>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http://www.kidd.com/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</si>
  <si>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</si>
  <si>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</si>
  <si>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</si>
  <si>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</si>
  <si>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</si>
  <si>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</si>
  <si>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</si>
  <si>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</si>
  <si>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https://www.murphy.com/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</si>
  <si>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</si>
  <si>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</si>
  <si>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</si>
  <si>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</si>
  <si>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</si>
  <si>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</si>
  <si>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</si>
  <si>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https://www.ryan.com/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</si>
  <si>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</si>
  <si>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</si>
  <si>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</si>
  <si>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</si>
  <si>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</si>
  <si>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</si>
  <si>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</si>
  <si>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</si>
  <si>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http://cherry.com/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</si>
  <si>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</si>
  <si>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</si>
  <si>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</si>
  <si>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</si>
  <si>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</si>
  <si>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</si>
  <si>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</si>
  <si>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</si>
  <si>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</si>
  <si>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</si>
  <si>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</si>
  <si>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</si>
  <si>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</si>
  <si>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</si>
  <si>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</si>
  <si>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http://mckay.com/</t>
  </si>
  <si>
    <t>Fernando</t>
  </si>
  <si>
    <t>Lambert</t>
  </si>
  <si>
    <t>Church-Banks</t>
  </si>
  <si>
    <t>Lake Nancy</t>
  </si>
  <si>
    <t>Lithuania</t>
  </si>
  <si>
    <t>497.829.9038</t>
  </si>
  <si>
    <t>fisherlinda@schaefer.net</t>
  </si>
  <si>
    <t>https://www.vang.com/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</si>
  <si>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</si>
  <si>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</si>
  <si>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</si>
  <si>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</si>
  <si>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</si>
  <si>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</si>
  <si>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</si>
  <si>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</si>
  <si>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http://www.velazquez.net/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</si>
  <si>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</si>
  <si>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</si>
  <si>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</si>
  <si>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</si>
  <si>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</si>
  <si>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</si>
  <si>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</si>
  <si>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http://odom-massey.com/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</si>
  <si>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</si>
  <si>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</si>
  <si>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</si>
  <si>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</si>
  <si>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</si>
  <si>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</si>
  <si>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</si>
  <si>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</si>
  <si>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http://hunter-esparza.com/</t>
  </si>
  <si>
    <t>Riley</t>
  </si>
  <si>
    <t>Good</t>
  </si>
  <si>
    <t>Wade PLC</t>
  </si>
  <si>
    <t>Erikaville</t>
  </si>
  <si>
    <t>855-436-7641</t>
  </si>
  <si>
    <t>alex06@galloway.com</t>
  </si>
  <si>
    <t>http://conway.org/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</si>
  <si>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</si>
  <si>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</si>
  <si>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</si>
  <si>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</si>
  <si>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</si>
  <si>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</si>
  <si>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</si>
  <si>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</si>
  <si>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https://ramsey.org/</t>
  </si>
  <si>
    <t>Roth</t>
  </si>
  <si>
    <t>Conway-Mcbride</t>
  </si>
  <si>
    <t>New Jasmineshire</t>
  </si>
  <si>
    <t>Morocco</t>
  </si>
  <si>
    <t>581-440-6539</t>
  </si>
  <si>
    <t>aharper@maddox-townsend.org</t>
  </si>
  <si>
    <t>https://www.brooks.com/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</si>
  <si>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</si>
  <si>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</si>
  <si>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</si>
  <si>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</si>
  <si>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</si>
  <si>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</si>
  <si>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</si>
  <si>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https://www.lucero.com/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</si>
  <si>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</si>
  <si>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</si>
  <si>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</si>
  <si>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</si>
  <si>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</si>
  <si>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</si>
  <si>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</si>
  <si>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</si>
  <si>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http://oconnor.com/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</si>
  <si>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</si>
  <si>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</si>
  <si>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</si>
  <si>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</si>
  <si>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</si>
  <si>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</si>
  <si>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</si>
  <si>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http://www.johnston.info/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</si>
  <si>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</si>
  <si>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</si>
  <si>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</si>
  <si>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</si>
  <si>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</si>
  <si>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</si>
  <si>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</si>
  <si>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</si>
  <si>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http://kaiser.info/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</si>
  <si>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</si>
  <si>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</si>
  <si>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</si>
  <si>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</si>
  <si>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</si>
  <si>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</si>
  <si>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</si>
  <si>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</si>
  <si>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http://www.boyle.com/</t>
  </si>
  <si>
    <t>Cassidy</t>
  </si>
  <si>
    <t>Mcmahon</t>
  </si>
  <si>
    <t>Mcguire, Huynh and Hopkins</t>
  </si>
  <si>
    <t>Lake Sherryborough</t>
  </si>
  <si>
    <t>Myanmar</t>
  </si>
  <si>
    <t>684-682-0021x1326</t>
  </si>
  <si>
    <t>katrinalane@fitzgerald.com</t>
  </si>
  <si>
    <t>https://hurst.com/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</si>
  <si>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</si>
  <si>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</si>
  <si>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</si>
  <si>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</si>
  <si>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</si>
  <si>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</si>
  <si>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</si>
  <si>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</si>
  <si>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http://www.hebert.com/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</si>
  <si>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</si>
  <si>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</si>
  <si>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</si>
  <si>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</si>
  <si>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</si>
  <si>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</si>
  <si>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</si>
  <si>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</si>
  <si>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https://mercado-blevins.com/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</si>
  <si>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</si>
  <si>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</si>
  <si>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</si>
  <si>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</si>
  <si>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</si>
  <si>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</si>
  <si>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</si>
  <si>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</si>
  <si>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https://www.juarez.com/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</si>
  <si>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</si>
  <si>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</si>
  <si>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</si>
  <si>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</si>
  <si>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</si>
  <si>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</si>
  <si>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</si>
  <si>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http://www.owens-mooney.com/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</si>
  <si>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</si>
  <si>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</si>
  <si>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</si>
  <si>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</si>
  <si>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</si>
  <si>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</si>
  <si>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</si>
  <si>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</si>
  <si>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http://walls.info/</t>
  </si>
  <si>
    <t>Chad</t>
  </si>
  <si>
    <t>Davidson</t>
  </si>
  <si>
    <t>Garcia-Jimenez</t>
  </si>
  <si>
    <t>South Joshuashire</t>
  </si>
  <si>
    <t>(804)842-4715</t>
  </si>
  <si>
    <t>justinwalters@jimenez.com</t>
  </si>
  <si>
    <t>http://www.garner-oliver.com/</t>
  </si>
  <si>
    <t>Corey</t>
  </si>
  <si>
    <t>Holt</t>
  </si>
  <si>
    <t>Mcdonald, Bird and Ramirez</t>
  </si>
  <si>
    <t>New Glenda</t>
  </si>
  <si>
    <t>Fiji</t>
  </si>
  <si>
    <t>001-439-242-4986x7918</t>
  </si>
  <si>
    <t>maurice46@morgan.com</t>
  </si>
  <si>
    <t>http://www.watson.com/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</si>
  <si>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</si>
  <si>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</si>
  <si>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</si>
  <si>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</si>
  <si>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</si>
  <si>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</si>
  <si>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</si>
  <si>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</si>
  <si>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http://www.reid.info/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</si>
  <si>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</si>
  <si>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</si>
  <si>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</si>
  <si>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</si>
  <si>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</si>
  <si>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</si>
  <si>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</si>
  <si>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</si>
  <si>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http://murray.org/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</si>
  <si>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</si>
  <si>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</si>
  <si>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</si>
  <si>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</si>
  <si>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</si>
  <si>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</si>
  <si>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</si>
  <si>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</si>
  <si>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http://mason.info/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</si>
  <si>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</si>
  <si>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</si>
  <si>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</si>
  <si>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</si>
  <si>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</si>
  <si>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</si>
  <si>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</si>
  <si>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</si>
  <si>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http://www.duffy-hensley.net/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</si>
  <si>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</si>
  <si>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</si>
  <si>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</si>
  <si>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</si>
  <si>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</si>
  <si>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</si>
  <si>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</si>
  <si>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</si>
  <si>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http://www.deleon-crosby.com/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</si>
  <si>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</si>
  <si>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</si>
  <si>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</si>
  <si>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</si>
  <si>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</si>
  <si>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</si>
  <si>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</si>
  <si>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</si>
  <si>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https://www.pugh.com/</t>
  </si>
  <si>
    <t>Rocha-Hart</t>
  </si>
  <si>
    <t>South Dannymouth</t>
  </si>
  <si>
    <t>Hungary</t>
  </si>
  <si>
    <t>+1-822-569-0302</t>
  </si>
  <si>
    <t>001-626-114-5844x55073</t>
  </si>
  <si>
    <t>nsteele@sparks.com</t>
  </si>
  <si>
    <t>https://www.holt-sparks.com/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</si>
  <si>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</si>
  <si>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</si>
  <si>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</si>
  <si>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</si>
  <si>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</si>
  <si>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</si>
  <si>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</si>
  <si>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</si>
  <si>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http://www.ruiz.com/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</si>
  <si>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</si>
  <si>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</si>
  <si>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</si>
  <si>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</si>
  <si>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</si>
  <si>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</si>
  <si>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https://travis.net/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</si>
  <si>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</si>
  <si>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</si>
  <si>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</si>
  <si>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</si>
  <si>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</si>
  <si>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</si>
  <si>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</si>
  <si>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</si>
  <si>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https://banks.biz/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</si>
  <si>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</si>
  <si>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</si>
  <si>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</si>
  <si>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</si>
  <si>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</si>
  <si>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</si>
  <si>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</si>
  <si>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http://hayes-perez.com/</t>
  </si>
  <si>
    <t>Atkinson</t>
  </si>
  <si>
    <t>Ware, Burns and Oneal</t>
  </si>
  <si>
    <t>New Bradview</t>
  </si>
  <si>
    <t>+1-846-706-2218</t>
  </si>
  <si>
    <t>605.413.3198</t>
  </si>
  <si>
    <t>vkemp@ferrell.com</t>
  </si>
  <si>
    <t>https://novak-allison.com/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</si>
  <si>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</si>
  <si>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</si>
  <si>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</si>
  <si>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</si>
  <si>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</si>
  <si>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</si>
  <si>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</si>
  <si>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https://www.ross.com/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</si>
  <si>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</si>
  <si>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</si>
  <si>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</si>
  <si>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</si>
  <si>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</si>
  <si>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</si>
  <si>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</si>
  <si>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</si>
  <si>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http://watkins.info/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</si>
  <si>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</si>
  <si>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</si>
  <si>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</si>
  <si>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</si>
  <si>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</si>
  <si>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</si>
  <si>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</si>
  <si>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</si>
  <si>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http://www.hatfield-saunders.net/</t>
  </si>
  <si>
    <t>VendorID</t>
  </si>
  <si>
    <t>Vendor Name</t>
  </si>
  <si>
    <t>Apex Supplies Co</t>
  </si>
  <si>
    <t>V002</t>
  </si>
  <si>
    <t>Nova Essentials</t>
  </si>
  <si>
    <t>V003</t>
  </si>
  <si>
    <t>BrightPath Distributors</t>
  </si>
  <si>
    <t>V004</t>
  </si>
  <si>
    <t>Summit Hardware Ltd</t>
  </si>
  <si>
    <t>V005</t>
  </si>
  <si>
    <t>Prime Source Goods</t>
  </si>
  <si>
    <t>V006</t>
  </si>
  <si>
    <t>EcoZen Solutions</t>
  </si>
  <si>
    <t>V007</t>
  </si>
  <si>
    <t>Skyline Imports</t>
  </si>
  <si>
    <t>V008</t>
  </si>
  <si>
    <t>UrbanSupply Depot</t>
  </si>
  <si>
    <t>V009</t>
  </si>
  <si>
    <t>VitalEdge Products</t>
  </si>
  <si>
    <t>V0010</t>
  </si>
  <si>
    <t>BlueHorizon Ventures</t>
  </si>
  <si>
    <t>V0011</t>
  </si>
  <si>
    <t>NextEra Traders</t>
  </si>
  <si>
    <t>V0012</t>
  </si>
  <si>
    <t>Allied Essentials</t>
  </si>
  <si>
    <t>V0013</t>
  </si>
  <si>
    <t>GreenLeaf Provisions</t>
  </si>
  <si>
    <t>V0014</t>
  </si>
  <si>
    <t>Pinnacle Partners</t>
  </si>
  <si>
    <t>V0015</t>
  </si>
  <si>
    <t>CoreLink Merchants</t>
  </si>
  <si>
    <t>V0016</t>
  </si>
  <si>
    <t>OceanPeak Supplies</t>
  </si>
  <si>
    <t>V0017</t>
  </si>
  <si>
    <t>Golden Grid Supplies</t>
  </si>
  <si>
    <t>V0018</t>
  </si>
  <si>
    <t>Stellar Sourcing Co</t>
  </si>
  <si>
    <t>V0019</t>
  </si>
  <si>
    <t>SilverLine Distributors</t>
  </si>
  <si>
    <t>V0020</t>
  </si>
  <si>
    <t>RapidFlow Logistics</t>
  </si>
  <si>
    <t>V0021</t>
  </si>
  <si>
    <t>TopTier Supplies</t>
  </si>
  <si>
    <t>V0022</t>
  </si>
  <si>
    <t>MaplePoint Goods</t>
  </si>
  <si>
    <t>V0023</t>
  </si>
  <si>
    <t>Evercrest Traders</t>
  </si>
  <si>
    <t>V0024</t>
  </si>
  <si>
    <t>BoldVenture Distributors</t>
  </si>
  <si>
    <t>V0025</t>
  </si>
  <si>
    <t>Cobalt Supply Network</t>
  </si>
  <si>
    <t>V0026</t>
  </si>
  <si>
    <t>FirstWave Solutions</t>
  </si>
  <si>
    <t>V0027</t>
  </si>
  <si>
    <t>NorthPoint Imports</t>
  </si>
  <si>
    <t>V0028</t>
  </si>
  <si>
    <t>Solaris Ventures</t>
  </si>
  <si>
    <t>V0029</t>
  </si>
  <si>
    <t>TrueEdge Supplies</t>
  </si>
  <si>
    <t>V0030</t>
  </si>
  <si>
    <t>SwiftStream Goods</t>
  </si>
  <si>
    <t>V0031</t>
  </si>
  <si>
    <t>Timberline Partners</t>
  </si>
  <si>
    <t>V0032</t>
  </si>
  <si>
    <t>OpalCore Solutions</t>
  </si>
  <si>
    <t>V0033</t>
  </si>
  <si>
    <t>SummitStar Logistics</t>
  </si>
  <si>
    <t>V0034</t>
  </si>
  <si>
    <t>Pioneer Source</t>
  </si>
  <si>
    <t>V0035</t>
  </si>
  <si>
    <t>ClearHaven Ventures</t>
  </si>
  <si>
    <t>V0036</t>
  </si>
  <si>
    <t>IronForge Supplies</t>
  </si>
  <si>
    <t>V0037</t>
  </si>
  <si>
    <t>Phoenix Edge Co</t>
  </si>
  <si>
    <t>V0038</t>
  </si>
  <si>
    <t>BluePeak Partners</t>
  </si>
  <si>
    <t>V0039</t>
  </si>
  <si>
    <t>PureFlow Essentials</t>
  </si>
  <si>
    <t>V0040</t>
  </si>
  <si>
    <t>EverGreen Supply Hub</t>
  </si>
  <si>
    <t>V0041</t>
  </si>
  <si>
    <t>Trailhead Distributors</t>
  </si>
  <si>
    <t>V0042</t>
  </si>
  <si>
    <t>Zenith Source Co</t>
  </si>
  <si>
    <t>V0043</t>
  </si>
  <si>
    <t>CrystalPath Goods</t>
  </si>
  <si>
    <t>V0044</t>
  </si>
  <si>
    <t>DynamicLink Ventures</t>
  </si>
  <si>
    <t>V0045</t>
  </si>
  <si>
    <t>FusionPoint Traders</t>
  </si>
  <si>
    <t>V0046</t>
  </si>
  <si>
    <t>PrimeAxis Solutions</t>
  </si>
  <si>
    <t>V0047</t>
  </si>
  <si>
    <t>IronOak Essentials</t>
  </si>
  <si>
    <t>V0048</t>
  </si>
  <si>
    <t>EliteCore Imports</t>
  </si>
  <si>
    <t>V0049</t>
  </si>
  <si>
    <t>Velocity Ventures</t>
  </si>
  <si>
    <t>V0050</t>
  </si>
  <si>
    <t>MountainView Supplies</t>
  </si>
  <si>
    <t>V0051</t>
  </si>
  <si>
    <t>EagleEye Sourcing</t>
  </si>
  <si>
    <t>V0052</t>
  </si>
  <si>
    <t>Greenstone Provisions</t>
  </si>
  <si>
    <t>V0053</t>
  </si>
  <si>
    <t>Pacific Source Co</t>
  </si>
  <si>
    <t>V0054</t>
  </si>
  <si>
    <t>Redwood Goods Network</t>
  </si>
  <si>
    <t>V0055</t>
  </si>
  <si>
    <t>AnchorLine Distributors</t>
  </si>
  <si>
    <t>V0056</t>
  </si>
  <si>
    <t>Aurora Supply Hub</t>
  </si>
  <si>
    <t>V0057</t>
  </si>
  <si>
    <t>Brightwood Essentials</t>
  </si>
  <si>
    <t>V0058</t>
  </si>
  <si>
    <t>TrailBlaze Partners</t>
  </si>
  <si>
    <t>V0059</t>
  </si>
  <si>
    <t>Momentum Distributors</t>
  </si>
  <si>
    <t>V0060</t>
  </si>
  <si>
    <t>Cascade Provisions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</si>
</sst>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0</xdr:row>
      <xdr:rowOff>142875</xdr:rowOff>
    </xdr:from>
    <xdr:ext cx="6257925" cy="2971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101</xdr:row>
      <xdr:rowOff>152400</xdr:rowOff>
    </xdr:from>
    <xdr:ext cx="9553575" cy="71628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50</xdr:row>
      <xdr:rowOff>247650</xdr:rowOff>
    </xdr:from>
    <xdr:ext cx="6248400" cy="4381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spence.com/" TargetMode="External"/><Relationship Id="rId42" Type="http://schemas.openxmlformats.org/officeDocument/2006/relationships/hyperlink" Target="http://www.butler.com/" TargetMode="External"/><Relationship Id="rId41" Type="http://schemas.openxmlformats.org/officeDocument/2006/relationships/hyperlink" Target="http://www.dorsey.biz/" TargetMode="External"/><Relationship Id="rId44" Type="http://schemas.openxmlformats.org/officeDocument/2006/relationships/hyperlink" Target="https://fletcher-nielsen.com/" TargetMode="External"/><Relationship Id="rId43" Type="http://schemas.openxmlformats.org/officeDocument/2006/relationships/hyperlink" Target="https://gillespie-holder.com/" TargetMode="External"/><Relationship Id="rId46" Type="http://schemas.openxmlformats.org/officeDocument/2006/relationships/hyperlink" Target="http://ochoa.com/" TargetMode="External"/><Relationship Id="rId45" Type="http://schemas.openxmlformats.org/officeDocument/2006/relationships/hyperlink" Target="http://www.khan.com/" TargetMode="External"/><Relationship Id="rId48" Type="http://schemas.openxmlformats.org/officeDocument/2006/relationships/hyperlink" Target="http://burgess-frank.com/" TargetMode="External"/><Relationship Id="rId47" Type="http://schemas.openxmlformats.org/officeDocument/2006/relationships/hyperlink" Target="https://decker-kline.com/" TargetMode="External"/><Relationship Id="rId49" Type="http://schemas.openxmlformats.org/officeDocument/2006/relationships/hyperlink" Target="http://hammond-barron.com/" TargetMode="External"/><Relationship Id="rId101" Type="http://schemas.openxmlformats.org/officeDocument/2006/relationships/drawing" Target="../drawings/drawing2.xml"/><Relationship Id="rId100" Type="http://schemas.openxmlformats.org/officeDocument/2006/relationships/hyperlink" Target="http://www.hatfield-saunders.net/" TargetMode="External"/><Relationship Id="rId31" Type="http://schemas.openxmlformats.org/officeDocument/2006/relationships/hyperlink" Target="http://www.hawkins-ramsey.com/" TargetMode="External"/><Relationship Id="rId30" Type="http://schemas.openxmlformats.org/officeDocument/2006/relationships/hyperlink" Target="http://maynard-ho.com/" TargetMode="External"/><Relationship Id="rId33" Type="http://schemas.openxmlformats.org/officeDocument/2006/relationships/hyperlink" Target="https://patel-hanson.info/" TargetMode="External"/><Relationship Id="rId32" Type="http://schemas.openxmlformats.org/officeDocument/2006/relationships/hyperlink" Target="http://www.daniels-klein.com/" TargetMode="External"/><Relationship Id="rId35" Type="http://schemas.openxmlformats.org/officeDocument/2006/relationships/hyperlink" Target="https://spencer-charles.info/" TargetMode="External"/><Relationship Id="rId34" Type="http://schemas.openxmlformats.org/officeDocument/2006/relationships/hyperlink" Target="http://pham.com/" TargetMode="External"/><Relationship Id="rId37" Type="http://schemas.openxmlformats.org/officeDocument/2006/relationships/hyperlink" Target="https://www.fleming-richards.com/" TargetMode="External"/><Relationship Id="rId36" Type="http://schemas.openxmlformats.org/officeDocument/2006/relationships/hyperlink" Target="http://evans-simon.com/" TargetMode="External"/><Relationship Id="rId39" Type="http://schemas.openxmlformats.org/officeDocument/2006/relationships/hyperlink" Target="http://www.farley.org/" TargetMode="External"/><Relationship Id="rId38" Type="http://schemas.openxmlformats.org/officeDocument/2006/relationships/hyperlink" Target="http://www.lee.org/" TargetMode="External"/><Relationship Id="rId20" Type="http://schemas.openxmlformats.org/officeDocument/2006/relationships/hyperlink" Target="https://www.camacho.net/" TargetMode="External"/><Relationship Id="rId22" Type="http://schemas.openxmlformats.org/officeDocument/2006/relationships/hyperlink" Target="https://www.reid-potts.com/" TargetMode="External"/><Relationship Id="rId21" Type="http://schemas.openxmlformats.org/officeDocument/2006/relationships/hyperlink" Target="http://www.roberts.com/" TargetMode="External"/><Relationship Id="rId24" Type="http://schemas.openxmlformats.org/officeDocument/2006/relationships/hyperlink" Target="https://moreno.biz/" TargetMode="External"/><Relationship Id="rId23" Type="http://schemas.openxmlformats.org/officeDocument/2006/relationships/hyperlink" Target="http://paul.biz/" TargetMode="External"/><Relationship Id="rId26" Type="http://schemas.openxmlformats.org/officeDocument/2006/relationships/hyperlink" Target="https://www.curry.com/" TargetMode="External"/><Relationship Id="rId25" Type="http://schemas.openxmlformats.org/officeDocument/2006/relationships/hyperlink" Target="https://www.ramos.com/" TargetMode="External"/><Relationship Id="rId28" Type="http://schemas.openxmlformats.org/officeDocument/2006/relationships/hyperlink" Target="https://callahan.org/" TargetMode="External"/><Relationship Id="rId27" Type="http://schemas.openxmlformats.org/officeDocument/2006/relationships/hyperlink" Target="https://sanford-wilcox.biz/" TargetMode="External"/><Relationship Id="rId29" Type="http://schemas.openxmlformats.org/officeDocument/2006/relationships/hyperlink" Target="https://meyers.com/" TargetMode="External"/><Relationship Id="rId95" Type="http://schemas.openxmlformats.org/officeDocument/2006/relationships/hyperlink" Target="https://banks.biz/" TargetMode="External"/><Relationship Id="rId94" Type="http://schemas.openxmlformats.org/officeDocument/2006/relationships/hyperlink" Target="https://travis.net/" TargetMode="External"/><Relationship Id="rId97" Type="http://schemas.openxmlformats.org/officeDocument/2006/relationships/hyperlink" Target="https://novak-allison.com/" TargetMode="External"/><Relationship Id="rId96" Type="http://schemas.openxmlformats.org/officeDocument/2006/relationships/hyperlink" Target="http://hayes-perez.com/" TargetMode="External"/><Relationship Id="rId11" Type="http://schemas.openxmlformats.org/officeDocument/2006/relationships/hyperlink" Target="https://simmons-hurley.com/" TargetMode="External"/><Relationship Id="rId99" Type="http://schemas.openxmlformats.org/officeDocument/2006/relationships/hyperlink" Target="http://watkins.info/" TargetMode="External"/><Relationship Id="rId10" Type="http://schemas.openxmlformats.org/officeDocument/2006/relationships/hyperlink" Target="https://arias.com/" TargetMode="External"/><Relationship Id="rId98" Type="http://schemas.openxmlformats.org/officeDocument/2006/relationships/hyperlink" Target="https://www.ross.com/" TargetMode="External"/><Relationship Id="rId13" Type="http://schemas.openxmlformats.org/officeDocument/2006/relationships/hyperlink" Target="http://www.beck.com/" TargetMode="External"/><Relationship Id="rId12" Type="http://schemas.openxmlformats.org/officeDocument/2006/relationships/hyperlink" Target="http://www.douglas.net/" TargetMode="External"/><Relationship Id="rId91" Type="http://schemas.openxmlformats.org/officeDocument/2006/relationships/hyperlink" Target="https://www.pugh.com/" TargetMode="External"/><Relationship Id="rId90" Type="http://schemas.openxmlformats.org/officeDocument/2006/relationships/hyperlink" Target="http://www.deleon-crosby.com/" TargetMode="External"/><Relationship Id="rId93" Type="http://schemas.openxmlformats.org/officeDocument/2006/relationships/hyperlink" Target="http://www.ruiz.com/" TargetMode="External"/><Relationship Id="rId92" Type="http://schemas.openxmlformats.org/officeDocument/2006/relationships/hyperlink" Target="https://www.holt-sparks.com/" TargetMode="External"/><Relationship Id="rId15" Type="http://schemas.openxmlformats.org/officeDocument/2006/relationships/hyperlink" Target="http://stevenson.org/" TargetMode="External"/><Relationship Id="rId14" Type="http://schemas.openxmlformats.org/officeDocument/2006/relationships/hyperlink" Target="https://www.brandt.com/" TargetMode="External"/><Relationship Id="rId17" Type="http://schemas.openxmlformats.org/officeDocument/2006/relationships/hyperlink" Target="http://www.benson-roth.com/" TargetMode="External"/><Relationship Id="rId16" Type="http://schemas.openxmlformats.org/officeDocument/2006/relationships/hyperlink" Target="http://acosta.org/" TargetMode="External"/><Relationship Id="rId19" Type="http://schemas.openxmlformats.org/officeDocument/2006/relationships/hyperlink" Target="https://mcconnell.com/" TargetMode="External"/><Relationship Id="rId18" Type="http://schemas.openxmlformats.org/officeDocument/2006/relationships/hyperlink" Target="http://pitts-cherry.com/" TargetMode="External"/><Relationship Id="rId84" Type="http://schemas.openxmlformats.org/officeDocument/2006/relationships/hyperlink" Target="http://www.garner-oliver.com/" TargetMode="External"/><Relationship Id="rId83" Type="http://schemas.openxmlformats.org/officeDocument/2006/relationships/hyperlink" Target="http://walls.info/" TargetMode="External"/><Relationship Id="rId86" Type="http://schemas.openxmlformats.org/officeDocument/2006/relationships/hyperlink" Target="http://www.reid.info/" TargetMode="External"/><Relationship Id="rId85" Type="http://schemas.openxmlformats.org/officeDocument/2006/relationships/hyperlink" Target="http://www.watson.com/" TargetMode="External"/><Relationship Id="rId88" Type="http://schemas.openxmlformats.org/officeDocument/2006/relationships/hyperlink" Target="http://mason.info/" TargetMode="External"/><Relationship Id="rId87" Type="http://schemas.openxmlformats.org/officeDocument/2006/relationships/hyperlink" Target="http://murray.org/" TargetMode="External"/><Relationship Id="rId89" Type="http://schemas.openxmlformats.org/officeDocument/2006/relationships/hyperlink" Target="http://www.duffy-hensley.net/" TargetMode="External"/><Relationship Id="rId80" Type="http://schemas.openxmlformats.org/officeDocument/2006/relationships/hyperlink" Target="https://mercado-blevins.com/" TargetMode="External"/><Relationship Id="rId82" Type="http://schemas.openxmlformats.org/officeDocument/2006/relationships/hyperlink" Target="http://www.owens-mooney.com/" TargetMode="External"/><Relationship Id="rId81" Type="http://schemas.openxmlformats.org/officeDocument/2006/relationships/hyperlink" Target="https://www.juarez.com/" TargetMode="External"/><Relationship Id="rId1" Type="http://schemas.openxmlformats.org/officeDocument/2006/relationships/hyperlink" Target="http://www.stephenson.com/" TargetMode="External"/><Relationship Id="rId2" Type="http://schemas.openxmlformats.org/officeDocument/2006/relationships/hyperlink" Target="http://www.hobbs.com/" TargetMode="External"/><Relationship Id="rId3" Type="http://schemas.openxmlformats.org/officeDocument/2006/relationships/hyperlink" Target="http://www.lawrence.com/" TargetMode="External"/><Relationship Id="rId4" Type="http://schemas.openxmlformats.org/officeDocument/2006/relationships/hyperlink" Target="http://www.good-lyons.com/" TargetMode="External"/><Relationship Id="rId9" Type="http://schemas.openxmlformats.org/officeDocument/2006/relationships/hyperlink" Target="https://www.bullock.net/" TargetMode="External"/><Relationship Id="rId5" Type="http://schemas.openxmlformats.org/officeDocument/2006/relationships/hyperlink" Target="https://goodwin-ingram.com/" TargetMode="External"/><Relationship Id="rId6" Type="http://schemas.openxmlformats.org/officeDocument/2006/relationships/hyperlink" Target="http://www.berger.net/" TargetMode="External"/><Relationship Id="rId7" Type="http://schemas.openxmlformats.org/officeDocument/2006/relationships/hyperlink" Target="https://www.le.com/" TargetMode="External"/><Relationship Id="rId8" Type="http://schemas.openxmlformats.org/officeDocument/2006/relationships/hyperlink" Target="https://hammond-ramsey.com/" TargetMode="External"/><Relationship Id="rId73" Type="http://schemas.openxmlformats.org/officeDocument/2006/relationships/hyperlink" Target="https://www.lucero.com/" TargetMode="External"/><Relationship Id="rId72" Type="http://schemas.openxmlformats.org/officeDocument/2006/relationships/hyperlink" Target="https://www.brooks.com/" TargetMode="External"/><Relationship Id="rId75" Type="http://schemas.openxmlformats.org/officeDocument/2006/relationships/hyperlink" Target="http://www.johnston.info/" TargetMode="External"/><Relationship Id="rId74" Type="http://schemas.openxmlformats.org/officeDocument/2006/relationships/hyperlink" Target="http://oconnor.com/" TargetMode="External"/><Relationship Id="rId77" Type="http://schemas.openxmlformats.org/officeDocument/2006/relationships/hyperlink" Target="http://www.boyle.com/" TargetMode="External"/><Relationship Id="rId76" Type="http://schemas.openxmlformats.org/officeDocument/2006/relationships/hyperlink" Target="http://kaiser.info/" TargetMode="External"/><Relationship Id="rId79" Type="http://schemas.openxmlformats.org/officeDocument/2006/relationships/hyperlink" Target="http://www.hebert.com/" TargetMode="External"/><Relationship Id="rId78" Type="http://schemas.openxmlformats.org/officeDocument/2006/relationships/hyperlink" Target="https://hurst.com/" TargetMode="External"/><Relationship Id="rId71" Type="http://schemas.openxmlformats.org/officeDocument/2006/relationships/hyperlink" Target="https://ramsey.org/" TargetMode="External"/><Relationship Id="rId70" Type="http://schemas.openxmlformats.org/officeDocument/2006/relationships/hyperlink" Target="http://conway.org/" TargetMode="External"/><Relationship Id="rId62" Type="http://schemas.openxmlformats.org/officeDocument/2006/relationships/hyperlink" Target="https://www.ryan.com/" TargetMode="External"/><Relationship Id="rId61" Type="http://schemas.openxmlformats.org/officeDocument/2006/relationships/hyperlink" Target="https://www.murphy.com/" TargetMode="External"/><Relationship Id="rId64" Type="http://schemas.openxmlformats.org/officeDocument/2006/relationships/hyperlink" Target="https://mitchell.info/" TargetMode="External"/><Relationship Id="rId63" Type="http://schemas.openxmlformats.org/officeDocument/2006/relationships/hyperlink" Target="http://cherry.com/" TargetMode="External"/><Relationship Id="rId66" Type="http://schemas.openxmlformats.org/officeDocument/2006/relationships/hyperlink" Target="https://www.vang.com/" TargetMode="External"/><Relationship Id="rId65" Type="http://schemas.openxmlformats.org/officeDocument/2006/relationships/hyperlink" Target="http://mckay.com/" TargetMode="External"/><Relationship Id="rId68" Type="http://schemas.openxmlformats.org/officeDocument/2006/relationships/hyperlink" Target="http://odom-massey.com/" TargetMode="External"/><Relationship Id="rId67" Type="http://schemas.openxmlformats.org/officeDocument/2006/relationships/hyperlink" Target="http://www.velazquez.net/" TargetMode="External"/><Relationship Id="rId60" Type="http://schemas.openxmlformats.org/officeDocument/2006/relationships/hyperlink" Target="http://www.kidd.com/" TargetMode="External"/><Relationship Id="rId69" Type="http://schemas.openxmlformats.org/officeDocument/2006/relationships/hyperlink" Target="http://hunter-esparza.com/" TargetMode="External"/><Relationship Id="rId51" Type="http://schemas.openxmlformats.org/officeDocument/2006/relationships/hyperlink" Target="https://valenzuela.com/" TargetMode="External"/><Relationship Id="rId50" Type="http://schemas.openxmlformats.org/officeDocument/2006/relationships/hyperlink" Target="https://www.burton.com/" TargetMode="External"/><Relationship Id="rId53" Type="http://schemas.openxmlformats.org/officeDocument/2006/relationships/hyperlink" Target="http://clark.info/" TargetMode="External"/><Relationship Id="rId52" Type="http://schemas.openxmlformats.org/officeDocument/2006/relationships/hyperlink" Target="https://guerrero.org/" TargetMode="External"/><Relationship Id="rId55" Type="http://schemas.openxmlformats.org/officeDocument/2006/relationships/hyperlink" Target="https://www.mora.com/" TargetMode="External"/><Relationship Id="rId54" Type="http://schemas.openxmlformats.org/officeDocument/2006/relationships/hyperlink" Target="https://kim.com/" TargetMode="External"/><Relationship Id="rId57" Type="http://schemas.openxmlformats.org/officeDocument/2006/relationships/hyperlink" Target="http://www.bernard.com/" TargetMode="External"/><Relationship Id="rId56" Type="http://schemas.openxmlformats.org/officeDocument/2006/relationships/hyperlink" Target="http://may.com/" TargetMode="External"/><Relationship Id="rId59" Type="http://schemas.openxmlformats.org/officeDocument/2006/relationships/hyperlink" Target="http://hayden.com/" TargetMode="External"/><Relationship Id="rId58" Type="http://schemas.openxmlformats.org/officeDocument/2006/relationships/hyperlink" Target="http://www.parsons-hudson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>
      <c r="A2" s="1" t="s">
        <v>8</v>
      </c>
      <c r="B2" s="2" t="str">
        <f t="shared" ref="B2:B500" si="1">INDEX("O00"&amp;SEQUENCE(10,1), RANDBETWEEN(1,10))</f>
        <v>O0010</v>
      </c>
      <c r="C2" s="3">
        <f>IFERROR(__xludf.DUMMYFUNCTION("TO_DATE(RANDBETWEEN(DATE(2023,1,1),DATE(2024,1,1)))"),45190.0)</f>
        <v>45190</v>
      </c>
      <c r="D2" s="4" t="s">
        <v>9</v>
      </c>
      <c r="E2" s="4" t="str">
        <f t="shared" ref="E2:E500" si="2">INDEX("V00"&amp;SEQUENCE(60,1), RANDBETWEEN(1,60))</f>
        <v>V0028</v>
      </c>
      <c r="F2" s="4" t="s">
        <v>10</v>
      </c>
      <c r="G2" s="5">
        <f t="shared" ref="G2:G500" si="3">RANDBETWEEN(0,10)</f>
        <v>10</v>
      </c>
      <c r="H2" s="4">
        <f t="shared" ref="H2:H500" si="4">RANDBETWEEN(10000,200000)</f>
        <v>58793</v>
      </c>
    </row>
    <row r="3">
      <c r="A3" s="1" t="s">
        <v>11</v>
      </c>
      <c r="B3" s="2" t="str">
        <f t="shared" si="1"/>
        <v>O006</v>
      </c>
      <c r="C3" s="3">
        <f>IFERROR(__xludf.DUMMYFUNCTION("TO_DATE(RANDBETWEEN(DATE(2023,1,1),DATE(2024,11,11)))"),45248.0)</f>
        <v>45248</v>
      </c>
      <c r="D3" s="4" t="s">
        <v>12</v>
      </c>
      <c r="E3" s="4" t="str">
        <f t="shared" si="2"/>
        <v>V004</v>
      </c>
      <c r="F3" s="4" t="s">
        <v>13</v>
      </c>
      <c r="G3" s="5">
        <f t="shared" si="3"/>
        <v>9</v>
      </c>
      <c r="H3" s="4">
        <f t="shared" si="4"/>
        <v>183626</v>
      </c>
    </row>
    <row r="4">
      <c r="A4" s="1" t="s">
        <v>14</v>
      </c>
      <c r="B4" s="2" t="str">
        <f t="shared" si="1"/>
        <v>O004</v>
      </c>
      <c r="C4" s="3">
        <f>IFERROR(__xludf.DUMMYFUNCTION("TO_DATE(RANDBETWEEN(DATE(2023,1,1),DATE(2024,11,11)))"),45142.0)</f>
        <v>45142</v>
      </c>
      <c r="D4" s="4" t="s">
        <v>9</v>
      </c>
      <c r="E4" s="4" t="str">
        <f t="shared" si="2"/>
        <v>V0030</v>
      </c>
      <c r="F4" s="4" t="s">
        <v>15</v>
      </c>
      <c r="G4" s="5">
        <f t="shared" si="3"/>
        <v>9</v>
      </c>
      <c r="H4" s="4">
        <f t="shared" si="4"/>
        <v>190191</v>
      </c>
    </row>
    <row r="5">
      <c r="A5" s="1" t="s">
        <v>16</v>
      </c>
      <c r="B5" s="2" t="str">
        <f t="shared" si="1"/>
        <v>O0010</v>
      </c>
      <c r="C5" s="3">
        <f>IFERROR(__xludf.DUMMYFUNCTION("TO_DATE(RANDBETWEEN(DATE(2023,1,1),DATE(2024,11,11)))"),45064.0)</f>
        <v>45064</v>
      </c>
      <c r="D5" s="4" t="s">
        <v>12</v>
      </c>
      <c r="E5" s="4" t="str">
        <f t="shared" si="2"/>
        <v>V0055</v>
      </c>
      <c r="F5" s="4" t="s">
        <v>17</v>
      </c>
      <c r="G5" s="5">
        <f t="shared" si="3"/>
        <v>0</v>
      </c>
      <c r="H5" s="4">
        <f t="shared" si="4"/>
        <v>138063</v>
      </c>
    </row>
    <row r="6">
      <c r="A6" s="1" t="s">
        <v>18</v>
      </c>
      <c r="B6" s="2" t="str">
        <f t="shared" si="1"/>
        <v>O001</v>
      </c>
      <c r="C6" s="3">
        <f>IFERROR(__xludf.DUMMYFUNCTION("TO_DATE(RANDBETWEEN(DATE(2023,1,1),DATE(2024,11,11)))"),45035.0)</f>
        <v>45035</v>
      </c>
      <c r="D6" s="4" t="s">
        <v>12</v>
      </c>
      <c r="E6" s="4" t="str">
        <f t="shared" si="2"/>
        <v>V006</v>
      </c>
      <c r="F6" s="4" t="s">
        <v>19</v>
      </c>
      <c r="G6" s="5">
        <f t="shared" si="3"/>
        <v>8</v>
      </c>
      <c r="H6" s="4">
        <f t="shared" si="4"/>
        <v>152126</v>
      </c>
    </row>
    <row r="7">
      <c r="A7" s="1" t="s">
        <v>20</v>
      </c>
      <c r="B7" s="2" t="str">
        <f t="shared" si="1"/>
        <v>O002</v>
      </c>
      <c r="C7" s="3">
        <f>IFERROR(__xludf.DUMMYFUNCTION("TO_DATE(RANDBETWEEN(DATE(2023,1,1),DATE(2024,11,11)))"),45287.0)</f>
        <v>45287</v>
      </c>
      <c r="D7" s="4" t="s">
        <v>21</v>
      </c>
      <c r="E7" s="4" t="str">
        <f t="shared" si="2"/>
        <v>V0029</v>
      </c>
      <c r="F7" s="4" t="s">
        <v>22</v>
      </c>
      <c r="G7" s="5">
        <f t="shared" si="3"/>
        <v>0</v>
      </c>
      <c r="H7" s="4">
        <f t="shared" si="4"/>
        <v>13866</v>
      </c>
    </row>
    <row r="8">
      <c r="A8" s="1" t="s">
        <v>23</v>
      </c>
      <c r="B8" s="2" t="str">
        <f t="shared" si="1"/>
        <v>O003</v>
      </c>
      <c r="C8" s="3">
        <f>IFERROR(__xludf.DUMMYFUNCTION("TO_DATE(RANDBETWEEN(DATE(2023,1,1),DATE(2024,11,11)))"),45010.0)</f>
        <v>45010</v>
      </c>
      <c r="D8" s="4" t="s">
        <v>9</v>
      </c>
      <c r="E8" s="4" t="str">
        <f t="shared" si="2"/>
        <v>V0033</v>
      </c>
      <c r="F8" s="4" t="s">
        <v>24</v>
      </c>
      <c r="G8" s="5">
        <f t="shared" si="3"/>
        <v>8</v>
      </c>
      <c r="H8" s="4">
        <f t="shared" si="4"/>
        <v>76517</v>
      </c>
    </row>
    <row r="9">
      <c r="A9" s="1" t="s">
        <v>25</v>
      </c>
      <c r="B9" s="2" t="str">
        <f t="shared" si="1"/>
        <v>O002</v>
      </c>
      <c r="C9" s="3">
        <f>IFERROR(__xludf.DUMMYFUNCTION("TO_DATE(RANDBETWEEN(DATE(2023,1,1),DATE(2024,11,11)))"),45027.0)</f>
        <v>45027</v>
      </c>
      <c r="D9" s="4" t="s">
        <v>12</v>
      </c>
      <c r="E9" s="4" t="str">
        <f t="shared" si="2"/>
        <v>V0048</v>
      </c>
      <c r="F9" s="4" t="s">
        <v>17</v>
      </c>
      <c r="G9" s="5">
        <f t="shared" si="3"/>
        <v>3</v>
      </c>
      <c r="H9" s="4">
        <f t="shared" si="4"/>
        <v>60759</v>
      </c>
    </row>
    <row r="10">
      <c r="A10" s="1" t="s">
        <v>26</v>
      </c>
      <c r="B10" s="2" t="str">
        <f t="shared" si="1"/>
        <v>O007</v>
      </c>
      <c r="C10" s="3">
        <f>IFERROR(__xludf.DUMMYFUNCTION("TO_DATE(RANDBETWEEN(DATE(2023,1,1),DATE(2024,11,11)))"),44976.0)</f>
        <v>44976</v>
      </c>
      <c r="D10" s="4" t="s">
        <v>9</v>
      </c>
      <c r="E10" s="4" t="str">
        <f t="shared" si="2"/>
        <v>V0016</v>
      </c>
      <c r="F10" s="4" t="s">
        <v>13</v>
      </c>
      <c r="G10" s="5">
        <f t="shared" si="3"/>
        <v>5</v>
      </c>
      <c r="H10" s="4">
        <f t="shared" si="4"/>
        <v>58981</v>
      </c>
    </row>
    <row r="11">
      <c r="A11" s="1" t="s">
        <v>27</v>
      </c>
      <c r="B11" s="2" t="str">
        <f t="shared" si="1"/>
        <v>O0010</v>
      </c>
      <c r="C11" s="3">
        <f>IFERROR(__xludf.DUMMYFUNCTION("TO_DATE(RANDBETWEEN(DATE(2023,1,1),DATE(2024,11,11)))"),45187.0)</f>
        <v>45187</v>
      </c>
      <c r="D11" s="4" t="s">
        <v>9</v>
      </c>
      <c r="E11" s="4" t="str">
        <f t="shared" si="2"/>
        <v>V006</v>
      </c>
      <c r="F11" s="4" t="s">
        <v>15</v>
      </c>
      <c r="G11" s="5">
        <f t="shared" si="3"/>
        <v>4</v>
      </c>
      <c r="H11" s="4">
        <f t="shared" si="4"/>
        <v>177810</v>
      </c>
    </row>
    <row r="12">
      <c r="A12" s="1" t="s">
        <v>28</v>
      </c>
      <c r="B12" s="2" t="str">
        <f t="shared" si="1"/>
        <v>O002</v>
      </c>
      <c r="C12" s="3">
        <f>IFERROR(__xludf.DUMMYFUNCTION("TO_DATE(RANDBETWEEN(DATE(2023,1,1),DATE(2024,11,11)))"),45303.0)</f>
        <v>45303</v>
      </c>
      <c r="D12" s="4" t="s">
        <v>9</v>
      </c>
      <c r="E12" s="4" t="str">
        <f t="shared" si="2"/>
        <v>V009</v>
      </c>
      <c r="F12" s="4" t="s">
        <v>24</v>
      </c>
      <c r="G12" s="5">
        <f t="shared" si="3"/>
        <v>10</v>
      </c>
      <c r="H12" s="4">
        <f t="shared" si="4"/>
        <v>70192</v>
      </c>
    </row>
    <row r="13">
      <c r="A13" s="1" t="s">
        <v>29</v>
      </c>
      <c r="B13" s="2" t="str">
        <f t="shared" si="1"/>
        <v>O001</v>
      </c>
      <c r="C13" s="3">
        <f>IFERROR(__xludf.DUMMYFUNCTION("TO_DATE(RANDBETWEEN(DATE(2023,1,1),DATE(2024,11,11)))"),45013.0)</f>
        <v>45013</v>
      </c>
      <c r="D13" s="4" t="s">
        <v>12</v>
      </c>
      <c r="E13" s="4" t="str">
        <f t="shared" si="2"/>
        <v>V0039</v>
      </c>
      <c r="F13" s="4" t="s">
        <v>30</v>
      </c>
      <c r="G13" s="5">
        <f t="shared" si="3"/>
        <v>1</v>
      </c>
      <c r="H13" s="4">
        <f t="shared" si="4"/>
        <v>58319</v>
      </c>
    </row>
    <row r="14">
      <c r="A14" s="1" t="s">
        <v>31</v>
      </c>
      <c r="B14" s="2" t="str">
        <f t="shared" si="1"/>
        <v>O002</v>
      </c>
      <c r="C14" s="3">
        <f>IFERROR(__xludf.DUMMYFUNCTION("TO_DATE(RANDBETWEEN(DATE(2023,1,1),DATE(2024,11,11)))"),44989.0)</f>
        <v>44989</v>
      </c>
      <c r="D14" s="4" t="s">
        <v>9</v>
      </c>
      <c r="E14" s="4" t="str">
        <f t="shared" si="2"/>
        <v>V003</v>
      </c>
      <c r="F14" s="4" t="s">
        <v>30</v>
      </c>
      <c r="G14" s="5">
        <f t="shared" si="3"/>
        <v>5</v>
      </c>
      <c r="H14" s="4">
        <f t="shared" si="4"/>
        <v>140044</v>
      </c>
    </row>
    <row r="15">
      <c r="A15" s="1" t="s">
        <v>32</v>
      </c>
      <c r="B15" s="2" t="str">
        <f t="shared" si="1"/>
        <v>O009</v>
      </c>
      <c r="C15" s="3">
        <f>IFERROR(__xludf.DUMMYFUNCTION("TO_DATE(RANDBETWEEN(DATE(2023,1,1),DATE(2024,11,11)))"),45367.0)</f>
        <v>45367</v>
      </c>
      <c r="D15" s="4" t="s">
        <v>12</v>
      </c>
      <c r="E15" s="4" t="str">
        <f t="shared" si="2"/>
        <v>V0036</v>
      </c>
      <c r="F15" s="4" t="s">
        <v>24</v>
      </c>
      <c r="G15" s="5">
        <f t="shared" si="3"/>
        <v>2</v>
      </c>
      <c r="H15" s="4">
        <f t="shared" si="4"/>
        <v>13601</v>
      </c>
    </row>
    <row r="16">
      <c r="A16" s="1" t="s">
        <v>33</v>
      </c>
      <c r="B16" s="2" t="str">
        <f t="shared" si="1"/>
        <v>O0010</v>
      </c>
      <c r="C16" s="3">
        <f>IFERROR(__xludf.DUMMYFUNCTION("TO_DATE(RANDBETWEEN(DATE(2023,1,1),DATE(2024,11,11)))"),45310.0)</f>
        <v>45310</v>
      </c>
      <c r="D16" s="4" t="s">
        <v>21</v>
      </c>
      <c r="E16" s="4" t="str">
        <f t="shared" si="2"/>
        <v>V0016</v>
      </c>
      <c r="F16" s="4" t="s">
        <v>24</v>
      </c>
      <c r="G16" s="5">
        <f t="shared" si="3"/>
        <v>8</v>
      </c>
      <c r="H16" s="4">
        <f t="shared" si="4"/>
        <v>22603</v>
      </c>
    </row>
    <row r="17">
      <c r="A17" s="1" t="s">
        <v>34</v>
      </c>
      <c r="B17" s="2" t="str">
        <f t="shared" si="1"/>
        <v>O002</v>
      </c>
      <c r="C17" s="3">
        <f>IFERROR(__xludf.DUMMYFUNCTION("TO_DATE(RANDBETWEEN(DATE(2023,1,1),DATE(2024,11,11)))"),45012.0)</f>
        <v>45012</v>
      </c>
      <c r="D17" s="4" t="s">
        <v>12</v>
      </c>
      <c r="E17" s="4" t="str">
        <f t="shared" si="2"/>
        <v>V0030</v>
      </c>
      <c r="F17" s="4" t="s">
        <v>35</v>
      </c>
      <c r="G17" s="5">
        <f t="shared" si="3"/>
        <v>7</v>
      </c>
      <c r="H17" s="4">
        <f t="shared" si="4"/>
        <v>123655</v>
      </c>
    </row>
    <row r="18">
      <c r="A18" s="1" t="s">
        <v>36</v>
      </c>
      <c r="B18" s="2" t="str">
        <f t="shared" si="1"/>
        <v>O009</v>
      </c>
      <c r="C18" s="3">
        <f>IFERROR(__xludf.DUMMYFUNCTION("TO_DATE(RANDBETWEEN(DATE(2023,1,1),DATE(2024,11,11)))"),44940.0)</f>
        <v>44940</v>
      </c>
      <c r="D18" s="4" t="s">
        <v>12</v>
      </c>
      <c r="E18" s="4" t="str">
        <f t="shared" si="2"/>
        <v>V0039</v>
      </c>
      <c r="F18" s="4" t="s">
        <v>24</v>
      </c>
      <c r="G18" s="5">
        <f t="shared" si="3"/>
        <v>9</v>
      </c>
      <c r="H18" s="4">
        <f t="shared" si="4"/>
        <v>192149</v>
      </c>
    </row>
    <row r="19">
      <c r="A19" s="1" t="s">
        <v>37</v>
      </c>
      <c r="B19" s="2" t="str">
        <f t="shared" si="1"/>
        <v>O008</v>
      </c>
      <c r="C19" s="3">
        <f>IFERROR(__xludf.DUMMYFUNCTION("TO_DATE(RANDBETWEEN(DATE(2023,1,1),DATE(2024,11,11)))"),45430.0)</f>
        <v>45430</v>
      </c>
      <c r="D19" s="4" t="s">
        <v>21</v>
      </c>
      <c r="E19" s="4" t="str">
        <f t="shared" si="2"/>
        <v>V0034</v>
      </c>
      <c r="F19" s="4" t="s">
        <v>13</v>
      </c>
      <c r="G19" s="5">
        <f t="shared" si="3"/>
        <v>3</v>
      </c>
      <c r="H19" s="4">
        <f t="shared" si="4"/>
        <v>34784</v>
      </c>
    </row>
    <row r="20">
      <c r="A20" s="1" t="s">
        <v>38</v>
      </c>
      <c r="B20" s="2" t="str">
        <f t="shared" si="1"/>
        <v>O0010</v>
      </c>
      <c r="C20" s="3">
        <f>IFERROR(__xludf.DUMMYFUNCTION("TO_DATE(RANDBETWEEN(DATE(2023,1,1),DATE(2024,11,11)))"),45383.0)</f>
        <v>45383</v>
      </c>
      <c r="D20" s="4" t="s">
        <v>12</v>
      </c>
      <c r="E20" s="4" t="str">
        <f t="shared" si="2"/>
        <v>V0055</v>
      </c>
      <c r="F20" s="4" t="s">
        <v>17</v>
      </c>
      <c r="G20" s="5">
        <f t="shared" si="3"/>
        <v>5</v>
      </c>
      <c r="H20" s="4">
        <f t="shared" si="4"/>
        <v>34896</v>
      </c>
    </row>
    <row r="21">
      <c r="A21" s="1" t="s">
        <v>39</v>
      </c>
      <c r="B21" s="2" t="str">
        <f t="shared" si="1"/>
        <v>O008</v>
      </c>
      <c r="C21" s="3">
        <f>IFERROR(__xludf.DUMMYFUNCTION("TO_DATE(RANDBETWEEN(DATE(2023,1,1),DATE(2024,11,11)))"),45372.0)</f>
        <v>45372</v>
      </c>
      <c r="D21" s="4" t="s">
        <v>9</v>
      </c>
      <c r="E21" s="4" t="str">
        <f t="shared" si="2"/>
        <v>V0024</v>
      </c>
      <c r="F21" s="4" t="s">
        <v>17</v>
      </c>
      <c r="G21" s="5">
        <f t="shared" si="3"/>
        <v>10</v>
      </c>
      <c r="H21" s="4">
        <f t="shared" si="4"/>
        <v>20919</v>
      </c>
    </row>
    <row r="22">
      <c r="A22" s="1" t="s">
        <v>40</v>
      </c>
      <c r="B22" s="2" t="str">
        <f t="shared" si="1"/>
        <v>O002</v>
      </c>
      <c r="C22" s="3">
        <f>IFERROR(__xludf.DUMMYFUNCTION("TO_DATE(RANDBETWEEN(DATE(2023,1,1),DATE(2024,11,11)))"),45316.0)</f>
        <v>45316</v>
      </c>
      <c r="D22" s="4" t="s">
        <v>12</v>
      </c>
      <c r="E22" s="4" t="str">
        <f t="shared" si="2"/>
        <v>V0033</v>
      </c>
      <c r="F22" s="4" t="s">
        <v>24</v>
      </c>
      <c r="G22" s="5">
        <f t="shared" si="3"/>
        <v>9</v>
      </c>
      <c r="H22" s="4">
        <f t="shared" si="4"/>
        <v>133885</v>
      </c>
    </row>
    <row r="23">
      <c r="A23" s="1" t="s">
        <v>41</v>
      </c>
      <c r="B23" s="2" t="str">
        <f t="shared" si="1"/>
        <v>O006</v>
      </c>
      <c r="C23" s="3">
        <f>IFERROR(__xludf.DUMMYFUNCTION("TO_DATE(RANDBETWEEN(DATE(2023,1,1),DATE(2024,11,11)))"),44945.0)</f>
        <v>44945</v>
      </c>
      <c r="D23" s="4" t="s">
        <v>21</v>
      </c>
      <c r="E23" s="4" t="str">
        <f t="shared" si="2"/>
        <v>V002</v>
      </c>
      <c r="F23" s="4" t="s">
        <v>13</v>
      </c>
      <c r="G23" s="5">
        <f t="shared" si="3"/>
        <v>9</v>
      </c>
      <c r="H23" s="4">
        <f t="shared" si="4"/>
        <v>131604</v>
      </c>
    </row>
    <row r="24">
      <c r="A24" s="1" t="s">
        <v>42</v>
      </c>
      <c r="B24" s="2" t="str">
        <f t="shared" si="1"/>
        <v>O006</v>
      </c>
      <c r="C24" s="3">
        <f>IFERROR(__xludf.DUMMYFUNCTION("TO_DATE(RANDBETWEEN(DATE(2023,1,1),DATE(2024,11,11)))"),45372.0)</f>
        <v>45372</v>
      </c>
      <c r="D24" s="4" t="s">
        <v>9</v>
      </c>
      <c r="E24" s="4" t="str">
        <f t="shared" si="2"/>
        <v>V0014</v>
      </c>
      <c r="F24" s="4" t="s">
        <v>17</v>
      </c>
      <c r="G24" s="5">
        <f t="shared" si="3"/>
        <v>7</v>
      </c>
      <c r="H24" s="4">
        <f t="shared" si="4"/>
        <v>168348</v>
      </c>
    </row>
    <row r="25">
      <c r="A25" s="1" t="s">
        <v>43</v>
      </c>
      <c r="B25" s="2" t="str">
        <f t="shared" si="1"/>
        <v>O006</v>
      </c>
      <c r="C25" s="3">
        <f>IFERROR(__xludf.DUMMYFUNCTION("TO_DATE(RANDBETWEEN(DATE(2023,1,1),DATE(2024,11,11)))"),45481.0)</f>
        <v>45481</v>
      </c>
      <c r="D25" s="4" t="s">
        <v>9</v>
      </c>
      <c r="E25" s="4" t="str">
        <f t="shared" si="2"/>
        <v>V0058</v>
      </c>
      <c r="F25" s="4" t="s">
        <v>13</v>
      </c>
      <c r="G25" s="5">
        <f t="shared" si="3"/>
        <v>2</v>
      </c>
      <c r="H25" s="4">
        <f t="shared" si="4"/>
        <v>169998</v>
      </c>
    </row>
    <row r="26">
      <c r="A26" s="1" t="s">
        <v>44</v>
      </c>
      <c r="B26" s="2" t="str">
        <f t="shared" si="1"/>
        <v>O009</v>
      </c>
      <c r="C26" s="3">
        <f>IFERROR(__xludf.DUMMYFUNCTION("TO_DATE(RANDBETWEEN(DATE(2023,1,1),DATE(2024,11,11)))"),45009.0)</f>
        <v>45009</v>
      </c>
      <c r="D26" s="4" t="s">
        <v>9</v>
      </c>
      <c r="E26" s="4" t="str">
        <f t="shared" si="2"/>
        <v>V0058</v>
      </c>
      <c r="F26" s="4" t="s">
        <v>19</v>
      </c>
      <c r="G26" s="5">
        <f t="shared" si="3"/>
        <v>4</v>
      </c>
      <c r="H26" s="4">
        <f t="shared" si="4"/>
        <v>140114</v>
      </c>
    </row>
    <row r="27">
      <c r="A27" s="1" t="s">
        <v>45</v>
      </c>
      <c r="B27" s="2" t="str">
        <f t="shared" si="1"/>
        <v>O002</v>
      </c>
      <c r="C27" s="3">
        <f>IFERROR(__xludf.DUMMYFUNCTION("TO_DATE(RANDBETWEEN(DATE(2023,1,1),DATE(2024,11,11)))"),45483.0)</f>
        <v>45483</v>
      </c>
      <c r="D27" s="4" t="s">
        <v>12</v>
      </c>
      <c r="E27" s="4" t="str">
        <f t="shared" si="2"/>
        <v>V0049</v>
      </c>
      <c r="F27" s="4" t="s">
        <v>15</v>
      </c>
      <c r="G27" s="5">
        <f t="shared" si="3"/>
        <v>2</v>
      </c>
      <c r="H27" s="4">
        <f t="shared" si="4"/>
        <v>60822</v>
      </c>
    </row>
    <row r="28">
      <c r="A28" s="1" t="s">
        <v>46</v>
      </c>
      <c r="B28" s="2" t="str">
        <f t="shared" si="1"/>
        <v>O007</v>
      </c>
      <c r="C28" s="3">
        <f>IFERROR(__xludf.DUMMYFUNCTION("TO_DATE(RANDBETWEEN(DATE(2023,1,1),DATE(2024,11,11)))"),44992.0)</f>
        <v>44992</v>
      </c>
      <c r="D28" s="4" t="s">
        <v>9</v>
      </c>
      <c r="E28" s="4" t="str">
        <f t="shared" si="2"/>
        <v>V0036</v>
      </c>
      <c r="F28" s="4" t="s">
        <v>10</v>
      </c>
      <c r="G28" s="5">
        <f t="shared" si="3"/>
        <v>5</v>
      </c>
      <c r="H28" s="4">
        <f t="shared" si="4"/>
        <v>185193</v>
      </c>
    </row>
    <row r="29">
      <c r="A29" s="1" t="s">
        <v>47</v>
      </c>
      <c r="B29" s="2" t="str">
        <f t="shared" si="1"/>
        <v>O005</v>
      </c>
      <c r="C29" s="3">
        <f>IFERROR(__xludf.DUMMYFUNCTION("TO_DATE(RANDBETWEEN(DATE(2023,1,1),DATE(2024,11,11)))"),45211.0)</f>
        <v>45211</v>
      </c>
      <c r="D29" s="4" t="s">
        <v>12</v>
      </c>
      <c r="E29" s="4" t="str">
        <f t="shared" si="2"/>
        <v>V0044</v>
      </c>
      <c r="F29" s="4" t="s">
        <v>19</v>
      </c>
      <c r="G29" s="5">
        <f t="shared" si="3"/>
        <v>2</v>
      </c>
      <c r="H29" s="4">
        <f t="shared" si="4"/>
        <v>47861</v>
      </c>
    </row>
    <row r="30">
      <c r="A30" s="1" t="s">
        <v>48</v>
      </c>
      <c r="B30" s="2" t="str">
        <f t="shared" si="1"/>
        <v>O002</v>
      </c>
      <c r="C30" s="3">
        <f>IFERROR(__xludf.DUMMYFUNCTION("TO_DATE(RANDBETWEEN(DATE(2023,1,1),DATE(2024,11,11)))"),45441.0)</f>
        <v>45441</v>
      </c>
      <c r="D30" s="4" t="s">
        <v>9</v>
      </c>
      <c r="E30" s="4" t="str">
        <f t="shared" si="2"/>
        <v>V001</v>
      </c>
      <c r="F30" s="4" t="s">
        <v>24</v>
      </c>
      <c r="G30" s="5">
        <f t="shared" si="3"/>
        <v>7</v>
      </c>
      <c r="H30" s="4">
        <f t="shared" si="4"/>
        <v>114712</v>
      </c>
    </row>
    <row r="31">
      <c r="A31" s="1" t="s">
        <v>49</v>
      </c>
      <c r="B31" s="2" t="str">
        <f t="shared" si="1"/>
        <v>O009</v>
      </c>
      <c r="C31" s="3">
        <f>IFERROR(__xludf.DUMMYFUNCTION("TO_DATE(RANDBETWEEN(DATE(2023,1,1),DATE(2024,11,11)))"),45454.0)</f>
        <v>45454</v>
      </c>
      <c r="D31" s="4" t="s">
        <v>12</v>
      </c>
      <c r="E31" s="4" t="str">
        <f t="shared" si="2"/>
        <v>V0037</v>
      </c>
      <c r="F31" s="4" t="s">
        <v>22</v>
      </c>
      <c r="G31" s="5">
        <f t="shared" si="3"/>
        <v>2</v>
      </c>
      <c r="H31" s="4">
        <f t="shared" si="4"/>
        <v>132514</v>
      </c>
    </row>
    <row r="32">
      <c r="A32" s="1" t="s">
        <v>50</v>
      </c>
      <c r="B32" s="2" t="str">
        <f t="shared" si="1"/>
        <v>O005</v>
      </c>
      <c r="C32" s="3">
        <f>IFERROR(__xludf.DUMMYFUNCTION("TO_DATE(RANDBETWEEN(DATE(2023,1,1),DATE(2024,11,11)))"),45196.0)</f>
        <v>45196</v>
      </c>
      <c r="D32" s="4" t="s">
        <v>21</v>
      </c>
      <c r="E32" s="4" t="str">
        <f t="shared" si="2"/>
        <v>V0023</v>
      </c>
      <c r="F32" s="4" t="s">
        <v>15</v>
      </c>
      <c r="G32" s="5">
        <f t="shared" si="3"/>
        <v>7</v>
      </c>
      <c r="H32" s="4">
        <f t="shared" si="4"/>
        <v>67656</v>
      </c>
    </row>
    <row r="33">
      <c r="A33" s="1" t="s">
        <v>51</v>
      </c>
      <c r="B33" s="2" t="str">
        <f t="shared" si="1"/>
        <v>O008</v>
      </c>
      <c r="C33" s="3">
        <f>IFERROR(__xludf.DUMMYFUNCTION("TO_DATE(RANDBETWEEN(DATE(2023,1,1),DATE(2024,11,11)))"),45116.0)</f>
        <v>45116</v>
      </c>
      <c r="D33" s="4" t="s">
        <v>9</v>
      </c>
      <c r="E33" s="4" t="str">
        <f t="shared" si="2"/>
        <v>V0014</v>
      </c>
      <c r="F33" s="4" t="s">
        <v>35</v>
      </c>
      <c r="G33" s="5">
        <f t="shared" si="3"/>
        <v>5</v>
      </c>
      <c r="H33" s="4">
        <f t="shared" si="4"/>
        <v>118183</v>
      </c>
    </row>
    <row r="34">
      <c r="A34" s="1" t="s">
        <v>52</v>
      </c>
      <c r="B34" s="2" t="str">
        <f t="shared" si="1"/>
        <v>O001</v>
      </c>
      <c r="C34" s="3">
        <f>IFERROR(__xludf.DUMMYFUNCTION("TO_DATE(RANDBETWEEN(DATE(2023,1,1),DATE(2024,11,11)))"),45028.0)</f>
        <v>45028</v>
      </c>
      <c r="D34" s="4" t="s">
        <v>12</v>
      </c>
      <c r="E34" s="4" t="str">
        <f t="shared" si="2"/>
        <v>V0041</v>
      </c>
      <c r="F34" s="4" t="s">
        <v>15</v>
      </c>
      <c r="G34" s="5">
        <f t="shared" si="3"/>
        <v>9</v>
      </c>
      <c r="H34" s="4">
        <f t="shared" si="4"/>
        <v>43965</v>
      </c>
    </row>
    <row r="35">
      <c r="A35" s="1" t="s">
        <v>53</v>
      </c>
      <c r="B35" s="2" t="str">
        <f t="shared" si="1"/>
        <v>O005</v>
      </c>
      <c r="C35" s="3">
        <f>IFERROR(__xludf.DUMMYFUNCTION("TO_DATE(RANDBETWEEN(DATE(2023,1,1),DATE(2024,11,11)))"),45341.0)</f>
        <v>45341</v>
      </c>
      <c r="D35" s="4" t="s">
        <v>12</v>
      </c>
      <c r="E35" s="4" t="str">
        <f t="shared" si="2"/>
        <v>V0020</v>
      </c>
      <c r="F35" s="4" t="s">
        <v>19</v>
      </c>
      <c r="G35" s="5">
        <f t="shared" si="3"/>
        <v>2</v>
      </c>
      <c r="H35" s="4">
        <f t="shared" si="4"/>
        <v>196260</v>
      </c>
    </row>
    <row r="36">
      <c r="A36" s="1" t="s">
        <v>54</v>
      </c>
      <c r="B36" s="2" t="str">
        <f t="shared" si="1"/>
        <v>O001</v>
      </c>
      <c r="C36" s="3">
        <f>IFERROR(__xludf.DUMMYFUNCTION("TO_DATE(RANDBETWEEN(DATE(2023,1,1),DATE(2024,11,11)))"),45564.0)</f>
        <v>45564</v>
      </c>
      <c r="D36" s="4" t="s">
        <v>9</v>
      </c>
      <c r="E36" s="4" t="str">
        <f t="shared" si="2"/>
        <v>V0014</v>
      </c>
      <c r="F36" s="4" t="s">
        <v>17</v>
      </c>
      <c r="G36" s="5">
        <f t="shared" si="3"/>
        <v>3</v>
      </c>
      <c r="H36" s="4">
        <f t="shared" si="4"/>
        <v>97136</v>
      </c>
    </row>
    <row r="37">
      <c r="A37" s="1" t="s">
        <v>55</v>
      </c>
      <c r="B37" s="2" t="str">
        <f t="shared" si="1"/>
        <v>O005</v>
      </c>
      <c r="C37" s="3">
        <f>IFERROR(__xludf.DUMMYFUNCTION("TO_DATE(RANDBETWEEN(DATE(2023,1,1),DATE(2024,11,11)))"),44931.0)</f>
        <v>44931</v>
      </c>
      <c r="D37" s="4" t="s">
        <v>12</v>
      </c>
      <c r="E37" s="4" t="str">
        <f t="shared" si="2"/>
        <v>V0032</v>
      </c>
      <c r="F37" s="4" t="s">
        <v>24</v>
      </c>
      <c r="G37" s="5">
        <f t="shared" si="3"/>
        <v>9</v>
      </c>
      <c r="H37" s="4">
        <f t="shared" si="4"/>
        <v>19386</v>
      </c>
    </row>
    <row r="38">
      <c r="A38" s="1" t="s">
        <v>56</v>
      </c>
      <c r="B38" s="2" t="str">
        <f t="shared" si="1"/>
        <v>O006</v>
      </c>
      <c r="C38" s="3">
        <f>IFERROR(__xludf.DUMMYFUNCTION("TO_DATE(RANDBETWEEN(DATE(2023,1,1),DATE(2024,11,11)))"),45582.0)</f>
        <v>45582</v>
      </c>
      <c r="D38" s="4" t="s">
        <v>21</v>
      </c>
      <c r="E38" s="4" t="str">
        <f t="shared" si="2"/>
        <v>V0049</v>
      </c>
      <c r="F38" s="4" t="s">
        <v>30</v>
      </c>
      <c r="G38" s="5">
        <f t="shared" si="3"/>
        <v>1</v>
      </c>
      <c r="H38" s="4">
        <f t="shared" si="4"/>
        <v>85702</v>
      </c>
    </row>
    <row r="39">
      <c r="A39" s="1" t="s">
        <v>57</v>
      </c>
      <c r="B39" s="2" t="str">
        <f t="shared" si="1"/>
        <v>O0010</v>
      </c>
      <c r="C39" s="3">
        <f>IFERROR(__xludf.DUMMYFUNCTION("TO_DATE(RANDBETWEEN(DATE(2023,1,1),DATE(2024,11,11)))"),45119.0)</f>
        <v>45119</v>
      </c>
      <c r="D39" s="4" t="s">
        <v>9</v>
      </c>
      <c r="E39" s="4" t="str">
        <f t="shared" si="2"/>
        <v>V0049</v>
      </c>
      <c r="F39" s="4" t="s">
        <v>15</v>
      </c>
      <c r="G39" s="5">
        <f t="shared" si="3"/>
        <v>0</v>
      </c>
      <c r="H39" s="4">
        <f t="shared" si="4"/>
        <v>50203</v>
      </c>
    </row>
    <row r="40">
      <c r="A40" s="1" t="s">
        <v>58</v>
      </c>
      <c r="B40" s="2" t="str">
        <f t="shared" si="1"/>
        <v>O005</v>
      </c>
      <c r="C40" s="3">
        <f>IFERROR(__xludf.DUMMYFUNCTION("TO_DATE(RANDBETWEEN(DATE(2023,1,1),DATE(2024,11,11)))"),45314.0)</f>
        <v>45314</v>
      </c>
      <c r="D40" s="4" t="s">
        <v>12</v>
      </c>
      <c r="E40" s="4" t="str">
        <f t="shared" si="2"/>
        <v>V009</v>
      </c>
      <c r="F40" s="4" t="s">
        <v>19</v>
      </c>
      <c r="G40" s="5">
        <f t="shared" si="3"/>
        <v>2</v>
      </c>
      <c r="H40" s="4">
        <f t="shared" si="4"/>
        <v>94238</v>
      </c>
    </row>
    <row r="41">
      <c r="A41" s="1" t="s">
        <v>59</v>
      </c>
      <c r="B41" s="2" t="str">
        <f t="shared" si="1"/>
        <v>O009</v>
      </c>
      <c r="C41" s="3">
        <f>IFERROR(__xludf.DUMMYFUNCTION("TO_DATE(RANDBETWEEN(DATE(2023,1,1),DATE(2024,11,11)))"),45292.0)</f>
        <v>45292</v>
      </c>
      <c r="D41" s="4" t="s">
        <v>21</v>
      </c>
      <c r="E41" s="4" t="str">
        <f t="shared" si="2"/>
        <v>V0021</v>
      </c>
      <c r="F41" s="4" t="s">
        <v>15</v>
      </c>
      <c r="G41" s="5">
        <f t="shared" si="3"/>
        <v>0</v>
      </c>
      <c r="H41" s="4">
        <f t="shared" si="4"/>
        <v>182224</v>
      </c>
    </row>
    <row r="42">
      <c r="A42" s="1" t="s">
        <v>60</v>
      </c>
      <c r="B42" s="2" t="str">
        <f t="shared" si="1"/>
        <v>O008</v>
      </c>
      <c r="C42" s="3">
        <f>IFERROR(__xludf.DUMMYFUNCTION("TO_DATE(RANDBETWEEN(DATE(2023,1,1),DATE(2024,11,11)))"),45278.0)</f>
        <v>45278</v>
      </c>
      <c r="D42" s="4" t="s">
        <v>9</v>
      </c>
      <c r="E42" s="4" t="str">
        <f t="shared" si="2"/>
        <v>V0024</v>
      </c>
      <c r="F42" s="4" t="s">
        <v>17</v>
      </c>
      <c r="G42" s="5">
        <f t="shared" si="3"/>
        <v>2</v>
      </c>
      <c r="H42" s="4">
        <f t="shared" si="4"/>
        <v>11692</v>
      </c>
    </row>
    <row r="43">
      <c r="A43" s="1" t="s">
        <v>61</v>
      </c>
      <c r="B43" s="2" t="str">
        <f t="shared" si="1"/>
        <v>O005</v>
      </c>
      <c r="C43" s="3">
        <f>IFERROR(__xludf.DUMMYFUNCTION("TO_DATE(RANDBETWEEN(DATE(2023,1,1),DATE(2024,11,11)))"),45316.0)</f>
        <v>45316</v>
      </c>
      <c r="D43" s="4" t="s">
        <v>12</v>
      </c>
      <c r="E43" s="4" t="str">
        <f t="shared" si="2"/>
        <v>V0029</v>
      </c>
      <c r="F43" s="4" t="s">
        <v>17</v>
      </c>
      <c r="G43" s="5">
        <f t="shared" si="3"/>
        <v>2</v>
      </c>
      <c r="H43" s="4">
        <f t="shared" si="4"/>
        <v>184723</v>
      </c>
    </row>
    <row r="44">
      <c r="A44" s="1" t="s">
        <v>62</v>
      </c>
      <c r="B44" s="2" t="str">
        <f t="shared" si="1"/>
        <v>O0010</v>
      </c>
      <c r="C44" s="3">
        <f>IFERROR(__xludf.DUMMYFUNCTION("TO_DATE(RANDBETWEEN(DATE(2023,1,1),DATE(2024,11,11)))"),45275.0)</f>
        <v>45275</v>
      </c>
      <c r="D44" s="4" t="s">
        <v>12</v>
      </c>
      <c r="E44" s="4" t="str">
        <f t="shared" si="2"/>
        <v>V0036</v>
      </c>
      <c r="F44" s="4" t="s">
        <v>15</v>
      </c>
      <c r="G44" s="5">
        <f t="shared" si="3"/>
        <v>2</v>
      </c>
      <c r="H44" s="4">
        <f t="shared" si="4"/>
        <v>73925</v>
      </c>
    </row>
    <row r="45">
      <c r="A45" s="1" t="s">
        <v>63</v>
      </c>
      <c r="B45" s="2" t="str">
        <f t="shared" si="1"/>
        <v>O004</v>
      </c>
      <c r="C45" s="3">
        <f>IFERROR(__xludf.DUMMYFUNCTION("TO_DATE(RANDBETWEEN(DATE(2023,1,1),DATE(2024,11,11)))"),45007.0)</f>
        <v>45007</v>
      </c>
      <c r="D45" s="4" t="s">
        <v>9</v>
      </c>
      <c r="E45" s="4" t="str">
        <f t="shared" si="2"/>
        <v>V0021</v>
      </c>
      <c r="F45" s="4" t="s">
        <v>13</v>
      </c>
      <c r="G45" s="5">
        <f t="shared" si="3"/>
        <v>8</v>
      </c>
      <c r="H45" s="4">
        <f t="shared" si="4"/>
        <v>161079</v>
      </c>
    </row>
    <row r="46">
      <c r="A46" s="1" t="s">
        <v>64</v>
      </c>
      <c r="B46" s="2" t="str">
        <f t="shared" si="1"/>
        <v>O002</v>
      </c>
      <c r="C46" s="3">
        <f>IFERROR(__xludf.DUMMYFUNCTION("TO_DATE(RANDBETWEEN(DATE(2023,1,1),DATE(2024,11,11)))"),45250.0)</f>
        <v>45250</v>
      </c>
      <c r="D46" s="4" t="s">
        <v>9</v>
      </c>
      <c r="E46" s="4" t="str">
        <f t="shared" si="2"/>
        <v>V0049</v>
      </c>
      <c r="F46" s="4" t="s">
        <v>15</v>
      </c>
      <c r="G46" s="5">
        <f t="shared" si="3"/>
        <v>5</v>
      </c>
      <c r="H46" s="4">
        <f t="shared" si="4"/>
        <v>122952</v>
      </c>
    </row>
    <row r="47">
      <c r="A47" s="1" t="s">
        <v>65</v>
      </c>
      <c r="B47" s="2" t="str">
        <f t="shared" si="1"/>
        <v>O006</v>
      </c>
      <c r="C47" s="3">
        <f>IFERROR(__xludf.DUMMYFUNCTION("TO_DATE(RANDBETWEEN(DATE(2023,1,1),DATE(2024,11,11)))"),45302.0)</f>
        <v>45302</v>
      </c>
      <c r="D47" s="4" t="s">
        <v>21</v>
      </c>
      <c r="E47" s="4" t="str">
        <f t="shared" si="2"/>
        <v>V0010</v>
      </c>
      <c r="F47" s="4" t="s">
        <v>22</v>
      </c>
      <c r="G47" s="5">
        <f t="shared" si="3"/>
        <v>5</v>
      </c>
      <c r="H47" s="4">
        <f t="shared" si="4"/>
        <v>107933</v>
      </c>
    </row>
    <row r="48">
      <c r="A48" s="1" t="s">
        <v>66</v>
      </c>
      <c r="B48" s="2" t="str">
        <f t="shared" si="1"/>
        <v>O009</v>
      </c>
      <c r="C48" s="3">
        <f>IFERROR(__xludf.DUMMYFUNCTION("TO_DATE(RANDBETWEEN(DATE(2023,1,1),DATE(2024,11,11)))"),44928.0)</f>
        <v>44928</v>
      </c>
      <c r="D48" s="4" t="s">
        <v>9</v>
      </c>
      <c r="E48" s="4" t="str">
        <f t="shared" si="2"/>
        <v>V0052</v>
      </c>
      <c r="F48" s="4" t="s">
        <v>10</v>
      </c>
      <c r="G48" s="5">
        <f t="shared" si="3"/>
        <v>0</v>
      </c>
      <c r="H48" s="4">
        <f t="shared" si="4"/>
        <v>128195</v>
      </c>
    </row>
    <row r="49">
      <c r="A49" s="1" t="s">
        <v>67</v>
      </c>
      <c r="B49" s="2" t="str">
        <f t="shared" si="1"/>
        <v>O0010</v>
      </c>
      <c r="C49" s="3">
        <f>IFERROR(__xludf.DUMMYFUNCTION("TO_DATE(RANDBETWEEN(DATE(2023,1,1),DATE(2024,11,11)))"),45401.0)</f>
        <v>45401</v>
      </c>
      <c r="D49" s="4" t="s">
        <v>21</v>
      </c>
      <c r="E49" s="4" t="str">
        <f t="shared" si="2"/>
        <v>V0039</v>
      </c>
      <c r="F49" s="4" t="s">
        <v>35</v>
      </c>
      <c r="G49" s="5">
        <f t="shared" si="3"/>
        <v>9</v>
      </c>
      <c r="H49" s="4">
        <f t="shared" si="4"/>
        <v>38521</v>
      </c>
    </row>
    <row r="50">
      <c r="A50" s="1" t="s">
        <v>68</v>
      </c>
      <c r="B50" s="2" t="str">
        <f t="shared" si="1"/>
        <v>O003</v>
      </c>
      <c r="C50" s="3">
        <f>IFERROR(__xludf.DUMMYFUNCTION("TO_DATE(RANDBETWEEN(DATE(2023,1,1),DATE(2024,11,11)))"),45045.0)</f>
        <v>45045</v>
      </c>
      <c r="D50" s="4" t="s">
        <v>12</v>
      </c>
      <c r="E50" s="4" t="str">
        <f t="shared" si="2"/>
        <v>V006</v>
      </c>
      <c r="F50" s="4" t="s">
        <v>24</v>
      </c>
      <c r="G50" s="5">
        <f t="shared" si="3"/>
        <v>5</v>
      </c>
      <c r="H50" s="4">
        <f t="shared" si="4"/>
        <v>119338</v>
      </c>
    </row>
    <row r="51">
      <c r="A51" s="1" t="s">
        <v>69</v>
      </c>
      <c r="B51" s="2" t="str">
        <f t="shared" si="1"/>
        <v>O004</v>
      </c>
      <c r="C51" s="3">
        <f>IFERROR(__xludf.DUMMYFUNCTION("TO_DATE(RANDBETWEEN(DATE(2023,1,1),DATE(2024,11,11)))"),45231.0)</f>
        <v>45231</v>
      </c>
      <c r="D51" s="4" t="s">
        <v>12</v>
      </c>
      <c r="E51" s="4" t="str">
        <f t="shared" si="2"/>
        <v>V0026</v>
      </c>
      <c r="F51" s="4" t="s">
        <v>24</v>
      </c>
      <c r="G51" s="5">
        <f t="shared" si="3"/>
        <v>6</v>
      </c>
      <c r="H51" s="4">
        <f t="shared" si="4"/>
        <v>172873</v>
      </c>
    </row>
    <row r="52">
      <c r="A52" s="1" t="s">
        <v>70</v>
      </c>
      <c r="B52" s="2" t="str">
        <f t="shared" si="1"/>
        <v>O008</v>
      </c>
      <c r="C52" s="3">
        <f>IFERROR(__xludf.DUMMYFUNCTION("TO_DATE(RANDBETWEEN(DATE(2023,1,1),DATE(2024,11,11)))"),45477.0)</f>
        <v>45477</v>
      </c>
      <c r="D52" s="4" t="s">
        <v>21</v>
      </c>
      <c r="E52" s="4" t="str">
        <f t="shared" si="2"/>
        <v>V0050</v>
      </c>
      <c r="F52" s="4" t="s">
        <v>30</v>
      </c>
      <c r="G52" s="5">
        <f t="shared" si="3"/>
        <v>7</v>
      </c>
      <c r="H52" s="4">
        <f t="shared" si="4"/>
        <v>61613</v>
      </c>
    </row>
    <row r="53">
      <c r="A53" s="1" t="s">
        <v>71</v>
      </c>
      <c r="B53" s="2" t="str">
        <f t="shared" si="1"/>
        <v>O0010</v>
      </c>
      <c r="C53" s="3">
        <f>IFERROR(__xludf.DUMMYFUNCTION("TO_DATE(RANDBETWEEN(DATE(2023,1,1),DATE(2024,11,11)))"),45236.0)</f>
        <v>45236</v>
      </c>
      <c r="D53" s="4" t="s">
        <v>9</v>
      </c>
      <c r="E53" s="4" t="str">
        <f t="shared" si="2"/>
        <v>V0031</v>
      </c>
      <c r="F53" s="4" t="s">
        <v>30</v>
      </c>
      <c r="G53" s="5">
        <f t="shared" si="3"/>
        <v>10</v>
      </c>
      <c r="H53" s="4">
        <f t="shared" si="4"/>
        <v>190083</v>
      </c>
    </row>
    <row r="54">
      <c r="A54" s="1" t="s">
        <v>72</v>
      </c>
      <c r="B54" s="2" t="str">
        <f t="shared" si="1"/>
        <v>O006</v>
      </c>
      <c r="C54" s="3">
        <f>IFERROR(__xludf.DUMMYFUNCTION("TO_DATE(RANDBETWEEN(DATE(2023,1,1),DATE(2024,11,11)))"),45575.0)</f>
        <v>45575</v>
      </c>
      <c r="D54" s="4" t="s">
        <v>12</v>
      </c>
      <c r="E54" s="4" t="str">
        <f t="shared" si="2"/>
        <v>V0058</v>
      </c>
      <c r="F54" s="4" t="s">
        <v>35</v>
      </c>
      <c r="G54" s="5">
        <f t="shared" si="3"/>
        <v>5</v>
      </c>
      <c r="H54" s="4">
        <f t="shared" si="4"/>
        <v>96343</v>
      </c>
    </row>
    <row r="55">
      <c r="A55" s="1" t="s">
        <v>73</v>
      </c>
      <c r="B55" s="2" t="str">
        <f t="shared" si="1"/>
        <v>O001</v>
      </c>
      <c r="C55" s="3">
        <f>IFERROR(__xludf.DUMMYFUNCTION("TO_DATE(RANDBETWEEN(DATE(2023,1,1),DATE(2024,11,11)))"),45174.0)</f>
        <v>45174</v>
      </c>
      <c r="D55" s="4" t="s">
        <v>21</v>
      </c>
      <c r="E55" s="4" t="str">
        <f t="shared" si="2"/>
        <v>V0055</v>
      </c>
      <c r="F55" s="4" t="s">
        <v>17</v>
      </c>
      <c r="G55" s="5">
        <f t="shared" si="3"/>
        <v>10</v>
      </c>
      <c r="H55" s="4">
        <f t="shared" si="4"/>
        <v>106050</v>
      </c>
    </row>
    <row r="56">
      <c r="A56" s="1" t="s">
        <v>74</v>
      </c>
      <c r="B56" s="2" t="str">
        <f t="shared" si="1"/>
        <v>O003</v>
      </c>
      <c r="C56" s="3">
        <f>IFERROR(__xludf.DUMMYFUNCTION("TO_DATE(RANDBETWEEN(DATE(2023,1,1),DATE(2024,11,11)))"),45467.0)</f>
        <v>45467</v>
      </c>
      <c r="D56" s="4" t="s">
        <v>21</v>
      </c>
      <c r="E56" s="4" t="str">
        <f t="shared" si="2"/>
        <v>V0026</v>
      </c>
      <c r="F56" s="4" t="s">
        <v>19</v>
      </c>
      <c r="G56" s="5">
        <f t="shared" si="3"/>
        <v>7</v>
      </c>
      <c r="H56" s="4">
        <f t="shared" si="4"/>
        <v>52571</v>
      </c>
    </row>
    <row r="57">
      <c r="A57" s="1" t="s">
        <v>75</v>
      </c>
      <c r="B57" s="2" t="str">
        <f t="shared" si="1"/>
        <v>O008</v>
      </c>
      <c r="C57" s="3">
        <f>IFERROR(__xludf.DUMMYFUNCTION("TO_DATE(RANDBETWEEN(DATE(2023,1,1),DATE(2024,11,11)))"),45454.0)</f>
        <v>45454</v>
      </c>
      <c r="D57" s="4" t="s">
        <v>21</v>
      </c>
      <c r="E57" s="4" t="str">
        <f t="shared" si="2"/>
        <v>V0055</v>
      </c>
      <c r="F57" s="4" t="s">
        <v>17</v>
      </c>
      <c r="G57" s="5">
        <f t="shared" si="3"/>
        <v>6</v>
      </c>
      <c r="H57" s="4">
        <f t="shared" si="4"/>
        <v>135966</v>
      </c>
    </row>
    <row r="58">
      <c r="A58" s="1" t="s">
        <v>76</v>
      </c>
      <c r="B58" s="2" t="str">
        <f t="shared" si="1"/>
        <v>O005</v>
      </c>
      <c r="C58" s="3">
        <f>IFERROR(__xludf.DUMMYFUNCTION("TO_DATE(RANDBETWEEN(DATE(2023,1,1),DATE(2024,11,11)))"),45349.0)</f>
        <v>45349</v>
      </c>
      <c r="D58" s="4" t="s">
        <v>21</v>
      </c>
      <c r="E58" s="4" t="str">
        <f t="shared" si="2"/>
        <v>V001</v>
      </c>
      <c r="F58" s="4" t="s">
        <v>22</v>
      </c>
      <c r="G58" s="5">
        <f t="shared" si="3"/>
        <v>5</v>
      </c>
      <c r="H58" s="4">
        <f t="shared" si="4"/>
        <v>173129</v>
      </c>
    </row>
    <row r="59">
      <c r="A59" s="1" t="s">
        <v>77</v>
      </c>
      <c r="B59" s="2" t="str">
        <f t="shared" si="1"/>
        <v>O0010</v>
      </c>
      <c r="C59" s="3">
        <f>IFERROR(__xludf.DUMMYFUNCTION("TO_DATE(RANDBETWEEN(DATE(2023,1,1),DATE(2024,11,11)))"),45305.0)</f>
        <v>45305</v>
      </c>
      <c r="D59" s="4" t="s">
        <v>9</v>
      </c>
      <c r="E59" s="4" t="str">
        <f t="shared" si="2"/>
        <v>V0047</v>
      </c>
      <c r="F59" s="4" t="s">
        <v>19</v>
      </c>
      <c r="G59" s="5">
        <f t="shared" si="3"/>
        <v>5</v>
      </c>
      <c r="H59" s="4">
        <f t="shared" si="4"/>
        <v>64089</v>
      </c>
    </row>
    <row r="60">
      <c r="A60" s="1" t="s">
        <v>78</v>
      </c>
      <c r="B60" s="2" t="str">
        <f t="shared" si="1"/>
        <v>O001</v>
      </c>
      <c r="C60" s="3">
        <f>IFERROR(__xludf.DUMMYFUNCTION("TO_DATE(RANDBETWEEN(DATE(2023,1,1),DATE(2024,11,11)))"),45083.0)</f>
        <v>45083</v>
      </c>
      <c r="D60" s="4" t="s">
        <v>21</v>
      </c>
      <c r="E60" s="4" t="str">
        <f t="shared" si="2"/>
        <v>V008</v>
      </c>
      <c r="F60" s="4" t="s">
        <v>24</v>
      </c>
      <c r="G60" s="5">
        <f t="shared" si="3"/>
        <v>7</v>
      </c>
      <c r="H60" s="4">
        <f t="shared" si="4"/>
        <v>115410</v>
      </c>
    </row>
    <row r="61">
      <c r="A61" s="1" t="s">
        <v>79</v>
      </c>
      <c r="B61" s="2" t="str">
        <f t="shared" si="1"/>
        <v>O009</v>
      </c>
      <c r="C61" s="3">
        <f>IFERROR(__xludf.DUMMYFUNCTION("TO_DATE(RANDBETWEEN(DATE(2023,1,1),DATE(2024,11,11)))"),44959.0)</f>
        <v>44959</v>
      </c>
      <c r="D61" s="4" t="s">
        <v>9</v>
      </c>
      <c r="E61" s="4" t="str">
        <f t="shared" si="2"/>
        <v>V0044</v>
      </c>
      <c r="F61" s="4" t="s">
        <v>15</v>
      </c>
      <c r="G61" s="5">
        <f t="shared" si="3"/>
        <v>0</v>
      </c>
      <c r="H61" s="4">
        <f t="shared" si="4"/>
        <v>158199</v>
      </c>
    </row>
    <row r="62">
      <c r="A62" s="1" t="s">
        <v>80</v>
      </c>
      <c r="B62" s="2" t="str">
        <f t="shared" si="1"/>
        <v>O001</v>
      </c>
      <c r="C62" s="3">
        <f>IFERROR(__xludf.DUMMYFUNCTION("TO_DATE(RANDBETWEEN(DATE(2023,1,1),DATE(2024,11,11)))"),45423.0)</f>
        <v>45423</v>
      </c>
      <c r="D62" s="4" t="s">
        <v>21</v>
      </c>
      <c r="E62" s="4" t="str">
        <f t="shared" si="2"/>
        <v>V0044</v>
      </c>
      <c r="F62" s="4" t="s">
        <v>13</v>
      </c>
      <c r="G62" s="5">
        <f t="shared" si="3"/>
        <v>2</v>
      </c>
      <c r="H62" s="4">
        <f t="shared" si="4"/>
        <v>156682</v>
      </c>
    </row>
    <row r="63">
      <c r="A63" s="1" t="s">
        <v>81</v>
      </c>
      <c r="B63" s="2" t="str">
        <f t="shared" si="1"/>
        <v>O006</v>
      </c>
      <c r="C63" s="3">
        <f>IFERROR(__xludf.DUMMYFUNCTION("TO_DATE(RANDBETWEEN(DATE(2023,1,1),DATE(2024,11,11)))"),45160.0)</f>
        <v>45160</v>
      </c>
      <c r="D63" s="4" t="s">
        <v>21</v>
      </c>
      <c r="E63" s="4" t="str">
        <f t="shared" si="2"/>
        <v>V0039</v>
      </c>
      <c r="F63" s="4" t="s">
        <v>10</v>
      </c>
      <c r="G63" s="5">
        <f t="shared" si="3"/>
        <v>10</v>
      </c>
      <c r="H63" s="4">
        <f t="shared" si="4"/>
        <v>139365</v>
      </c>
    </row>
    <row r="64">
      <c r="A64" s="1" t="s">
        <v>82</v>
      </c>
      <c r="B64" s="2" t="str">
        <f t="shared" si="1"/>
        <v>O001</v>
      </c>
      <c r="C64" s="3">
        <f>IFERROR(__xludf.DUMMYFUNCTION("TO_DATE(RANDBETWEEN(DATE(2023,1,1),DATE(2024,11,11)))"),45287.0)</f>
        <v>45287</v>
      </c>
      <c r="D64" s="4" t="s">
        <v>12</v>
      </c>
      <c r="E64" s="4" t="str">
        <f t="shared" si="2"/>
        <v>V0016</v>
      </c>
      <c r="F64" s="4" t="s">
        <v>24</v>
      </c>
      <c r="G64" s="5">
        <f t="shared" si="3"/>
        <v>1</v>
      </c>
      <c r="H64" s="4">
        <f t="shared" si="4"/>
        <v>175485</v>
      </c>
    </row>
    <row r="65">
      <c r="A65" s="1" t="s">
        <v>83</v>
      </c>
      <c r="B65" s="2" t="str">
        <f t="shared" si="1"/>
        <v>O004</v>
      </c>
      <c r="C65" s="3">
        <f>IFERROR(__xludf.DUMMYFUNCTION("TO_DATE(RANDBETWEEN(DATE(2023,1,1),DATE(2024,11,11)))"),45293.0)</f>
        <v>45293</v>
      </c>
      <c r="D65" s="4" t="s">
        <v>12</v>
      </c>
      <c r="E65" s="4" t="str">
        <f t="shared" si="2"/>
        <v>V0043</v>
      </c>
      <c r="F65" s="4" t="s">
        <v>13</v>
      </c>
      <c r="G65" s="5">
        <f t="shared" si="3"/>
        <v>7</v>
      </c>
      <c r="H65" s="4">
        <f t="shared" si="4"/>
        <v>135853</v>
      </c>
    </row>
    <row r="66">
      <c r="A66" s="1" t="s">
        <v>84</v>
      </c>
      <c r="B66" s="2" t="str">
        <f t="shared" si="1"/>
        <v>O008</v>
      </c>
      <c r="C66" s="3">
        <f>IFERROR(__xludf.DUMMYFUNCTION("TO_DATE(RANDBETWEEN(DATE(2023,1,1),DATE(2024,11,11)))"),45508.0)</f>
        <v>45508</v>
      </c>
      <c r="D66" s="4" t="s">
        <v>21</v>
      </c>
      <c r="E66" s="4" t="str">
        <f t="shared" si="2"/>
        <v>V0026</v>
      </c>
      <c r="F66" s="4" t="s">
        <v>10</v>
      </c>
      <c r="G66" s="5">
        <f t="shared" si="3"/>
        <v>1</v>
      </c>
      <c r="H66" s="4">
        <f t="shared" si="4"/>
        <v>67553</v>
      </c>
    </row>
    <row r="67">
      <c r="A67" s="1" t="s">
        <v>85</v>
      </c>
      <c r="B67" s="2" t="str">
        <f t="shared" si="1"/>
        <v>O009</v>
      </c>
      <c r="C67" s="3">
        <f>IFERROR(__xludf.DUMMYFUNCTION("TO_DATE(RANDBETWEEN(DATE(2023,1,1),DATE(2024,11,11)))"),45050.0)</f>
        <v>45050</v>
      </c>
      <c r="D67" s="4" t="s">
        <v>12</v>
      </c>
      <c r="E67" s="4" t="str">
        <f t="shared" si="2"/>
        <v>V0015</v>
      </c>
      <c r="F67" s="4" t="s">
        <v>13</v>
      </c>
      <c r="G67" s="5">
        <f t="shared" si="3"/>
        <v>6</v>
      </c>
      <c r="H67" s="4">
        <f t="shared" si="4"/>
        <v>176965</v>
      </c>
    </row>
    <row r="68">
      <c r="A68" s="1" t="s">
        <v>86</v>
      </c>
      <c r="B68" s="2" t="str">
        <f t="shared" si="1"/>
        <v>O0010</v>
      </c>
      <c r="C68" s="3">
        <f>IFERROR(__xludf.DUMMYFUNCTION("TO_DATE(RANDBETWEEN(DATE(2023,1,1),DATE(2024,11,11)))"),45166.0)</f>
        <v>45166</v>
      </c>
      <c r="D68" s="4" t="s">
        <v>9</v>
      </c>
      <c r="E68" s="4" t="str">
        <f t="shared" si="2"/>
        <v>V0042</v>
      </c>
      <c r="F68" s="4" t="s">
        <v>10</v>
      </c>
      <c r="G68" s="5">
        <f t="shared" si="3"/>
        <v>0</v>
      </c>
      <c r="H68" s="4">
        <f t="shared" si="4"/>
        <v>80893</v>
      </c>
    </row>
    <row r="69">
      <c r="A69" s="1" t="s">
        <v>87</v>
      </c>
      <c r="B69" s="2" t="str">
        <f t="shared" si="1"/>
        <v>O004</v>
      </c>
      <c r="C69" s="3">
        <f>IFERROR(__xludf.DUMMYFUNCTION("TO_DATE(RANDBETWEEN(DATE(2023,1,1),DATE(2024,11,11)))"),44936.0)</f>
        <v>44936</v>
      </c>
      <c r="D69" s="4" t="s">
        <v>12</v>
      </c>
      <c r="E69" s="4" t="str">
        <f t="shared" si="2"/>
        <v>V0041</v>
      </c>
      <c r="F69" s="4" t="s">
        <v>22</v>
      </c>
      <c r="G69" s="5">
        <f t="shared" si="3"/>
        <v>4</v>
      </c>
      <c r="H69" s="4">
        <f t="shared" si="4"/>
        <v>187142</v>
      </c>
    </row>
    <row r="70">
      <c r="A70" s="1" t="s">
        <v>88</v>
      </c>
      <c r="B70" s="2" t="str">
        <f t="shared" si="1"/>
        <v>O002</v>
      </c>
      <c r="C70" s="3">
        <f>IFERROR(__xludf.DUMMYFUNCTION("TO_DATE(RANDBETWEEN(DATE(2023,1,1),DATE(2024,11,11)))"),45251.0)</f>
        <v>45251</v>
      </c>
      <c r="D70" s="4" t="s">
        <v>12</v>
      </c>
      <c r="E70" s="4" t="str">
        <f t="shared" si="2"/>
        <v>V0026</v>
      </c>
      <c r="F70" s="4" t="s">
        <v>35</v>
      </c>
      <c r="G70" s="5">
        <f t="shared" si="3"/>
        <v>4</v>
      </c>
      <c r="H70" s="4">
        <f t="shared" si="4"/>
        <v>92820</v>
      </c>
    </row>
    <row r="71">
      <c r="A71" s="1" t="s">
        <v>89</v>
      </c>
      <c r="B71" s="2" t="str">
        <f t="shared" si="1"/>
        <v>O001</v>
      </c>
      <c r="C71" s="3">
        <f>IFERROR(__xludf.DUMMYFUNCTION("TO_DATE(RANDBETWEEN(DATE(2023,1,1),DATE(2024,11,11)))"),45037.0)</f>
        <v>45037</v>
      </c>
      <c r="D71" s="4" t="s">
        <v>21</v>
      </c>
      <c r="E71" s="4" t="str">
        <f t="shared" si="2"/>
        <v>V001</v>
      </c>
      <c r="F71" s="4" t="s">
        <v>13</v>
      </c>
      <c r="G71" s="5">
        <f t="shared" si="3"/>
        <v>7</v>
      </c>
      <c r="H71" s="4">
        <f t="shared" si="4"/>
        <v>183872</v>
      </c>
    </row>
    <row r="72">
      <c r="A72" s="1" t="s">
        <v>90</v>
      </c>
      <c r="B72" s="2" t="str">
        <f t="shared" si="1"/>
        <v>O0010</v>
      </c>
      <c r="C72" s="3">
        <f>IFERROR(__xludf.DUMMYFUNCTION("TO_DATE(RANDBETWEEN(DATE(2023,1,1),DATE(2024,11,11)))"),45476.0)</f>
        <v>45476</v>
      </c>
      <c r="D72" s="4" t="s">
        <v>12</v>
      </c>
      <c r="E72" s="4" t="str">
        <f t="shared" si="2"/>
        <v>V0052</v>
      </c>
      <c r="F72" s="4" t="s">
        <v>19</v>
      </c>
      <c r="G72" s="5">
        <f t="shared" si="3"/>
        <v>10</v>
      </c>
      <c r="H72" s="4">
        <f t="shared" si="4"/>
        <v>120882</v>
      </c>
    </row>
    <row r="73">
      <c r="A73" s="1" t="s">
        <v>91</v>
      </c>
      <c r="B73" s="2" t="str">
        <f t="shared" si="1"/>
        <v>O002</v>
      </c>
      <c r="C73" s="3">
        <f>IFERROR(__xludf.DUMMYFUNCTION("TO_DATE(RANDBETWEEN(DATE(2023,1,1),DATE(2024,11,11)))"),45572.0)</f>
        <v>45572</v>
      </c>
      <c r="D73" s="4" t="s">
        <v>21</v>
      </c>
      <c r="E73" s="4" t="str">
        <f t="shared" si="2"/>
        <v>V0020</v>
      </c>
      <c r="F73" s="4" t="s">
        <v>10</v>
      </c>
      <c r="G73" s="5">
        <f t="shared" si="3"/>
        <v>1</v>
      </c>
      <c r="H73" s="4">
        <f t="shared" si="4"/>
        <v>155672</v>
      </c>
    </row>
    <row r="74">
      <c r="A74" s="1" t="s">
        <v>92</v>
      </c>
      <c r="B74" s="2" t="str">
        <f t="shared" si="1"/>
        <v>O002</v>
      </c>
      <c r="C74" s="3">
        <f>IFERROR(__xludf.DUMMYFUNCTION("TO_DATE(RANDBETWEEN(DATE(2023,1,1),DATE(2024,11,11)))"),45210.0)</f>
        <v>45210</v>
      </c>
      <c r="D74" s="4" t="s">
        <v>21</v>
      </c>
      <c r="E74" s="4" t="str">
        <f t="shared" si="2"/>
        <v>V009</v>
      </c>
      <c r="F74" s="4" t="s">
        <v>17</v>
      </c>
      <c r="G74" s="5">
        <f t="shared" si="3"/>
        <v>0</v>
      </c>
      <c r="H74" s="4">
        <f t="shared" si="4"/>
        <v>101839</v>
      </c>
    </row>
    <row r="75">
      <c r="A75" s="1" t="s">
        <v>93</v>
      </c>
      <c r="B75" s="2" t="str">
        <f t="shared" si="1"/>
        <v>O001</v>
      </c>
      <c r="C75" s="3">
        <f>IFERROR(__xludf.DUMMYFUNCTION("TO_DATE(RANDBETWEEN(DATE(2023,1,1),DATE(2024,11,11)))"),45594.0)</f>
        <v>45594</v>
      </c>
      <c r="D75" s="4" t="s">
        <v>12</v>
      </c>
      <c r="E75" s="4" t="str">
        <f t="shared" si="2"/>
        <v>V0027</v>
      </c>
      <c r="F75" s="4" t="s">
        <v>19</v>
      </c>
      <c r="G75" s="5">
        <f t="shared" si="3"/>
        <v>8</v>
      </c>
      <c r="H75" s="4">
        <f t="shared" si="4"/>
        <v>107029</v>
      </c>
    </row>
    <row r="76">
      <c r="A76" s="1" t="s">
        <v>94</v>
      </c>
      <c r="B76" s="2" t="str">
        <f t="shared" si="1"/>
        <v>O003</v>
      </c>
      <c r="C76" s="3">
        <f>IFERROR(__xludf.DUMMYFUNCTION("TO_DATE(RANDBETWEEN(DATE(2023,1,1),DATE(2024,11,11)))"),45342.0)</f>
        <v>45342</v>
      </c>
      <c r="D76" s="4" t="s">
        <v>21</v>
      </c>
      <c r="E76" s="4" t="str">
        <f t="shared" si="2"/>
        <v>V0050</v>
      </c>
      <c r="F76" s="4" t="s">
        <v>35</v>
      </c>
      <c r="G76" s="5">
        <f t="shared" si="3"/>
        <v>10</v>
      </c>
      <c r="H76" s="4">
        <f t="shared" si="4"/>
        <v>191977</v>
      </c>
    </row>
    <row r="77">
      <c r="A77" s="1" t="s">
        <v>95</v>
      </c>
      <c r="B77" s="2" t="str">
        <f t="shared" si="1"/>
        <v>O001</v>
      </c>
      <c r="C77" s="3">
        <f>IFERROR(__xludf.DUMMYFUNCTION("TO_DATE(RANDBETWEEN(DATE(2023,1,1),DATE(2024,11,11)))"),45532.0)</f>
        <v>45532</v>
      </c>
      <c r="D77" s="4" t="s">
        <v>21</v>
      </c>
      <c r="E77" s="4" t="str">
        <f t="shared" si="2"/>
        <v>V0010</v>
      </c>
      <c r="F77" s="4" t="s">
        <v>35</v>
      </c>
      <c r="G77" s="5">
        <f t="shared" si="3"/>
        <v>5</v>
      </c>
      <c r="H77" s="4">
        <f t="shared" si="4"/>
        <v>138726</v>
      </c>
    </row>
    <row r="78">
      <c r="A78" s="1" t="s">
        <v>96</v>
      </c>
      <c r="B78" s="2" t="str">
        <f t="shared" si="1"/>
        <v>O008</v>
      </c>
      <c r="C78" s="3">
        <f>IFERROR(__xludf.DUMMYFUNCTION("TO_DATE(RANDBETWEEN(DATE(2023,1,1),DATE(2024,11,11)))"),45571.0)</f>
        <v>45571</v>
      </c>
      <c r="D78" s="4" t="s">
        <v>12</v>
      </c>
      <c r="E78" s="4" t="str">
        <f t="shared" si="2"/>
        <v>V0059</v>
      </c>
      <c r="F78" s="4" t="s">
        <v>24</v>
      </c>
      <c r="G78" s="5">
        <f t="shared" si="3"/>
        <v>1</v>
      </c>
      <c r="H78" s="4">
        <f t="shared" si="4"/>
        <v>79981</v>
      </c>
    </row>
    <row r="79">
      <c r="A79" s="1" t="s">
        <v>97</v>
      </c>
      <c r="B79" s="2" t="str">
        <f t="shared" si="1"/>
        <v>O003</v>
      </c>
      <c r="C79" s="3">
        <f>IFERROR(__xludf.DUMMYFUNCTION("TO_DATE(RANDBETWEEN(DATE(2023,1,1),DATE(2024,11,11)))"),45210.0)</f>
        <v>45210</v>
      </c>
      <c r="D79" s="4" t="s">
        <v>12</v>
      </c>
      <c r="E79" s="4" t="str">
        <f t="shared" si="2"/>
        <v>V0047</v>
      </c>
      <c r="F79" s="4" t="s">
        <v>13</v>
      </c>
      <c r="G79" s="5">
        <f t="shared" si="3"/>
        <v>5</v>
      </c>
      <c r="H79" s="4">
        <f t="shared" si="4"/>
        <v>129947</v>
      </c>
    </row>
    <row r="80">
      <c r="A80" s="1" t="s">
        <v>98</v>
      </c>
      <c r="B80" s="2" t="str">
        <f t="shared" si="1"/>
        <v>O002</v>
      </c>
      <c r="C80" s="3">
        <f>IFERROR(__xludf.DUMMYFUNCTION("TO_DATE(RANDBETWEEN(DATE(2023,1,1),DATE(2024,11,11)))"),45344.0)</f>
        <v>45344</v>
      </c>
      <c r="D80" s="4" t="s">
        <v>21</v>
      </c>
      <c r="E80" s="4" t="str">
        <f t="shared" si="2"/>
        <v>V0054</v>
      </c>
      <c r="F80" s="4" t="s">
        <v>24</v>
      </c>
      <c r="G80" s="5">
        <f t="shared" si="3"/>
        <v>4</v>
      </c>
      <c r="H80" s="4">
        <f t="shared" si="4"/>
        <v>98550</v>
      </c>
    </row>
    <row r="81">
      <c r="A81" s="1" t="s">
        <v>99</v>
      </c>
      <c r="B81" s="2" t="str">
        <f t="shared" si="1"/>
        <v>O002</v>
      </c>
      <c r="C81" s="3">
        <f>IFERROR(__xludf.DUMMYFUNCTION("TO_DATE(RANDBETWEEN(DATE(2023,1,1),DATE(2024,11,11)))"),44946.0)</f>
        <v>44946</v>
      </c>
      <c r="D81" s="4" t="s">
        <v>12</v>
      </c>
      <c r="E81" s="4" t="str">
        <f t="shared" si="2"/>
        <v>V0051</v>
      </c>
      <c r="F81" s="4" t="s">
        <v>24</v>
      </c>
      <c r="G81" s="5">
        <f t="shared" si="3"/>
        <v>6</v>
      </c>
      <c r="H81" s="4">
        <f t="shared" si="4"/>
        <v>88257</v>
      </c>
    </row>
    <row r="82">
      <c r="A82" s="1" t="s">
        <v>100</v>
      </c>
      <c r="B82" s="2" t="str">
        <f t="shared" si="1"/>
        <v>O004</v>
      </c>
      <c r="C82" s="3">
        <f>IFERROR(__xludf.DUMMYFUNCTION("TO_DATE(RANDBETWEEN(DATE(2023,1,1),DATE(2024,11,11)))"),45512.0)</f>
        <v>45512</v>
      </c>
      <c r="D82" s="4" t="s">
        <v>12</v>
      </c>
      <c r="E82" s="4" t="str">
        <f t="shared" si="2"/>
        <v>V0044</v>
      </c>
      <c r="F82" s="4" t="s">
        <v>19</v>
      </c>
      <c r="G82" s="5">
        <f t="shared" si="3"/>
        <v>3</v>
      </c>
      <c r="H82" s="4">
        <f t="shared" si="4"/>
        <v>94788</v>
      </c>
    </row>
    <row r="83">
      <c r="A83" s="1" t="s">
        <v>101</v>
      </c>
      <c r="B83" s="2" t="str">
        <f t="shared" si="1"/>
        <v>O006</v>
      </c>
      <c r="C83" s="3">
        <f>IFERROR(__xludf.DUMMYFUNCTION("TO_DATE(RANDBETWEEN(DATE(2023,1,1),DATE(2024,11,11)))"),45280.0)</f>
        <v>45280</v>
      </c>
      <c r="D83" s="4" t="s">
        <v>21</v>
      </c>
      <c r="E83" s="4" t="str">
        <f t="shared" si="2"/>
        <v>V0013</v>
      </c>
      <c r="F83" s="4" t="s">
        <v>30</v>
      </c>
      <c r="G83" s="5">
        <f t="shared" si="3"/>
        <v>9</v>
      </c>
      <c r="H83" s="4">
        <f t="shared" si="4"/>
        <v>147588</v>
      </c>
    </row>
    <row r="84">
      <c r="A84" s="1" t="s">
        <v>102</v>
      </c>
      <c r="B84" s="2" t="str">
        <f t="shared" si="1"/>
        <v>O007</v>
      </c>
      <c r="C84" s="3">
        <f>IFERROR(__xludf.DUMMYFUNCTION("TO_DATE(RANDBETWEEN(DATE(2023,1,1),DATE(2024,11,11)))"),44972.0)</f>
        <v>44972</v>
      </c>
      <c r="D84" s="4" t="s">
        <v>12</v>
      </c>
      <c r="E84" s="4" t="str">
        <f t="shared" si="2"/>
        <v>V0016</v>
      </c>
      <c r="F84" s="4" t="s">
        <v>24</v>
      </c>
      <c r="G84" s="5">
        <f t="shared" si="3"/>
        <v>6</v>
      </c>
      <c r="H84" s="4">
        <f t="shared" si="4"/>
        <v>154964</v>
      </c>
    </row>
    <row r="85">
      <c r="A85" s="1" t="s">
        <v>103</v>
      </c>
      <c r="B85" s="2" t="str">
        <f t="shared" si="1"/>
        <v>O006</v>
      </c>
      <c r="C85" s="3">
        <f>IFERROR(__xludf.DUMMYFUNCTION("TO_DATE(RANDBETWEEN(DATE(2023,1,1),DATE(2024,11,11)))"),44969.0)</f>
        <v>44969</v>
      </c>
      <c r="D85" s="4" t="s">
        <v>9</v>
      </c>
      <c r="E85" s="4" t="str">
        <f t="shared" si="2"/>
        <v>V0033</v>
      </c>
      <c r="F85" s="4" t="s">
        <v>24</v>
      </c>
      <c r="G85" s="5">
        <f t="shared" si="3"/>
        <v>6</v>
      </c>
      <c r="H85" s="4">
        <f t="shared" si="4"/>
        <v>120259</v>
      </c>
    </row>
    <row r="86">
      <c r="A86" s="1" t="s">
        <v>104</v>
      </c>
      <c r="B86" s="2" t="str">
        <f t="shared" si="1"/>
        <v>O005</v>
      </c>
      <c r="C86" s="3">
        <f>IFERROR(__xludf.DUMMYFUNCTION("TO_DATE(RANDBETWEEN(DATE(2023,1,1),DATE(2024,11,11)))"),45489.0)</f>
        <v>45489</v>
      </c>
      <c r="D86" s="4" t="s">
        <v>12</v>
      </c>
      <c r="E86" s="4" t="str">
        <f t="shared" si="2"/>
        <v>V0017</v>
      </c>
      <c r="F86" s="4" t="s">
        <v>10</v>
      </c>
      <c r="G86" s="5">
        <f t="shared" si="3"/>
        <v>7</v>
      </c>
      <c r="H86" s="4">
        <f t="shared" si="4"/>
        <v>67983</v>
      </c>
    </row>
    <row r="87">
      <c r="A87" s="1" t="s">
        <v>105</v>
      </c>
      <c r="B87" s="2" t="str">
        <f t="shared" si="1"/>
        <v>O008</v>
      </c>
      <c r="C87" s="3">
        <f>IFERROR(__xludf.DUMMYFUNCTION("TO_DATE(RANDBETWEEN(DATE(2023,1,1),DATE(2024,11,11)))"),45569.0)</f>
        <v>45569</v>
      </c>
      <c r="D87" s="4" t="s">
        <v>9</v>
      </c>
      <c r="E87" s="4" t="str">
        <f t="shared" si="2"/>
        <v>V0017</v>
      </c>
      <c r="F87" s="4" t="s">
        <v>15</v>
      </c>
      <c r="G87" s="5">
        <f t="shared" si="3"/>
        <v>1</v>
      </c>
      <c r="H87" s="4">
        <f t="shared" si="4"/>
        <v>176685</v>
      </c>
    </row>
    <row r="88">
      <c r="A88" s="1" t="s">
        <v>106</v>
      </c>
      <c r="B88" s="2" t="str">
        <f t="shared" si="1"/>
        <v>O007</v>
      </c>
      <c r="C88" s="3">
        <f>IFERROR(__xludf.DUMMYFUNCTION("TO_DATE(RANDBETWEEN(DATE(2023,1,1),DATE(2024,11,11)))"),45169.0)</f>
        <v>45169</v>
      </c>
      <c r="D88" s="4" t="s">
        <v>21</v>
      </c>
      <c r="E88" s="4" t="str">
        <f t="shared" si="2"/>
        <v>V0029</v>
      </c>
      <c r="F88" s="4" t="s">
        <v>19</v>
      </c>
      <c r="G88" s="5">
        <f t="shared" si="3"/>
        <v>5</v>
      </c>
      <c r="H88" s="4">
        <f t="shared" si="4"/>
        <v>151425</v>
      </c>
    </row>
    <row r="89">
      <c r="A89" s="1" t="s">
        <v>107</v>
      </c>
      <c r="B89" s="2" t="str">
        <f t="shared" si="1"/>
        <v>O006</v>
      </c>
      <c r="C89" s="3">
        <f>IFERROR(__xludf.DUMMYFUNCTION("TO_DATE(RANDBETWEEN(DATE(2023,1,1),DATE(2024,11,11)))"),45104.0)</f>
        <v>45104</v>
      </c>
      <c r="D89" s="4" t="s">
        <v>9</v>
      </c>
      <c r="E89" s="4" t="str">
        <f t="shared" si="2"/>
        <v>V0034</v>
      </c>
      <c r="F89" s="4" t="s">
        <v>35</v>
      </c>
      <c r="G89" s="5">
        <f t="shared" si="3"/>
        <v>1</v>
      </c>
      <c r="H89" s="4">
        <f t="shared" si="4"/>
        <v>105366</v>
      </c>
    </row>
    <row r="90">
      <c r="A90" s="1" t="s">
        <v>108</v>
      </c>
      <c r="B90" s="2" t="str">
        <f t="shared" si="1"/>
        <v>O009</v>
      </c>
      <c r="C90" s="3">
        <f>IFERROR(__xludf.DUMMYFUNCTION("TO_DATE(RANDBETWEEN(DATE(2023,1,1),DATE(2024,11,11)))"),45109.0)</f>
        <v>45109</v>
      </c>
      <c r="D90" s="4" t="s">
        <v>9</v>
      </c>
      <c r="E90" s="4" t="str">
        <f t="shared" si="2"/>
        <v>V0029</v>
      </c>
      <c r="F90" s="4" t="s">
        <v>13</v>
      </c>
      <c r="G90" s="5">
        <f t="shared" si="3"/>
        <v>4</v>
      </c>
      <c r="H90" s="4">
        <f t="shared" si="4"/>
        <v>175449</v>
      </c>
    </row>
    <row r="91">
      <c r="A91" s="1" t="s">
        <v>109</v>
      </c>
      <c r="B91" s="2" t="str">
        <f t="shared" si="1"/>
        <v>O006</v>
      </c>
      <c r="C91" s="3">
        <f>IFERROR(__xludf.DUMMYFUNCTION("TO_DATE(RANDBETWEEN(DATE(2023,1,1),DATE(2024,11,11)))"),45183.0)</f>
        <v>45183</v>
      </c>
      <c r="D91" s="4" t="s">
        <v>12</v>
      </c>
      <c r="E91" s="4" t="str">
        <f t="shared" si="2"/>
        <v>V0018</v>
      </c>
      <c r="F91" s="4" t="s">
        <v>19</v>
      </c>
      <c r="G91" s="5">
        <f t="shared" si="3"/>
        <v>5</v>
      </c>
      <c r="H91" s="4">
        <f t="shared" si="4"/>
        <v>173088</v>
      </c>
    </row>
    <row r="92">
      <c r="A92" s="1" t="s">
        <v>110</v>
      </c>
      <c r="B92" s="2" t="str">
        <f t="shared" si="1"/>
        <v>O006</v>
      </c>
      <c r="C92" s="3">
        <f>IFERROR(__xludf.DUMMYFUNCTION("TO_DATE(RANDBETWEEN(DATE(2023,1,1),DATE(2024,11,11)))"),45414.0)</f>
        <v>45414</v>
      </c>
      <c r="D92" s="4" t="s">
        <v>21</v>
      </c>
      <c r="E92" s="4" t="str">
        <f t="shared" si="2"/>
        <v>V0038</v>
      </c>
      <c r="F92" s="4" t="s">
        <v>22</v>
      </c>
      <c r="G92" s="5">
        <f t="shared" si="3"/>
        <v>1</v>
      </c>
      <c r="H92" s="4">
        <f t="shared" si="4"/>
        <v>35526</v>
      </c>
    </row>
    <row r="93">
      <c r="A93" s="1" t="s">
        <v>111</v>
      </c>
      <c r="B93" s="2" t="str">
        <f t="shared" si="1"/>
        <v>O0010</v>
      </c>
      <c r="C93" s="3">
        <f>IFERROR(__xludf.DUMMYFUNCTION("TO_DATE(RANDBETWEEN(DATE(2023,1,1),DATE(2024,11,11)))"),45577.0)</f>
        <v>45577</v>
      </c>
      <c r="D93" s="4" t="s">
        <v>21</v>
      </c>
      <c r="E93" s="4" t="str">
        <f t="shared" si="2"/>
        <v>V0028</v>
      </c>
      <c r="F93" s="4" t="s">
        <v>17</v>
      </c>
      <c r="G93" s="5">
        <f t="shared" si="3"/>
        <v>5</v>
      </c>
      <c r="H93" s="4">
        <f t="shared" si="4"/>
        <v>112907</v>
      </c>
    </row>
    <row r="94">
      <c r="A94" s="1" t="s">
        <v>112</v>
      </c>
      <c r="B94" s="2" t="str">
        <f t="shared" si="1"/>
        <v>O005</v>
      </c>
      <c r="C94" s="3">
        <f>IFERROR(__xludf.DUMMYFUNCTION("TO_DATE(RANDBETWEEN(DATE(2023,1,1),DATE(2024,11,11)))"),45534.0)</f>
        <v>45534</v>
      </c>
      <c r="D94" s="4" t="s">
        <v>21</v>
      </c>
      <c r="E94" s="4" t="str">
        <f t="shared" si="2"/>
        <v>V0024</v>
      </c>
      <c r="F94" s="4" t="s">
        <v>15</v>
      </c>
      <c r="G94" s="5">
        <f t="shared" si="3"/>
        <v>9</v>
      </c>
      <c r="H94" s="4">
        <f t="shared" si="4"/>
        <v>45585</v>
      </c>
    </row>
    <row r="95">
      <c r="A95" s="1" t="s">
        <v>113</v>
      </c>
      <c r="B95" s="2" t="str">
        <f t="shared" si="1"/>
        <v>O002</v>
      </c>
      <c r="C95" s="3">
        <f>IFERROR(__xludf.DUMMYFUNCTION("TO_DATE(RANDBETWEEN(DATE(2023,1,1),DATE(2024,11,11)))"),45331.0)</f>
        <v>45331</v>
      </c>
      <c r="D95" s="4" t="s">
        <v>21</v>
      </c>
      <c r="E95" s="4" t="str">
        <f t="shared" si="2"/>
        <v>V0024</v>
      </c>
      <c r="F95" s="4" t="s">
        <v>13</v>
      </c>
      <c r="G95" s="5">
        <f t="shared" si="3"/>
        <v>5</v>
      </c>
      <c r="H95" s="4">
        <f t="shared" si="4"/>
        <v>29509</v>
      </c>
    </row>
    <row r="96">
      <c r="A96" s="1" t="s">
        <v>114</v>
      </c>
      <c r="B96" s="2" t="str">
        <f t="shared" si="1"/>
        <v>O004</v>
      </c>
      <c r="C96" s="3">
        <f>IFERROR(__xludf.DUMMYFUNCTION("TO_DATE(RANDBETWEEN(DATE(2023,1,1),DATE(2024,11,11)))"),45336.0)</f>
        <v>45336</v>
      </c>
      <c r="D96" s="4" t="s">
        <v>12</v>
      </c>
      <c r="E96" s="4" t="str">
        <f t="shared" si="2"/>
        <v>V0042</v>
      </c>
      <c r="F96" s="4" t="s">
        <v>35</v>
      </c>
      <c r="G96" s="5">
        <f t="shared" si="3"/>
        <v>2</v>
      </c>
      <c r="H96" s="4">
        <f t="shared" si="4"/>
        <v>55819</v>
      </c>
    </row>
    <row r="97">
      <c r="A97" s="1" t="s">
        <v>115</v>
      </c>
      <c r="B97" s="2" t="str">
        <f t="shared" si="1"/>
        <v>O003</v>
      </c>
      <c r="C97" s="3">
        <f>IFERROR(__xludf.DUMMYFUNCTION("TO_DATE(RANDBETWEEN(DATE(2023,1,1),DATE(2024,11,11)))"),45483.0)</f>
        <v>45483</v>
      </c>
      <c r="D97" s="4" t="s">
        <v>9</v>
      </c>
      <c r="E97" s="4" t="str">
        <f t="shared" si="2"/>
        <v>V0035</v>
      </c>
      <c r="F97" s="4" t="s">
        <v>22</v>
      </c>
      <c r="G97" s="5">
        <f t="shared" si="3"/>
        <v>1</v>
      </c>
      <c r="H97" s="4">
        <f t="shared" si="4"/>
        <v>182158</v>
      </c>
    </row>
    <row r="98">
      <c r="A98" s="1" t="s">
        <v>116</v>
      </c>
      <c r="B98" s="2" t="str">
        <f t="shared" si="1"/>
        <v>O006</v>
      </c>
      <c r="C98" s="3">
        <f>IFERROR(__xludf.DUMMYFUNCTION("TO_DATE(RANDBETWEEN(DATE(2023,1,1),DATE(2024,11,11)))"),45401.0)</f>
        <v>45401</v>
      </c>
      <c r="D98" s="4" t="s">
        <v>21</v>
      </c>
      <c r="E98" s="4" t="str">
        <f t="shared" si="2"/>
        <v>V0050</v>
      </c>
      <c r="F98" s="4" t="s">
        <v>15</v>
      </c>
      <c r="G98" s="5">
        <f t="shared" si="3"/>
        <v>6</v>
      </c>
      <c r="H98" s="4">
        <f t="shared" si="4"/>
        <v>94564</v>
      </c>
    </row>
    <row r="99">
      <c r="A99" s="1" t="s">
        <v>117</v>
      </c>
      <c r="B99" s="2" t="str">
        <f t="shared" si="1"/>
        <v>O004</v>
      </c>
      <c r="C99" s="3">
        <f>IFERROR(__xludf.DUMMYFUNCTION("TO_DATE(RANDBETWEEN(DATE(2023,1,1),DATE(2024,11,11)))"),45204.0)</f>
        <v>45204</v>
      </c>
      <c r="D99" s="4" t="s">
        <v>9</v>
      </c>
      <c r="E99" s="4" t="str">
        <f t="shared" si="2"/>
        <v>V0030</v>
      </c>
      <c r="F99" s="4" t="s">
        <v>13</v>
      </c>
      <c r="G99" s="5">
        <f t="shared" si="3"/>
        <v>1</v>
      </c>
      <c r="H99" s="4">
        <f t="shared" si="4"/>
        <v>55891</v>
      </c>
    </row>
    <row r="100">
      <c r="A100" s="1" t="s">
        <v>118</v>
      </c>
      <c r="B100" s="2" t="str">
        <f t="shared" si="1"/>
        <v>O002</v>
      </c>
      <c r="C100" s="3">
        <f>IFERROR(__xludf.DUMMYFUNCTION("TO_DATE(RANDBETWEEN(DATE(2023,1,1),DATE(2024,11,11)))"),45596.0)</f>
        <v>45596</v>
      </c>
      <c r="D100" s="4" t="s">
        <v>21</v>
      </c>
      <c r="E100" s="4" t="str">
        <f t="shared" si="2"/>
        <v>V0028</v>
      </c>
      <c r="F100" s="4" t="s">
        <v>30</v>
      </c>
      <c r="G100" s="5">
        <f t="shared" si="3"/>
        <v>4</v>
      </c>
      <c r="H100" s="4">
        <f t="shared" si="4"/>
        <v>42944</v>
      </c>
    </row>
    <row r="101">
      <c r="A101" s="1" t="s">
        <v>119</v>
      </c>
      <c r="B101" s="2" t="str">
        <f t="shared" si="1"/>
        <v>O008</v>
      </c>
      <c r="C101" s="3">
        <f>IFERROR(__xludf.DUMMYFUNCTION("TO_DATE(RANDBETWEEN(DATE(2023,1,1),DATE(2024,11,11)))"),45573.0)</f>
        <v>45573</v>
      </c>
      <c r="D101" s="4" t="s">
        <v>12</v>
      </c>
      <c r="E101" s="4" t="str">
        <f t="shared" si="2"/>
        <v>V0019</v>
      </c>
      <c r="F101" s="4" t="s">
        <v>10</v>
      </c>
      <c r="G101" s="5">
        <f t="shared" si="3"/>
        <v>10</v>
      </c>
      <c r="H101" s="4">
        <f t="shared" si="4"/>
        <v>98320</v>
      </c>
    </row>
    <row r="102">
      <c r="A102" s="1" t="s">
        <v>120</v>
      </c>
      <c r="B102" s="2" t="str">
        <f t="shared" si="1"/>
        <v>O007</v>
      </c>
      <c r="C102" s="3">
        <f>IFERROR(__xludf.DUMMYFUNCTION("TO_DATE(RANDBETWEEN(DATE(2023,1,1),DATE(2024,11,11)))"),44932.0)</f>
        <v>44932</v>
      </c>
      <c r="D102" s="4" t="s">
        <v>21</v>
      </c>
      <c r="E102" s="4" t="str">
        <f t="shared" si="2"/>
        <v>V0037</v>
      </c>
      <c r="F102" s="4" t="s">
        <v>17</v>
      </c>
      <c r="G102" s="5">
        <f t="shared" si="3"/>
        <v>7</v>
      </c>
      <c r="H102" s="4">
        <f t="shared" si="4"/>
        <v>44657</v>
      </c>
    </row>
    <row r="103">
      <c r="A103" s="1" t="s">
        <v>121</v>
      </c>
      <c r="B103" s="2" t="str">
        <f t="shared" si="1"/>
        <v>O009</v>
      </c>
      <c r="C103" s="3">
        <f>IFERROR(__xludf.DUMMYFUNCTION("TO_DATE(RANDBETWEEN(DATE(2023,1,1),DATE(2024,11,11)))"),45432.0)</f>
        <v>45432</v>
      </c>
      <c r="D103" s="4" t="s">
        <v>12</v>
      </c>
      <c r="E103" s="4" t="str">
        <f t="shared" si="2"/>
        <v>V0054</v>
      </c>
      <c r="F103" s="4" t="s">
        <v>15</v>
      </c>
      <c r="G103" s="5">
        <f t="shared" si="3"/>
        <v>2</v>
      </c>
      <c r="H103" s="4">
        <f t="shared" si="4"/>
        <v>140717</v>
      </c>
    </row>
    <row r="104">
      <c r="A104" s="1" t="s">
        <v>122</v>
      </c>
      <c r="B104" s="2" t="str">
        <f t="shared" si="1"/>
        <v>O009</v>
      </c>
      <c r="C104" s="3">
        <f>IFERROR(__xludf.DUMMYFUNCTION("TO_DATE(RANDBETWEEN(DATE(2023,1,1),DATE(2024,11,11)))"),45484.0)</f>
        <v>45484</v>
      </c>
      <c r="D104" s="4" t="s">
        <v>21</v>
      </c>
      <c r="E104" s="4" t="str">
        <f t="shared" si="2"/>
        <v>V0016</v>
      </c>
      <c r="F104" s="4" t="s">
        <v>35</v>
      </c>
      <c r="G104" s="5">
        <f t="shared" si="3"/>
        <v>9</v>
      </c>
      <c r="H104" s="4">
        <f t="shared" si="4"/>
        <v>127636</v>
      </c>
    </row>
    <row r="105">
      <c r="A105" s="1" t="s">
        <v>123</v>
      </c>
      <c r="B105" s="2" t="str">
        <f t="shared" si="1"/>
        <v>O008</v>
      </c>
      <c r="C105" s="3">
        <f>IFERROR(__xludf.DUMMYFUNCTION("TO_DATE(RANDBETWEEN(DATE(2023,1,1),DATE(2024,11,11)))"),45073.0)</f>
        <v>45073</v>
      </c>
      <c r="D105" s="4" t="s">
        <v>21</v>
      </c>
      <c r="E105" s="4" t="str">
        <f t="shared" si="2"/>
        <v>V0018</v>
      </c>
      <c r="F105" s="4" t="s">
        <v>19</v>
      </c>
      <c r="G105" s="5">
        <f t="shared" si="3"/>
        <v>10</v>
      </c>
      <c r="H105" s="4">
        <f t="shared" si="4"/>
        <v>136647</v>
      </c>
    </row>
    <row r="106">
      <c r="A106" s="1" t="s">
        <v>124</v>
      </c>
      <c r="B106" s="2" t="str">
        <f t="shared" si="1"/>
        <v>O001</v>
      </c>
      <c r="C106" s="3">
        <f>IFERROR(__xludf.DUMMYFUNCTION("TO_DATE(RANDBETWEEN(DATE(2023,1,1),DATE(2024,11,11)))"),45354.0)</f>
        <v>45354</v>
      </c>
      <c r="D106" s="4" t="s">
        <v>12</v>
      </c>
      <c r="E106" s="4" t="str">
        <f t="shared" si="2"/>
        <v>V0037</v>
      </c>
      <c r="F106" s="4" t="s">
        <v>35</v>
      </c>
      <c r="G106" s="5">
        <f t="shared" si="3"/>
        <v>3</v>
      </c>
      <c r="H106" s="4">
        <f t="shared" si="4"/>
        <v>29269</v>
      </c>
    </row>
    <row r="107">
      <c r="A107" s="1" t="s">
        <v>125</v>
      </c>
      <c r="B107" s="2" t="str">
        <f t="shared" si="1"/>
        <v>O001</v>
      </c>
      <c r="C107" s="3">
        <f>IFERROR(__xludf.DUMMYFUNCTION("TO_DATE(RANDBETWEEN(DATE(2023,1,1),DATE(2024,11,11)))"),45005.0)</f>
        <v>45005</v>
      </c>
      <c r="D107" s="4" t="s">
        <v>12</v>
      </c>
      <c r="E107" s="4" t="str">
        <f t="shared" si="2"/>
        <v>V0011</v>
      </c>
      <c r="F107" s="4" t="s">
        <v>15</v>
      </c>
      <c r="G107" s="5">
        <f t="shared" si="3"/>
        <v>1</v>
      </c>
      <c r="H107" s="4">
        <f t="shared" si="4"/>
        <v>34872</v>
      </c>
    </row>
    <row r="108">
      <c r="A108" s="1" t="s">
        <v>126</v>
      </c>
      <c r="B108" s="2" t="str">
        <f t="shared" si="1"/>
        <v>O002</v>
      </c>
      <c r="C108" s="3">
        <f>IFERROR(__xludf.DUMMYFUNCTION("TO_DATE(RANDBETWEEN(DATE(2023,1,1),DATE(2024,11,11)))"),45165.0)</f>
        <v>45165</v>
      </c>
      <c r="D108" s="4" t="s">
        <v>9</v>
      </c>
      <c r="E108" s="4" t="str">
        <f t="shared" si="2"/>
        <v>V001</v>
      </c>
      <c r="F108" s="4" t="s">
        <v>30</v>
      </c>
      <c r="G108" s="5">
        <f t="shared" si="3"/>
        <v>7</v>
      </c>
      <c r="H108" s="4">
        <f t="shared" si="4"/>
        <v>153439</v>
      </c>
    </row>
    <row r="109">
      <c r="A109" s="1" t="s">
        <v>127</v>
      </c>
      <c r="B109" s="2" t="str">
        <f t="shared" si="1"/>
        <v>O007</v>
      </c>
      <c r="C109" s="3">
        <f>IFERROR(__xludf.DUMMYFUNCTION("TO_DATE(RANDBETWEEN(DATE(2023,1,1),DATE(2024,11,11)))"),45095.0)</f>
        <v>45095</v>
      </c>
      <c r="D109" s="4" t="s">
        <v>21</v>
      </c>
      <c r="E109" s="4" t="str">
        <f t="shared" si="2"/>
        <v>V0049</v>
      </c>
      <c r="F109" s="4" t="s">
        <v>17</v>
      </c>
      <c r="G109" s="5">
        <f t="shared" si="3"/>
        <v>9</v>
      </c>
      <c r="H109" s="4">
        <f t="shared" si="4"/>
        <v>16275</v>
      </c>
    </row>
    <row r="110">
      <c r="A110" s="1" t="s">
        <v>128</v>
      </c>
      <c r="B110" s="2" t="str">
        <f t="shared" si="1"/>
        <v>O001</v>
      </c>
      <c r="C110" s="3">
        <f>IFERROR(__xludf.DUMMYFUNCTION("TO_DATE(RANDBETWEEN(DATE(2023,1,1),DATE(2024,11,11)))"),45362.0)</f>
        <v>45362</v>
      </c>
      <c r="D110" s="4" t="s">
        <v>12</v>
      </c>
      <c r="E110" s="4" t="str">
        <f t="shared" si="2"/>
        <v>V0018</v>
      </c>
      <c r="F110" s="4" t="s">
        <v>22</v>
      </c>
      <c r="G110" s="5">
        <f t="shared" si="3"/>
        <v>10</v>
      </c>
      <c r="H110" s="4">
        <f t="shared" si="4"/>
        <v>125395</v>
      </c>
    </row>
    <row r="111">
      <c r="A111" s="1" t="s">
        <v>129</v>
      </c>
      <c r="B111" s="2" t="str">
        <f t="shared" si="1"/>
        <v>O0010</v>
      </c>
      <c r="C111" s="3">
        <f>IFERROR(__xludf.DUMMYFUNCTION("TO_DATE(RANDBETWEEN(DATE(2023,1,1),DATE(2024,11,11)))"),44949.0)</f>
        <v>44949</v>
      </c>
      <c r="D111" s="4" t="s">
        <v>21</v>
      </c>
      <c r="E111" s="4" t="str">
        <f t="shared" si="2"/>
        <v>V001</v>
      </c>
      <c r="F111" s="4" t="s">
        <v>15</v>
      </c>
      <c r="G111" s="5">
        <f t="shared" si="3"/>
        <v>3</v>
      </c>
      <c r="H111" s="4">
        <f t="shared" si="4"/>
        <v>110096</v>
      </c>
    </row>
    <row r="112">
      <c r="A112" s="1" t="s">
        <v>130</v>
      </c>
      <c r="B112" s="2" t="str">
        <f t="shared" si="1"/>
        <v>O009</v>
      </c>
      <c r="C112" s="3">
        <f>IFERROR(__xludf.DUMMYFUNCTION("TO_DATE(RANDBETWEEN(DATE(2023,1,1),DATE(2024,11,11)))"),45389.0)</f>
        <v>45389</v>
      </c>
      <c r="D112" s="4" t="s">
        <v>9</v>
      </c>
      <c r="E112" s="4" t="str">
        <f t="shared" si="2"/>
        <v>V0014</v>
      </c>
      <c r="F112" s="4" t="s">
        <v>19</v>
      </c>
      <c r="G112" s="5">
        <f t="shared" si="3"/>
        <v>10</v>
      </c>
      <c r="H112" s="4">
        <f t="shared" si="4"/>
        <v>195157</v>
      </c>
    </row>
    <row r="113">
      <c r="A113" s="1" t="s">
        <v>131</v>
      </c>
      <c r="B113" s="2" t="str">
        <f t="shared" si="1"/>
        <v>O003</v>
      </c>
      <c r="C113" s="3">
        <f>IFERROR(__xludf.DUMMYFUNCTION("TO_DATE(RANDBETWEEN(DATE(2023,1,1),DATE(2024,11,11)))"),45101.0)</f>
        <v>45101</v>
      </c>
      <c r="D113" s="4" t="s">
        <v>12</v>
      </c>
      <c r="E113" s="4" t="str">
        <f t="shared" si="2"/>
        <v>V0017</v>
      </c>
      <c r="F113" s="4" t="s">
        <v>30</v>
      </c>
      <c r="G113" s="5">
        <f t="shared" si="3"/>
        <v>7</v>
      </c>
      <c r="H113" s="4">
        <f t="shared" si="4"/>
        <v>15613</v>
      </c>
    </row>
    <row r="114">
      <c r="A114" s="1" t="s">
        <v>132</v>
      </c>
      <c r="B114" s="2" t="str">
        <f t="shared" si="1"/>
        <v>O003</v>
      </c>
      <c r="C114" s="3">
        <f>IFERROR(__xludf.DUMMYFUNCTION("TO_DATE(RANDBETWEEN(DATE(2023,1,1),DATE(2024,11,11)))"),45492.0)</f>
        <v>45492</v>
      </c>
      <c r="D114" s="4" t="s">
        <v>12</v>
      </c>
      <c r="E114" s="4" t="str">
        <f t="shared" si="2"/>
        <v>V0031</v>
      </c>
      <c r="F114" s="4" t="s">
        <v>22</v>
      </c>
      <c r="G114" s="5">
        <f t="shared" si="3"/>
        <v>5</v>
      </c>
      <c r="H114" s="4">
        <f t="shared" si="4"/>
        <v>10994</v>
      </c>
    </row>
    <row r="115">
      <c r="A115" s="1" t="s">
        <v>133</v>
      </c>
      <c r="B115" s="2" t="str">
        <f t="shared" si="1"/>
        <v>O006</v>
      </c>
      <c r="C115" s="3">
        <f>IFERROR(__xludf.DUMMYFUNCTION("TO_DATE(RANDBETWEEN(DATE(2023,1,1),DATE(2024,11,11)))"),45080.0)</f>
        <v>45080</v>
      </c>
      <c r="D115" s="4" t="s">
        <v>12</v>
      </c>
      <c r="E115" s="4" t="str">
        <f t="shared" si="2"/>
        <v>V001</v>
      </c>
      <c r="F115" s="4" t="s">
        <v>24</v>
      </c>
      <c r="G115" s="5">
        <f t="shared" si="3"/>
        <v>7</v>
      </c>
      <c r="H115" s="4">
        <f t="shared" si="4"/>
        <v>71725</v>
      </c>
    </row>
    <row r="116">
      <c r="A116" s="1" t="s">
        <v>134</v>
      </c>
      <c r="B116" s="2" t="str">
        <f t="shared" si="1"/>
        <v>O006</v>
      </c>
      <c r="C116" s="3">
        <f>IFERROR(__xludf.DUMMYFUNCTION("TO_DATE(RANDBETWEEN(DATE(2023,1,1),DATE(2024,11,11)))"),45116.0)</f>
        <v>45116</v>
      </c>
      <c r="D116" s="4" t="s">
        <v>9</v>
      </c>
      <c r="E116" s="4" t="str">
        <f t="shared" si="2"/>
        <v>V0055</v>
      </c>
      <c r="F116" s="4" t="s">
        <v>19</v>
      </c>
      <c r="G116" s="5">
        <f t="shared" si="3"/>
        <v>7</v>
      </c>
      <c r="H116" s="4">
        <f t="shared" si="4"/>
        <v>181942</v>
      </c>
    </row>
    <row r="117">
      <c r="A117" s="1" t="s">
        <v>135</v>
      </c>
      <c r="B117" s="2" t="str">
        <f t="shared" si="1"/>
        <v>O002</v>
      </c>
      <c r="C117" s="3">
        <f>IFERROR(__xludf.DUMMYFUNCTION("TO_DATE(RANDBETWEEN(DATE(2023,1,1),DATE(2024,11,11)))"),45017.0)</f>
        <v>45017</v>
      </c>
      <c r="D117" s="4" t="s">
        <v>12</v>
      </c>
      <c r="E117" s="4" t="str">
        <f t="shared" si="2"/>
        <v>V0044</v>
      </c>
      <c r="F117" s="4" t="s">
        <v>24</v>
      </c>
      <c r="G117" s="5">
        <f t="shared" si="3"/>
        <v>6</v>
      </c>
      <c r="H117" s="4">
        <f t="shared" si="4"/>
        <v>73621</v>
      </c>
    </row>
    <row r="118">
      <c r="A118" s="1" t="s">
        <v>136</v>
      </c>
      <c r="B118" s="2" t="str">
        <f t="shared" si="1"/>
        <v>O006</v>
      </c>
      <c r="C118" s="3">
        <f>IFERROR(__xludf.DUMMYFUNCTION("TO_DATE(RANDBETWEEN(DATE(2023,1,1),DATE(2024,11,11)))"),45570.0)</f>
        <v>45570</v>
      </c>
      <c r="D118" s="4" t="s">
        <v>9</v>
      </c>
      <c r="E118" s="4" t="str">
        <f t="shared" si="2"/>
        <v>V0045</v>
      </c>
      <c r="F118" s="4" t="s">
        <v>30</v>
      </c>
      <c r="G118" s="5">
        <f t="shared" si="3"/>
        <v>6</v>
      </c>
      <c r="H118" s="4">
        <f t="shared" si="4"/>
        <v>61281</v>
      </c>
    </row>
    <row r="119">
      <c r="A119" s="1" t="s">
        <v>137</v>
      </c>
      <c r="B119" s="2" t="str">
        <f t="shared" si="1"/>
        <v>O005</v>
      </c>
      <c r="C119" s="3">
        <f>IFERROR(__xludf.DUMMYFUNCTION("TO_DATE(RANDBETWEEN(DATE(2023,1,1),DATE(2024,11,11)))"),45027.0)</f>
        <v>45027</v>
      </c>
      <c r="D119" s="4" t="s">
        <v>12</v>
      </c>
      <c r="E119" s="4" t="str">
        <f t="shared" si="2"/>
        <v>V0013</v>
      </c>
      <c r="F119" s="4" t="s">
        <v>10</v>
      </c>
      <c r="G119" s="5">
        <f t="shared" si="3"/>
        <v>0</v>
      </c>
      <c r="H119" s="4">
        <f t="shared" si="4"/>
        <v>50274</v>
      </c>
    </row>
    <row r="120">
      <c r="A120" s="1" t="s">
        <v>138</v>
      </c>
      <c r="B120" s="2" t="str">
        <f t="shared" si="1"/>
        <v>O002</v>
      </c>
      <c r="C120" s="3">
        <f>IFERROR(__xludf.DUMMYFUNCTION("TO_DATE(RANDBETWEEN(DATE(2023,1,1),DATE(2024,11,11)))"),45413.0)</f>
        <v>45413</v>
      </c>
      <c r="D120" s="4" t="s">
        <v>12</v>
      </c>
      <c r="E120" s="4" t="str">
        <f t="shared" si="2"/>
        <v>V0018</v>
      </c>
      <c r="F120" s="4" t="s">
        <v>13</v>
      </c>
      <c r="G120" s="5">
        <f t="shared" si="3"/>
        <v>4</v>
      </c>
      <c r="H120" s="4">
        <f t="shared" si="4"/>
        <v>126497</v>
      </c>
    </row>
    <row r="121">
      <c r="A121" s="1" t="s">
        <v>139</v>
      </c>
      <c r="B121" s="2" t="str">
        <f t="shared" si="1"/>
        <v>O007</v>
      </c>
      <c r="C121" s="3">
        <f>IFERROR(__xludf.DUMMYFUNCTION("TO_DATE(RANDBETWEEN(DATE(2023,1,1),DATE(2024,11,11)))"),45117.0)</f>
        <v>45117</v>
      </c>
      <c r="D121" s="4" t="s">
        <v>12</v>
      </c>
      <c r="E121" s="4" t="str">
        <f t="shared" si="2"/>
        <v>V0032</v>
      </c>
      <c r="F121" s="4" t="s">
        <v>22</v>
      </c>
      <c r="G121" s="5">
        <f t="shared" si="3"/>
        <v>3</v>
      </c>
      <c r="H121" s="4">
        <f t="shared" si="4"/>
        <v>136018</v>
      </c>
    </row>
    <row r="122">
      <c r="A122" s="1" t="s">
        <v>140</v>
      </c>
      <c r="B122" s="2" t="str">
        <f t="shared" si="1"/>
        <v>O009</v>
      </c>
      <c r="C122" s="3">
        <f>IFERROR(__xludf.DUMMYFUNCTION("TO_DATE(RANDBETWEEN(DATE(2023,1,1),DATE(2024,11,11)))"),45069.0)</f>
        <v>45069</v>
      </c>
      <c r="D122" s="4" t="s">
        <v>12</v>
      </c>
      <c r="E122" s="4" t="str">
        <f t="shared" si="2"/>
        <v>V0035</v>
      </c>
      <c r="F122" s="4" t="s">
        <v>13</v>
      </c>
      <c r="G122" s="5">
        <f t="shared" si="3"/>
        <v>7</v>
      </c>
      <c r="H122" s="4">
        <f t="shared" si="4"/>
        <v>94042</v>
      </c>
    </row>
    <row r="123">
      <c r="A123" s="1" t="s">
        <v>141</v>
      </c>
      <c r="B123" s="2" t="str">
        <f t="shared" si="1"/>
        <v>O0010</v>
      </c>
      <c r="C123" s="3">
        <f>IFERROR(__xludf.DUMMYFUNCTION("TO_DATE(RANDBETWEEN(DATE(2023,1,1),DATE(2024,11,11)))"),45542.0)</f>
        <v>45542</v>
      </c>
      <c r="D123" s="4" t="s">
        <v>12</v>
      </c>
      <c r="E123" s="4" t="str">
        <f t="shared" si="2"/>
        <v>V0032</v>
      </c>
      <c r="F123" s="4" t="s">
        <v>10</v>
      </c>
      <c r="G123" s="5">
        <f t="shared" si="3"/>
        <v>10</v>
      </c>
      <c r="H123" s="4">
        <f t="shared" si="4"/>
        <v>128386</v>
      </c>
    </row>
    <row r="124">
      <c r="A124" s="1" t="s">
        <v>142</v>
      </c>
      <c r="B124" s="2" t="str">
        <f t="shared" si="1"/>
        <v>O004</v>
      </c>
      <c r="C124" s="3">
        <f>IFERROR(__xludf.DUMMYFUNCTION("TO_DATE(RANDBETWEEN(DATE(2023,1,1),DATE(2024,11,11)))"),45517.0)</f>
        <v>45517</v>
      </c>
      <c r="D124" s="4" t="s">
        <v>12</v>
      </c>
      <c r="E124" s="4" t="str">
        <f t="shared" si="2"/>
        <v>V0029</v>
      </c>
      <c r="F124" s="4" t="s">
        <v>24</v>
      </c>
      <c r="G124" s="5">
        <f t="shared" si="3"/>
        <v>5</v>
      </c>
      <c r="H124" s="4">
        <f t="shared" si="4"/>
        <v>199129</v>
      </c>
    </row>
    <row r="125">
      <c r="A125" s="1" t="s">
        <v>143</v>
      </c>
      <c r="B125" s="2" t="str">
        <f t="shared" si="1"/>
        <v>O008</v>
      </c>
      <c r="C125" s="3">
        <f>IFERROR(__xludf.DUMMYFUNCTION("TO_DATE(RANDBETWEEN(DATE(2023,1,1),DATE(2024,11,11)))"),45147.0)</f>
        <v>45147</v>
      </c>
      <c r="D125" s="4" t="s">
        <v>21</v>
      </c>
      <c r="E125" s="4" t="str">
        <f t="shared" si="2"/>
        <v>V0028</v>
      </c>
      <c r="F125" s="4" t="s">
        <v>10</v>
      </c>
      <c r="G125" s="5">
        <f t="shared" si="3"/>
        <v>4</v>
      </c>
      <c r="H125" s="4">
        <f t="shared" si="4"/>
        <v>72290</v>
      </c>
    </row>
    <row r="126">
      <c r="A126" s="1" t="s">
        <v>144</v>
      </c>
      <c r="B126" s="2" t="str">
        <f t="shared" si="1"/>
        <v>O002</v>
      </c>
      <c r="C126" s="3">
        <f>IFERROR(__xludf.DUMMYFUNCTION("TO_DATE(RANDBETWEEN(DATE(2023,1,1),DATE(2024,11,11)))"),45347.0)</f>
        <v>45347</v>
      </c>
      <c r="D126" s="4" t="s">
        <v>12</v>
      </c>
      <c r="E126" s="4" t="str">
        <f t="shared" si="2"/>
        <v>V0024</v>
      </c>
      <c r="F126" s="4" t="s">
        <v>17</v>
      </c>
      <c r="G126" s="5">
        <f t="shared" si="3"/>
        <v>8</v>
      </c>
      <c r="H126" s="4">
        <f t="shared" si="4"/>
        <v>10010</v>
      </c>
    </row>
    <row r="127">
      <c r="A127" s="1" t="s">
        <v>145</v>
      </c>
      <c r="B127" s="2" t="str">
        <f t="shared" si="1"/>
        <v>O003</v>
      </c>
      <c r="C127" s="3">
        <f>IFERROR(__xludf.DUMMYFUNCTION("TO_DATE(RANDBETWEEN(DATE(2023,1,1),DATE(2024,11,11)))"),45345.0)</f>
        <v>45345</v>
      </c>
      <c r="D127" s="4" t="s">
        <v>9</v>
      </c>
      <c r="E127" s="4" t="str">
        <f t="shared" si="2"/>
        <v>V0038</v>
      </c>
      <c r="F127" s="4" t="s">
        <v>30</v>
      </c>
      <c r="G127" s="5">
        <f t="shared" si="3"/>
        <v>4</v>
      </c>
      <c r="H127" s="4">
        <f t="shared" si="4"/>
        <v>128940</v>
      </c>
    </row>
    <row r="128">
      <c r="A128" s="1" t="s">
        <v>146</v>
      </c>
      <c r="B128" s="2" t="str">
        <f t="shared" si="1"/>
        <v>O006</v>
      </c>
      <c r="C128" s="3">
        <f>IFERROR(__xludf.DUMMYFUNCTION("TO_DATE(RANDBETWEEN(DATE(2023,1,1),DATE(2024,11,11)))"),45189.0)</f>
        <v>45189</v>
      </c>
      <c r="D128" s="4" t="s">
        <v>9</v>
      </c>
      <c r="E128" s="4" t="str">
        <f t="shared" si="2"/>
        <v>V0031</v>
      </c>
      <c r="F128" s="4" t="s">
        <v>17</v>
      </c>
      <c r="G128" s="5">
        <f t="shared" si="3"/>
        <v>10</v>
      </c>
      <c r="H128" s="4">
        <f t="shared" si="4"/>
        <v>27305</v>
      </c>
    </row>
    <row r="129">
      <c r="A129" s="1" t="s">
        <v>147</v>
      </c>
      <c r="B129" s="2" t="str">
        <f t="shared" si="1"/>
        <v>O001</v>
      </c>
      <c r="C129" s="3">
        <f>IFERROR(__xludf.DUMMYFUNCTION("TO_DATE(RANDBETWEEN(DATE(2023,1,1),DATE(2024,11,11)))"),45000.0)</f>
        <v>45000</v>
      </c>
      <c r="D129" s="4" t="s">
        <v>12</v>
      </c>
      <c r="E129" s="4" t="str">
        <f t="shared" si="2"/>
        <v>V0022</v>
      </c>
      <c r="F129" s="4" t="s">
        <v>22</v>
      </c>
      <c r="G129" s="5">
        <f t="shared" si="3"/>
        <v>0</v>
      </c>
      <c r="H129" s="4">
        <f t="shared" si="4"/>
        <v>138440</v>
      </c>
    </row>
    <row r="130">
      <c r="A130" s="1" t="s">
        <v>148</v>
      </c>
      <c r="B130" s="2" t="str">
        <f t="shared" si="1"/>
        <v>O008</v>
      </c>
      <c r="C130" s="3">
        <f>IFERROR(__xludf.DUMMYFUNCTION("TO_DATE(RANDBETWEEN(DATE(2023,1,1),DATE(2024,11,11)))"),45288.0)</f>
        <v>45288</v>
      </c>
      <c r="D130" s="4" t="s">
        <v>21</v>
      </c>
      <c r="E130" s="4" t="str">
        <f t="shared" si="2"/>
        <v>V0021</v>
      </c>
      <c r="F130" s="4" t="s">
        <v>10</v>
      </c>
      <c r="G130" s="5">
        <f t="shared" si="3"/>
        <v>0</v>
      </c>
      <c r="H130" s="4">
        <f t="shared" si="4"/>
        <v>199787</v>
      </c>
    </row>
    <row r="131">
      <c r="A131" s="1" t="s">
        <v>149</v>
      </c>
      <c r="B131" s="2" t="str">
        <f t="shared" si="1"/>
        <v>O001</v>
      </c>
      <c r="C131" s="3">
        <f>IFERROR(__xludf.DUMMYFUNCTION("TO_DATE(RANDBETWEEN(DATE(2023,1,1),DATE(2024,11,11)))"),45075.0)</f>
        <v>45075</v>
      </c>
      <c r="D131" s="4" t="s">
        <v>9</v>
      </c>
      <c r="E131" s="4" t="str">
        <f t="shared" si="2"/>
        <v>V0015</v>
      </c>
      <c r="F131" s="4" t="s">
        <v>15</v>
      </c>
      <c r="G131" s="5">
        <f t="shared" si="3"/>
        <v>8</v>
      </c>
      <c r="H131" s="4">
        <f t="shared" si="4"/>
        <v>116462</v>
      </c>
    </row>
    <row r="132">
      <c r="A132" s="1" t="s">
        <v>150</v>
      </c>
      <c r="B132" s="2" t="str">
        <f t="shared" si="1"/>
        <v>O001</v>
      </c>
      <c r="C132" s="3">
        <f>IFERROR(__xludf.DUMMYFUNCTION("TO_DATE(RANDBETWEEN(DATE(2023,1,1),DATE(2024,11,11)))"),45543.0)</f>
        <v>45543</v>
      </c>
      <c r="D132" s="4" t="s">
        <v>21</v>
      </c>
      <c r="E132" s="4" t="str">
        <f t="shared" si="2"/>
        <v>V0011</v>
      </c>
      <c r="F132" s="4" t="s">
        <v>35</v>
      </c>
      <c r="G132" s="5">
        <f t="shared" si="3"/>
        <v>2</v>
      </c>
      <c r="H132" s="4">
        <f t="shared" si="4"/>
        <v>98057</v>
      </c>
    </row>
    <row r="133">
      <c r="A133" s="1" t="s">
        <v>151</v>
      </c>
      <c r="B133" s="2" t="str">
        <f t="shared" si="1"/>
        <v>O009</v>
      </c>
      <c r="C133" s="3">
        <f>IFERROR(__xludf.DUMMYFUNCTION("TO_DATE(RANDBETWEEN(DATE(2023,1,1),DATE(2024,11,11)))"),45194.0)</f>
        <v>45194</v>
      </c>
      <c r="D133" s="4" t="s">
        <v>21</v>
      </c>
      <c r="E133" s="4" t="str">
        <f t="shared" si="2"/>
        <v>V0017</v>
      </c>
      <c r="F133" s="4" t="s">
        <v>19</v>
      </c>
      <c r="G133" s="5">
        <f t="shared" si="3"/>
        <v>0</v>
      </c>
      <c r="H133" s="4">
        <f t="shared" si="4"/>
        <v>81664</v>
      </c>
    </row>
    <row r="134">
      <c r="A134" s="1" t="s">
        <v>152</v>
      </c>
      <c r="B134" s="2" t="str">
        <f t="shared" si="1"/>
        <v>O003</v>
      </c>
      <c r="C134" s="3">
        <f>IFERROR(__xludf.DUMMYFUNCTION("TO_DATE(RANDBETWEEN(DATE(2023,1,1),DATE(2024,11,11)))"),44932.0)</f>
        <v>44932</v>
      </c>
      <c r="D134" s="4" t="s">
        <v>21</v>
      </c>
      <c r="E134" s="4" t="str">
        <f t="shared" si="2"/>
        <v>V0033</v>
      </c>
      <c r="F134" s="4" t="s">
        <v>24</v>
      </c>
      <c r="G134" s="5">
        <f t="shared" si="3"/>
        <v>7</v>
      </c>
      <c r="H134" s="4">
        <f t="shared" si="4"/>
        <v>84087</v>
      </c>
    </row>
    <row r="135">
      <c r="A135" s="1" t="s">
        <v>153</v>
      </c>
      <c r="B135" s="2" t="str">
        <f t="shared" si="1"/>
        <v>O003</v>
      </c>
      <c r="C135" s="3">
        <f>IFERROR(__xludf.DUMMYFUNCTION("TO_DATE(RANDBETWEEN(DATE(2023,1,1),DATE(2024,11,11)))"),45553.0)</f>
        <v>45553</v>
      </c>
      <c r="D135" s="4" t="s">
        <v>9</v>
      </c>
      <c r="E135" s="4" t="str">
        <f t="shared" si="2"/>
        <v>V0043</v>
      </c>
      <c r="F135" s="4" t="s">
        <v>15</v>
      </c>
      <c r="G135" s="5">
        <f t="shared" si="3"/>
        <v>8</v>
      </c>
      <c r="H135" s="4">
        <f t="shared" si="4"/>
        <v>197584</v>
      </c>
    </row>
    <row r="136">
      <c r="A136" s="1" t="s">
        <v>154</v>
      </c>
      <c r="B136" s="2" t="str">
        <f t="shared" si="1"/>
        <v>O004</v>
      </c>
      <c r="C136" s="3">
        <f>IFERROR(__xludf.DUMMYFUNCTION("TO_DATE(RANDBETWEEN(DATE(2023,1,1),DATE(2024,11,11)))"),45509.0)</f>
        <v>45509</v>
      </c>
      <c r="D136" s="4" t="s">
        <v>9</v>
      </c>
      <c r="E136" s="4" t="str">
        <f t="shared" si="2"/>
        <v>V0051</v>
      </c>
      <c r="F136" s="4" t="s">
        <v>15</v>
      </c>
      <c r="G136" s="5">
        <f t="shared" si="3"/>
        <v>4</v>
      </c>
      <c r="H136" s="4">
        <f t="shared" si="4"/>
        <v>171800</v>
      </c>
    </row>
    <row r="137">
      <c r="A137" s="1" t="s">
        <v>155</v>
      </c>
      <c r="B137" s="2" t="str">
        <f t="shared" si="1"/>
        <v>O003</v>
      </c>
      <c r="C137" s="3">
        <f>IFERROR(__xludf.DUMMYFUNCTION("TO_DATE(RANDBETWEEN(DATE(2023,1,1),DATE(2024,11,11)))"),45095.0)</f>
        <v>45095</v>
      </c>
      <c r="D137" s="4" t="s">
        <v>12</v>
      </c>
      <c r="E137" s="4" t="str">
        <f t="shared" si="2"/>
        <v>V007</v>
      </c>
      <c r="F137" s="4" t="s">
        <v>17</v>
      </c>
      <c r="G137" s="5">
        <f t="shared" si="3"/>
        <v>7</v>
      </c>
      <c r="H137" s="4">
        <f t="shared" si="4"/>
        <v>66553</v>
      </c>
    </row>
    <row r="138">
      <c r="A138" s="1" t="s">
        <v>156</v>
      </c>
      <c r="B138" s="2" t="str">
        <f t="shared" si="1"/>
        <v>O002</v>
      </c>
      <c r="C138" s="3">
        <f>IFERROR(__xludf.DUMMYFUNCTION("TO_DATE(RANDBETWEEN(DATE(2023,1,1),DATE(2024,11,11)))"),45009.0)</f>
        <v>45009</v>
      </c>
      <c r="D138" s="4" t="s">
        <v>9</v>
      </c>
      <c r="E138" s="4" t="str">
        <f t="shared" si="2"/>
        <v>V0027</v>
      </c>
      <c r="F138" s="4" t="s">
        <v>10</v>
      </c>
      <c r="G138" s="5">
        <f t="shared" si="3"/>
        <v>9</v>
      </c>
      <c r="H138" s="4">
        <f t="shared" si="4"/>
        <v>138967</v>
      </c>
    </row>
    <row r="139">
      <c r="A139" s="1" t="s">
        <v>157</v>
      </c>
      <c r="B139" s="2" t="str">
        <f t="shared" si="1"/>
        <v>O005</v>
      </c>
      <c r="C139" s="3">
        <f>IFERROR(__xludf.DUMMYFUNCTION("TO_DATE(RANDBETWEEN(DATE(2023,1,1),DATE(2024,11,11)))"),45457.0)</f>
        <v>45457</v>
      </c>
      <c r="D139" s="4" t="s">
        <v>21</v>
      </c>
      <c r="E139" s="4" t="str">
        <f t="shared" si="2"/>
        <v>V008</v>
      </c>
      <c r="F139" s="4" t="s">
        <v>30</v>
      </c>
      <c r="G139" s="5">
        <f t="shared" si="3"/>
        <v>1</v>
      </c>
      <c r="H139" s="4">
        <f t="shared" si="4"/>
        <v>27074</v>
      </c>
    </row>
    <row r="140">
      <c r="A140" s="1" t="s">
        <v>158</v>
      </c>
      <c r="B140" s="2" t="str">
        <f t="shared" si="1"/>
        <v>O009</v>
      </c>
      <c r="C140" s="3">
        <f>IFERROR(__xludf.DUMMYFUNCTION("TO_DATE(RANDBETWEEN(DATE(2023,1,1),DATE(2024,11,11)))"),45102.0)</f>
        <v>45102</v>
      </c>
      <c r="D140" s="4" t="s">
        <v>9</v>
      </c>
      <c r="E140" s="4" t="str">
        <f t="shared" si="2"/>
        <v>V0029</v>
      </c>
      <c r="F140" s="4" t="s">
        <v>22</v>
      </c>
      <c r="G140" s="5">
        <f t="shared" si="3"/>
        <v>4</v>
      </c>
      <c r="H140" s="4">
        <f t="shared" si="4"/>
        <v>12248</v>
      </c>
    </row>
    <row r="141">
      <c r="A141" s="1" t="s">
        <v>159</v>
      </c>
      <c r="B141" s="2" t="str">
        <f t="shared" si="1"/>
        <v>O006</v>
      </c>
      <c r="C141" s="3">
        <f>IFERROR(__xludf.DUMMYFUNCTION("TO_DATE(RANDBETWEEN(DATE(2023,1,1),DATE(2024,11,11)))"),45238.0)</f>
        <v>45238</v>
      </c>
      <c r="D141" s="4" t="s">
        <v>12</v>
      </c>
      <c r="E141" s="4" t="str">
        <f t="shared" si="2"/>
        <v>V0060</v>
      </c>
      <c r="F141" s="4" t="s">
        <v>35</v>
      </c>
      <c r="G141" s="5">
        <f t="shared" si="3"/>
        <v>5</v>
      </c>
      <c r="H141" s="4">
        <f t="shared" si="4"/>
        <v>78049</v>
      </c>
    </row>
    <row r="142">
      <c r="A142" s="1" t="s">
        <v>160</v>
      </c>
      <c r="B142" s="2" t="str">
        <f t="shared" si="1"/>
        <v>O005</v>
      </c>
      <c r="C142" s="3">
        <f>IFERROR(__xludf.DUMMYFUNCTION("TO_DATE(RANDBETWEEN(DATE(2023,1,1),DATE(2024,11,11)))"),45095.0)</f>
        <v>45095</v>
      </c>
      <c r="D142" s="4" t="s">
        <v>9</v>
      </c>
      <c r="E142" s="4" t="str">
        <f t="shared" si="2"/>
        <v>V0013</v>
      </c>
      <c r="F142" s="4" t="s">
        <v>24</v>
      </c>
      <c r="G142" s="5">
        <f t="shared" si="3"/>
        <v>2</v>
      </c>
      <c r="H142" s="4">
        <f t="shared" si="4"/>
        <v>12297</v>
      </c>
    </row>
    <row r="143">
      <c r="A143" s="1" t="s">
        <v>161</v>
      </c>
      <c r="B143" s="2" t="str">
        <f t="shared" si="1"/>
        <v>O007</v>
      </c>
      <c r="C143" s="3">
        <f>IFERROR(__xludf.DUMMYFUNCTION("TO_DATE(RANDBETWEEN(DATE(2023,1,1),DATE(2024,11,11)))"),45230.0)</f>
        <v>45230</v>
      </c>
      <c r="D143" s="4" t="s">
        <v>12</v>
      </c>
      <c r="E143" s="4" t="str">
        <f t="shared" si="2"/>
        <v>V007</v>
      </c>
      <c r="F143" s="4" t="s">
        <v>35</v>
      </c>
      <c r="G143" s="5">
        <f t="shared" si="3"/>
        <v>5</v>
      </c>
      <c r="H143" s="4">
        <f t="shared" si="4"/>
        <v>133911</v>
      </c>
    </row>
    <row r="144">
      <c r="A144" s="1" t="s">
        <v>162</v>
      </c>
      <c r="B144" s="2" t="str">
        <f t="shared" si="1"/>
        <v>O003</v>
      </c>
      <c r="C144" s="3">
        <f>IFERROR(__xludf.DUMMYFUNCTION("TO_DATE(RANDBETWEEN(DATE(2023,1,1),DATE(2024,11,11)))"),44947.0)</f>
        <v>44947</v>
      </c>
      <c r="D144" s="4" t="s">
        <v>21</v>
      </c>
      <c r="E144" s="4" t="str">
        <f t="shared" si="2"/>
        <v>V0012</v>
      </c>
      <c r="F144" s="4" t="s">
        <v>24</v>
      </c>
      <c r="G144" s="5">
        <f t="shared" si="3"/>
        <v>5</v>
      </c>
      <c r="H144" s="4">
        <f t="shared" si="4"/>
        <v>17721</v>
      </c>
    </row>
    <row r="145">
      <c r="A145" s="1" t="s">
        <v>163</v>
      </c>
      <c r="B145" s="2" t="str">
        <f t="shared" si="1"/>
        <v>O001</v>
      </c>
      <c r="C145" s="3">
        <f>IFERROR(__xludf.DUMMYFUNCTION("TO_DATE(RANDBETWEEN(DATE(2023,1,1),DATE(2024,11,11)))"),45042.0)</f>
        <v>45042</v>
      </c>
      <c r="D145" s="4" t="s">
        <v>12</v>
      </c>
      <c r="E145" s="4" t="str">
        <f t="shared" si="2"/>
        <v>V0038</v>
      </c>
      <c r="F145" s="4" t="s">
        <v>13</v>
      </c>
      <c r="G145" s="5">
        <f t="shared" si="3"/>
        <v>3</v>
      </c>
      <c r="H145" s="4">
        <f t="shared" si="4"/>
        <v>74174</v>
      </c>
    </row>
    <row r="146">
      <c r="A146" s="1" t="s">
        <v>164</v>
      </c>
      <c r="B146" s="2" t="str">
        <f t="shared" si="1"/>
        <v>O003</v>
      </c>
      <c r="C146" s="3">
        <f>IFERROR(__xludf.DUMMYFUNCTION("TO_DATE(RANDBETWEEN(DATE(2023,1,1),DATE(2024,11,11)))"),45549.0)</f>
        <v>45549</v>
      </c>
      <c r="D146" s="4" t="s">
        <v>9</v>
      </c>
      <c r="E146" s="4" t="str">
        <f t="shared" si="2"/>
        <v>V0025</v>
      </c>
      <c r="F146" s="4" t="s">
        <v>10</v>
      </c>
      <c r="G146" s="5">
        <f t="shared" si="3"/>
        <v>6</v>
      </c>
      <c r="H146" s="4">
        <f t="shared" si="4"/>
        <v>172031</v>
      </c>
    </row>
    <row r="147">
      <c r="A147" s="1" t="s">
        <v>165</v>
      </c>
      <c r="B147" s="2" t="str">
        <f t="shared" si="1"/>
        <v>O008</v>
      </c>
      <c r="C147" s="3">
        <f>IFERROR(__xludf.DUMMYFUNCTION("TO_DATE(RANDBETWEEN(DATE(2023,1,1),DATE(2024,11,11)))"),45382.0)</f>
        <v>45382</v>
      </c>
      <c r="D147" s="4" t="s">
        <v>21</v>
      </c>
      <c r="E147" s="4" t="str">
        <f t="shared" si="2"/>
        <v>V0021</v>
      </c>
      <c r="F147" s="4" t="s">
        <v>10</v>
      </c>
      <c r="G147" s="5">
        <f t="shared" si="3"/>
        <v>7</v>
      </c>
      <c r="H147" s="4">
        <f t="shared" si="4"/>
        <v>37011</v>
      </c>
    </row>
    <row r="148">
      <c r="A148" s="1" t="s">
        <v>166</v>
      </c>
      <c r="B148" s="2" t="str">
        <f t="shared" si="1"/>
        <v>O005</v>
      </c>
      <c r="C148" s="3">
        <f>IFERROR(__xludf.DUMMYFUNCTION("TO_DATE(RANDBETWEEN(DATE(2023,1,1),DATE(2024,11,11)))"),45436.0)</f>
        <v>45436</v>
      </c>
      <c r="D148" s="4" t="s">
        <v>9</v>
      </c>
      <c r="E148" s="4" t="str">
        <f t="shared" si="2"/>
        <v>V008</v>
      </c>
      <c r="F148" s="4" t="s">
        <v>13</v>
      </c>
      <c r="G148" s="5">
        <f t="shared" si="3"/>
        <v>5</v>
      </c>
      <c r="H148" s="4">
        <f t="shared" si="4"/>
        <v>104539</v>
      </c>
    </row>
    <row r="149">
      <c r="A149" s="1" t="s">
        <v>167</v>
      </c>
      <c r="B149" s="2" t="str">
        <f t="shared" si="1"/>
        <v>O004</v>
      </c>
      <c r="C149" s="3">
        <f>IFERROR(__xludf.DUMMYFUNCTION("TO_DATE(RANDBETWEEN(DATE(2023,1,1),DATE(2024,11,11)))"),45322.0)</f>
        <v>45322</v>
      </c>
      <c r="D149" s="4" t="s">
        <v>21</v>
      </c>
      <c r="E149" s="4" t="str">
        <f t="shared" si="2"/>
        <v>V0058</v>
      </c>
      <c r="F149" s="4" t="s">
        <v>10</v>
      </c>
      <c r="G149" s="5">
        <f t="shared" si="3"/>
        <v>8</v>
      </c>
      <c r="H149" s="4">
        <f t="shared" si="4"/>
        <v>21549</v>
      </c>
    </row>
    <row r="150">
      <c r="A150" s="1" t="s">
        <v>168</v>
      </c>
      <c r="B150" s="2" t="str">
        <f t="shared" si="1"/>
        <v>O007</v>
      </c>
      <c r="C150" s="3">
        <f>IFERROR(__xludf.DUMMYFUNCTION("TO_DATE(RANDBETWEEN(DATE(2023,1,1),DATE(2024,11,11)))"),45179.0)</f>
        <v>45179</v>
      </c>
      <c r="D150" s="4" t="s">
        <v>21</v>
      </c>
      <c r="E150" s="4" t="str">
        <f t="shared" si="2"/>
        <v>V0019</v>
      </c>
      <c r="F150" s="4" t="s">
        <v>17</v>
      </c>
      <c r="G150" s="5">
        <f t="shared" si="3"/>
        <v>1</v>
      </c>
      <c r="H150" s="4">
        <f t="shared" si="4"/>
        <v>130794</v>
      </c>
    </row>
    <row r="151">
      <c r="A151" s="1" t="s">
        <v>169</v>
      </c>
      <c r="B151" s="2" t="str">
        <f t="shared" si="1"/>
        <v>O004</v>
      </c>
      <c r="C151" s="3">
        <f>IFERROR(__xludf.DUMMYFUNCTION("TO_DATE(RANDBETWEEN(DATE(2023,1,1),DATE(2024,11,11)))"),44928.0)</f>
        <v>44928</v>
      </c>
      <c r="D151" s="4" t="s">
        <v>12</v>
      </c>
      <c r="E151" s="4" t="str">
        <f t="shared" si="2"/>
        <v>V0039</v>
      </c>
      <c r="F151" s="4" t="s">
        <v>13</v>
      </c>
      <c r="G151" s="5">
        <f t="shared" si="3"/>
        <v>1</v>
      </c>
      <c r="H151" s="4">
        <f t="shared" si="4"/>
        <v>52583</v>
      </c>
    </row>
    <row r="152">
      <c r="A152" s="1" t="s">
        <v>170</v>
      </c>
      <c r="B152" s="2" t="str">
        <f t="shared" si="1"/>
        <v>O007</v>
      </c>
      <c r="C152" s="3">
        <f>IFERROR(__xludf.DUMMYFUNCTION("TO_DATE(RANDBETWEEN(DATE(2023,1,1),DATE(2024,11,11)))"),45369.0)</f>
        <v>45369</v>
      </c>
      <c r="D152" s="4" t="s">
        <v>9</v>
      </c>
      <c r="E152" s="4" t="str">
        <f t="shared" si="2"/>
        <v>V0059</v>
      </c>
      <c r="F152" s="4" t="s">
        <v>19</v>
      </c>
      <c r="G152" s="5">
        <f t="shared" si="3"/>
        <v>3</v>
      </c>
      <c r="H152" s="4">
        <f t="shared" si="4"/>
        <v>73299</v>
      </c>
    </row>
    <row r="153">
      <c r="A153" s="1" t="s">
        <v>171</v>
      </c>
      <c r="B153" s="2" t="str">
        <f t="shared" si="1"/>
        <v>O004</v>
      </c>
      <c r="C153" s="3">
        <f>IFERROR(__xludf.DUMMYFUNCTION("TO_DATE(RANDBETWEEN(DATE(2023,1,1),DATE(2024,11,11)))"),45450.0)</f>
        <v>45450</v>
      </c>
      <c r="D153" s="4" t="s">
        <v>21</v>
      </c>
      <c r="E153" s="4" t="str">
        <f t="shared" si="2"/>
        <v>V0022</v>
      </c>
      <c r="F153" s="4" t="s">
        <v>35</v>
      </c>
      <c r="G153" s="5">
        <f t="shared" si="3"/>
        <v>8</v>
      </c>
      <c r="H153" s="4">
        <f t="shared" si="4"/>
        <v>158902</v>
      </c>
    </row>
    <row r="154">
      <c r="A154" s="1" t="s">
        <v>172</v>
      </c>
      <c r="B154" s="2" t="str">
        <f t="shared" si="1"/>
        <v>O005</v>
      </c>
      <c r="C154" s="3">
        <f>IFERROR(__xludf.DUMMYFUNCTION("TO_DATE(RANDBETWEEN(DATE(2023,1,1),DATE(2024,11,11)))"),45232.0)</f>
        <v>45232</v>
      </c>
      <c r="D154" s="4" t="s">
        <v>12</v>
      </c>
      <c r="E154" s="4" t="str">
        <f t="shared" si="2"/>
        <v>V004</v>
      </c>
      <c r="F154" s="4" t="s">
        <v>10</v>
      </c>
      <c r="G154" s="5">
        <f t="shared" si="3"/>
        <v>2</v>
      </c>
      <c r="H154" s="4">
        <f t="shared" si="4"/>
        <v>44991</v>
      </c>
    </row>
    <row r="155">
      <c r="A155" s="1" t="s">
        <v>173</v>
      </c>
      <c r="B155" s="2" t="str">
        <f t="shared" si="1"/>
        <v>O002</v>
      </c>
      <c r="C155" s="3">
        <f>IFERROR(__xludf.DUMMYFUNCTION("TO_DATE(RANDBETWEEN(DATE(2023,1,1),DATE(2024,11,11)))"),44983.0)</f>
        <v>44983</v>
      </c>
      <c r="D155" s="4" t="s">
        <v>12</v>
      </c>
      <c r="E155" s="4" t="str">
        <f t="shared" si="2"/>
        <v>V0020</v>
      </c>
      <c r="F155" s="4" t="s">
        <v>22</v>
      </c>
      <c r="G155" s="5">
        <f t="shared" si="3"/>
        <v>1</v>
      </c>
      <c r="H155" s="4">
        <f t="shared" si="4"/>
        <v>54579</v>
      </c>
    </row>
    <row r="156">
      <c r="A156" s="1" t="s">
        <v>174</v>
      </c>
      <c r="B156" s="2" t="str">
        <f t="shared" si="1"/>
        <v>O006</v>
      </c>
      <c r="C156" s="3">
        <f>IFERROR(__xludf.DUMMYFUNCTION("TO_DATE(RANDBETWEEN(DATE(2023,1,1),DATE(2024,11,11)))"),45600.0)</f>
        <v>45600</v>
      </c>
      <c r="D156" s="4" t="s">
        <v>21</v>
      </c>
      <c r="E156" s="4" t="str">
        <f t="shared" si="2"/>
        <v>V0038</v>
      </c>
      <c r="F156" s="4" t="s">
        <v>35</v>
      </c>
      <c r="G156" s="5">
        <f t="shared" si="3"/>
        <v>5</v>
      </c>
      <c r="H156" s="4">
        <f t="shared" si="4"/>
        <v>193547</v>
      </c>
    </row>
    <row r="157">
      <c r="A157" s="1" t="s">
        <v>175</v>
      </c>
      <c r="B157" s="2" t="str">
        <f t="shared" si="1"/>
        <v>O001</v>
      </c>
      <c r="C157" s="3">
        <f>IFERROR(__xludf.DUMMYFUNCTION("TO_DATE(RANDBETWEEN(DATE(2023,1,1),DATE(2024,11,11)))"),45342.0)</f>
        <v>45342</v>
      </c>
      <c r="D157" s="4" t="s">
        <v>12</v>
      </c>
      <c r="E157" s="4" t="str">
        <f t="shared" si="2"/>
        <v>V0015</v>
      </c>
      <c r="F157" s="4" t="s">
        <v>19</v>
      </c>
      <c r="G157" s="5">
        <f t="shared" si="3"/>
        <v>7</v>
      </c>
      <c r="H157" s="4">
        <f t="shared" si="4"/>
        <v>178102</v>
      </c>
    </row>
    <row r="158">
      <c r="A158" s="1" t="s">
        <v>176</v>
      </c>
      <c r="B158" s="2" t="str">
        <f t="shared" si="1"/>
        <v>O001</v>
      </c>
      <c r="C158" s="3">
        <f>IFERROR(__xludf.DUMMYFUNCTION("TO_DATE(RANDBETWEEN(DATE(2023,1,1),DATE(2024,11,11)))"),45374.0)</f>
        <v>45374</v>
      </c>
      <c r="D158" s="4" t="s">
        <v>9</v>
      </c>
      <c r="E158" s="4" t="str">
        <f t="shared" si="2"/>
        <v>V0016</v>
      </c>
      <c r="F158" s="4" t="s">
        <v>22</v>
      </c>
      <c r="G158" s="5">
        <f t="shared" si="3"/>
        <v>7</v>
      </c>
      <c r="H158" s="4">
        <f t="shared" si="4"/>
        <v>49962</v>
      </c>
    </row>
    <row r="159">
      <c r="A159" s="1" t="s">
        <v>177</v>
      </c>
      <c r="B159" s="2" t="str">
        <f t="shared" si="1"/>
        <v>O001</v>
      </c>
      <c r="C159" s="3">
        <f>IFERROR(__xludf.DUMMYFUNCTION("TO_DATE(RANDBETWEEN(DATE(2023,1,1),DATE(2024,11,11)))"),45592.0)</f>
        <v>45592</v>
      </c>
      <c r="D159" s="4" t="s">
        <v>21</v>
      </c>
      <c r="E159" s="4" t="str">
        <f t="shared" si="2"/>
        <v>V0056</v>
      </c>
      <c r="F159" s="4" t="s">
        <v>10</v>
      </c>
      <c r="G159" s="5">
        <f t="shared" si="3"/>
        <v>2</v>
      </c>
      <c r="H159" s="4">
        <f t="shared" si="4"/>
        <v>156414</v>
      </c>
    </row>
    <row r="160">
      <c r="A160" s="1" t="s">
        <v>178</v>
      </c>
      <c r="B160" s="2" t="str">
        <f t="shared" si="1"/>
        <v>O004</v>
      </c>
      <c r="C160" s="3">
        <f>IFERROR(__xludf.DUMMYFUNCTION("TO_DATE(RANDBETWEEN(DATE(2023,1,1),DATE(2024,11,11)))"),45267.0)</f>
        <v>45267</v>
      </c>
      <c r="D160" s="4" t="s">
        <v>21</v>
      </c>
      <c r="E160" s="4" t="str">
        <f t="shared" si="2"/>
        <v>V0010</v>
      </c>
      <c r="F160" s="4" t="s">
        <v>24</v>
      </c>
      <c r="G160" s="5">
        <f t="shared" si="3"/>
        <v>0</v>
      </c>
      <c r="H160" s="4">
        <f t="shared" si="4"/>
        <v>171805</v>
      </c>
    </row>
    <row r="161">
      <c r="A161" s="1" t="s">
        <v>179</v>
      </c>
      <c r="B161" s="2" t="str">
        <f t="shared" si="1"/>
        <v>O009</v>
      </c>
      <c r="C161" s="3">
        <f>IFERROR(__xludf.DUMMYFUNCTION("TO_DATE(RANDBETWEEN(DATE(2023,1,1),DATE(2024,11,11)))"),45150.0)</f>
        <v>45150</v>
      </c>
      <c r="D161" s="4" t="s">
        <v>9</v>
      </c>
      <c r="E161" s="4" t="str">
        <f t="shared" si="2"/>
        <v>V0060</v>
      </c>
      <c r="F161" s="4" t="s">
        <v>13</v>
      </c>
      <c r="G161" s="5">
        <f t="shared" si="3"/>
        <v>3</v>
      </c>
      <c r="H161" s="4">
        <f t="shared" si="4"/>
        <v>38866</v>
      </c>
    </row>
    <row r="162">
      <c r="A162" s="1" t="s">
        <v>180</v>
      </c>
      <c r="B162" s="2" t="str">
        <f t="shared" si="1"/>
        <v>O002</v>
      </c>
      <c r="C162" s="3">
        <f>IFERROR(__xludf.DUMMYFUNCTION("TO_DATE(RANDBETWEEN(DATE(2023,1,1),DATE(2024,11,11)))"),45397.0)</f>
        <v>45397</v>
      </c>
      <c r="D162" s="4" t="s">
        <v>9</v>
      </c>
      <c r="E162" s="4" t="str">
        <f t="shared" si="2"/>
        <v>V0047</v>
      </c>
      <c r="F162" s="4" t="s">
        <v>30</v>
      </c>
      <c r="G162" s="5">
        <f t="shared" si="3"/>
        <v>3</v>
      </c>
      <c r="H162" s="4">
        <f t="shared" si="4"/>
        <v>185754</v>
      </c>
    </row>
    <row r="163">
      <c r="A163" s="1" t="s">
        <v>181</v>
      </c>
      <c r="B163" s="2" t="str">
        <f t="shared" si="1"/>
        <v>O005</v>
      </c>
      <c r="C163" s="3">
        <f>IFERROR(__xludf.DUMMYFUNCTION("TO_DATE(RANDBETWEEN(DATE(2023,1,1),DATE(2024,11,11)))"),45136.0)</f>
        <v>45136</v>
      </c>
      <c r="D163" s="4" t="s">
        <v>9</v>
      </c>
      <c r="E163" s="4" t="str">
        <f t="shared" si="2"/>
        <v>V0010</v>
      </c>
      <c r="F163" s="4" t="s">
        <v>13</v>
      </c>
      <c r="G163" s="5">
        <f t="shared" si="3"/>
        <v>6</v>
      </c>
      <c r="H163" s="4">
        <f t="shared" si="4"/>
        <v>116066</v>
      </c>
    </row>
    <row r="164">
      <c r="A164" s="1" t="s">
        <v>182</v>
      </c>
      <c r="B164" s="2" t="str">
        <f t="shared" si="1"/>
        <v>O003</v>
      </c>
      <c r="C164" s="3">
        <f>IFERROR(__xludf.DUMMYFUNCTION("TO_DATE(RANDBETWEEN(DATE(2023,1,1),DATE(2024,11,11)))"),45466.0)</f>
        <v>45466</v>
      </c>
      <c r="D164" s="4" t="s">
        <v>21</v>
      </c>
      <c r="E164" s="4" t="str">
        <f t="shared" si="2"/>
        <v>V0030</v>
      </c>
      <c r="F164" s="4" t="s">
        <v>30</v>
      </c>
      <c r="G164" s="5">
        <f t="shared" si="3"/>
        <v>4</v>
      </c>
      <c r="H164" s="4">
        <f t="shared" si="4"/>
        <v>112086</v>
      </c>
    </row>
    <row r="165">
      <c r="A165" s="1" t="s">
        <v>183</v>
      </c>
      <c r="B165" s="2" t="str">
        <f t="shared" si="1"/>
        <v>O006</v>
      </c>
      <c r="C165" s="3">
        <f>IFERROR(__xludf.DUMMYFUNCTION("TO_DATE(RANDBETWEEN(DATE(2023,1,1),DATE(2024,11,11)))"),45208.0)</f>
        <v>45208</v>
      </c>
      <c r="D165" s="4" t="s">
        <v>21</v>
      </c>
      <c r="E165" s="4" t="str">
        <f t="shared" si="2"/>
        <v>V0015</v>
      </c>
      <c r="F165" s="4" t="s">
        <v>15</v>
      </c>
      <c r="G165" s="5">
        <f t="shared" si="3"/>
        <v>5</v>
      </c>
      <c r="H165" s="4">
        <f t="shared" si="4"/>
        <v>21950</v>
      </c>
    </row>
    <row r="166">
      <c r="A166" s="1" t="s">
        <v>184</v>
      </c>
      <c r="B166" s="2" t="str">
        <f t="shared" si="1"/>
        <v>O005</v>
      </c>
      <c r="C166" s="3">
        <f>IFERROR(__xludf.DUMMYFUNCTION("TO_DATE(RANDBETWEEN(DATE(2023,1,1),DATE(2024,11,11)))"),45409.0)</f>
        <v>45409</v>
      </c>
      <c r="D166" s="4" t="s">
        <v>9</v>
      </c>
      <c r="E166" s="4" t="str">
        <f t="shared" si="2"/>
        <v>V001</v>
      </c>
      <c r="F166" s="4" t="s">
        <v>30</v>
      </c>
      <c r="G166" s="5">
        <f t="shared" si="3"/>
        <v>4</v>
      </c>
      <c r="H166" s="4">
        <f t="shared" si="4"/>
        <v>130826</v>
      </c>
    </row>
    <row r="167">
      <c r="A167" s="1" t="s">
        <v>185</v>
      </c>
      <c r="B167" s="2" t="str">
        <f t="shared" si="1"/>
        <v>O002</v>
      </c>
      <c r="C167" s="3">
        <f>IFERROR(__xludf.DUMMYFUNCTION("TO_DATE(RANDBETWEEN(DATE(2023,1,1),DATE(2024,11,11)))"),45178.0)</f>
        <v>45178</v>
      </c>
      <c r="D167" s="4" t="s">
        <v>12</v>
      </c>
      <c r="E167" s="4" t="str">
        <f t="shared" si="2"/>
        <v>V0017</v>
      </c>
      <c r="F167" s="4" t="s">
        <v>15</v>
      </c>
      <c r="G167" s="5">
        <f t="shared" si="3"/>
        <v>7</v>
      </c>
      <c r="H167" s="4">
        <f t="shared" si="4"/>
        <v>47690</v>
      </c>
    </row>
    <row r="168">
      <c r="A168" s="1" t="s">
        <v>186</v>
      </c>
      <c r="B168" s="2" t="str">
        <f t="shared" si="1"/>
        <v>O003</v>
      </c>
      <c r="C168" s="3">
        <f>IFERROR(__xludf.DUMMYFUNCTION("TO_DATE(RANDBETWEEN(DATE(2023,1,1),DATE(2024,11,11)))"),44950.0)</f>
        <v>44950</v>
      </c>
      <c r="D168" s="4" t="s">
        <v>12</v>
      </c>
      <c r="E168" s="4" t="str">
        <f t="shared" si="2"/>
        <v>V0014</v>
      </c>
      <c r="F168" s="4" t="s">
        <v>19</v>
      </c>
      <c r="G168" s="5">
        <f t="shared" si="3"/>
        <v>9</v>
      </c>
      <c r="H168" s="4">
        <f t="shared" si="4"/>
        <v>106780</v>
      </c>
    </row>
    <row r="169">
      <c r="A169" s="1" t="s">
        <v>187</v>
      </c>
      <c r="B169" s="2" t="str">
        <f t="shared" si="1"/>
        <v>O008</v>
      </c>
      <c r="C169" s="3">
        <f>IFERROR(__xludf.DUMMYFUNCTION("TO_DATE(RANDBETWEEN(DATE(2023,1,1),DATE(2024,11,11)))"),45304.0)</f>
        <v>45304</v>
      </c>
      <c r="D169" s="4" t="s">
        <v>12</v>
      </c>
      <c r="E169" s="4" t="str">
        <f t="shared" si="2"/>
        <v>V0035</v>
      </c>
      <c r="F169" s="4" t="s">
        <v>19</v>
      </c>
      <c r="G169" s="5">
        <f t="shared" si="3"/>
        <v>3</v>
      </c>
      <c r="H169" s="4">
        <f t="shared" si="4"/>
        <v>96626</v>
      </c>
    </row>
    <row r="170">
      <c r="A170" s="1" t="s">
        <v>188</v>
      </c>
      <c r="B170" s="2" t="str">
        <f t="shared" si="1"/>
        <v>O006</v>
      </c>
      <c r="C170" s="3">
        <f>IFERROR(__xludf.DUMMYFUNCTION("TO_DATE(RANDBETWEEN(DATE(2023,1,1),DATE(2024,11,11)))"),45465.0)</f>
        <v>45465</v>
      </c>
      <c r="D170" s="4" t="s">
        <v>9</v>
      </c>
      <c r="E170" s="4" t="str">
        <f t="shared" si="2"/>
        <v>V0038</v>
      </c>
      <c r="F170" s="4" t="s">
        <v>17</v>
      </c>
      <c r="G170" s="5">
        <f t="shared" si="3"/>
        <v>1</v>
      </c>
      <c r="H170" s="4">
        <f t="shared" si="4"/>
        <v>53382</v>
      </c>
    </row>
    <row r="171">
      <c r="A171" s="1" t="s">
        <v>189</v>
      </c>
      <c r="B171" s="2" t="str">
        <f t="shared" si="1"/>
        <v>O007</v>
      </c>
      <c r="C171" s="3">
        <f>IFERROR(__xludf.DUMMYFUNCTION("TO_DATE(RANDBETWEEN(DATE(2023,1,1),DATE(2024,11,11)))"),45562.0)</f>
        <v>45562</v>
      </c>
      <c r="D171" s="4" t="s">
        <v>12</v>
      </c>
      <c r="E171" s="4" t="str">
        <f t="shared" si="2"/>
        <v>V0022</v>
      </c>
      <c r="F171" s="4" t="s">
        <v>35</v>
      </c>
      <c r="G171" s="5">
        <f t="shared" si="3"/>
        <v>4</v>
      </c>
      <c r="H171" s="4">
        <f t="shared" si="4"/>
        <v>51206</v>
      </c>
    </row>
    <row r="172">
      <c r="A172" s="1" t="s">
        <v>190</v>
      </c>
      <c r="B172" s="2" t="str">
        <f t="shared" si="1"/>
        <v>O003</v>
      </c>
      <c r="C172" s="3">
        <f>IFERROR(__xludf.DUMMYFUNCTION("TO_DATE(RANDBETWEEN(DATE(2023,1,1),DATE(2024,11,11)))"),45017.0)</f>
        <v>45017</v>
      </c>
      <c r="D172" s="4" t="s">
        <v>9</v>
      </c>
      <c r="E172" s="4" t="str">
        <f t="shared" si="2"/>
        <v>V0023</v>
      </c>
      <c r="F172" s="4" t="s">
        <v>10</v>
      </c>
      <c r="G172" s="5">
        <f t="shared" si="3"/>
        <v>8</v>
      </c>
      <c r="H172" s="4">
        <f t="shared" si="4"/>
        <v>29363</v>
      </c>
    </row>
    <row r="173">
      <c r="A173" s="1" t="s">
        <v>191</v>
      </c>
      <c r="B173" s="2" t="str">
        <f t="shared" si="1"/>
        <v>O007</v>
      </c>
      <c r="C173" s="3">
        <f>IFERROR(__xludf.DUMMYFUNCTION("TO_DATE(RANDBETWEEN(DATE(2023,1,1),DATE(2024,11,11)))"),45395.0)</f>
        <v>45395</v>
      </c>
      <c r="D173" s="4" t="s">
        <v>12</v>
      </c>
      <c r="E173" s="4" t="str">
        <f t="shared" si="2"/>
        <v>V0046</v>
      </c>
      <c r="F173" s="4" t="s">
        <v>24</v>
      </c>
      <c r="G173" s="5">
        <f t="shared" si="3"/>
        <v>3</v>
      </c>
      <c r="H173" s="4">
        <f t="shared" si="4"/>
        <v>181336</v>
      </c>
    </row>
    <row r="174">
      <c r="A174" s="1" t="s">
        <v>192</v>
      </c>
      <c r="B174" s="2" t="str">
        <f t="shared" si="1"/>
        <v>O006</v>
      </c>
      <c r="C174" s="3">
        <f>IFERROR(__xludf.DUMMYFUNCTION("TO_DATE(RANDBETWEEN(DATE(2023,1,1),DATE(2024,11,11)))"),45591.0)</f>
        <v>45591</v>
      </c>
      <c r="D174" s="4" t="s">
        <v>12</v>
      </c>
      <c r="E174" s="4" t="str">
        <f t="shared" si="2"/>
        <v>V0045</v>
      </c>
      <c r="F174" s="4" t="s">
        <v>13</v>
      </c>
      <c r="G174" s="5">
        <f t="shared" si="3"/>
        <v>9</v>
      </c>
      <c r="H174" s="4">
        <f t="shared" si="4"/>
        <v>122161</v>
      </c>
    </row>
    <row r="175">
      <c r="A175" s="1" t="s">
        <v>193</v>
      </c>
      <c r="B175" s="2" t="str">
        <f t="shared" si="1"/>
        <v>O003</v>
      </c>
      <c r="C175" s="3">
        <f>IFERROR(__xludf.DUMMYFUNCTION("TO_DATE(RANDBETWEEN(DATE(2023,1,1),DATE(2024,11,11)))"),45082.0)</f>
        <v>45082</v>
      </c>
      <c r="D175" s="4" t="s">
        <v>12</v>
      </c>
      <c r="E175" s="4" t="str">
        <f t="shared" si="2"/>
        <v>V0031</v>
      </c>
      <c r="F175" s="4" t="s">
        <v>15</v>
      </c>
      <c r="G175" s="5">
        <f t="shared" si="3"/>
        <v>10</v>
      </c>
      <c r="H175" s="4">
        <f t="shared" si="4"/>
        <v>26754</v>
      </c>
    </row>
    <row r="176">
      <c r="A176" s="1" t="s">
        <v>194</v>
      </c>
      <c r="B176" s="2" t="str">
        <f t="shared" si="1"/>
        <v>O007</v>
      </c>
      <c r="C176" s="3">
        <f>IFERROR(__xludf.DUMMYFUNCTION("TO_DATE(RANDBETWEEN(DATE(2023,1,1),DATE(2024,11,11)))"),45578.0)</f>
        <v>45578</v>
      </c>
      <c r="D176" s="4" t="s">
        <v>9</v>
      </c>
      <c r="E176" s="4" t="str">
        <f t="shared" si="2"/>
        <v>V0047</v>
      </c>
      <c r="F176" s="4" t="s">
        <v>15</v>
      </c>
      <c r="G176" s="5">
        <f t="shared" si="3"/>
        <v>6</v>
      </c>
      <c r="H176" s="4">
        <f t="shared" si="4"/>
        <v>78537</v>
      </c>
    </row>
    <row r="177">
      <c r="A177" s="1" t="s">
        <v>195</v>
      </c>
      <c r="B177" s="2" t="str">
        <f t="shared" si="1"/>
        <v>O001</v>
      </c>
      <c r="C177" s="3">
        <f>IFERROR(__xludf.DUMMYFUNCTION("TO_DATE(RANDBETWEEN(DATE(2023,1,1),DATE(2024,11,11)))"),45300.0)</f>
        <v>45300</v>
      </c>
      <c r="D177" s="4" t="s">
        <v>12</v>
      </c>
      <c r="E177" s="4" t="str">
        <f t="shared" si="2"/>
        <v>V0015</v>
      </c>
      <c r="F177" s="4" t="s">
        <v>24</v>
      </c>
      <c r="G177" s="5">
        <f t="shared" si="3"/>
        <v>0</v>
      </c>
      <c r="H177" s="4">
        <f t="shared" si="4"/>
        <v>181715</v>
      </c>
    </row>
    <row r="178">
      <c r="A178" s="1" t="s">
        <v>196</v>
      </c>
      <c r="B178" s="2" t="str">
        <f t="shared" si="1"/>
        <v>O007</v>
      </c>
      <c r="C178" s="3">
        <f>IFERROR(__xludf.DUMMYFUNCTION("TO_DATE(RANDBETWEEN(DATE(2023,1,1),DATE(2024,11,11)))"),45014.0)</f>
        <v>45014</v>
      </c>
      <c r="D178" s="4" t="s">
        <v>21</v>
      </c>
      <c r="E178" s="4" t="str">
        <f t="shared" si="2"/>
        <v>V0054</v>
      </c>
      <c r="F178" s="4" t="s">
        <v>24</v>
      </c>
      <c r="G178" s="5">
        <f t="shared" si="3"/>
        <v>5</v>
      </c>
      <c r="H178" s="4">
        <f t="shared" si="4"/>
        <v>80253</v>
      </c>
    </row>
    <row r="179">
      <c r="A179" s="1" t="s">
        <v>197</v>
      </c>
      <c r="B179" s="2" t="str">
        <f t="shared" si="1"/>
        <v>O007</v>
      </c>
      <c r="C179" s="3">
        <f>IFERROR(__xludf.DUMMYFUNCTION("TO_DATE(RANDBETWEEN(DATE(2023,1,1),DATE(2024,11,11)))"),45240.0)</f>
        <v>45240</v>
      </c>
      <c r="D179" s="4" t="s">
        <v>21</v>
      </c>
      <c r="E179" s="4" t="str">
        <f t="shared" si="2"/>
        <v>V0037</v>
      </c>
      <c r="F179" s="4" t="s">
        <v>19</v>
      </c>
      <c r="G179" s="5">
        <f t="shared" si="3"/>
        <v>8</v>
      </c>
      <c r="H179" s="4">
        <f t="shared" si="4"/>
        <v>113546</v>
      </c>
    </row>
    <row r="180">
      <c r="A180" s="1" t="s">
        <v>198</v>
      </c>
      <c r="B180" s="2" t="str">
        <f t="shared" si="1"/>
        <v>O008</v>
      </c>
      <c r="C180" s="3">
        <f>IFERROR(__xludf.DUMMYFUNCTION("TO_DATE(RANDBETWEEN(DATE(2023,1,1),DATE(2024,11,11)))"),45480.0)</f>
        <v>45480</v>
      </c>
      <c r="D180" s="4" t="s">
        <v>12</v>
      </c>
      <c r="E180" s="4" t="str">
        <f t="shared" si="2"/>
        <v>V0023</v>
      </c>
      <c r="F180" s="4" t="s">
        <v>15</v>
      </c>
      <c r="G180" s="5">
        <f t="shared" si="3"/>
        <v>9</v>
      </c>
      <c r="H180" s="4">
        <f t="shared" si="4"/>
        <v>16297</v>
      </c>
    </row>
    <row r="181">
      <c r="A181" s="1" t="s">
        <v>199</v>
      </c>
      <c r="B181" s="2" t="str">
        <f t="shared" si="1"/>
        <v>O002</v>
      </c>
      <c r="C181" s="3">
        <f>IFERROR(__xludf.DUMMYFUNCTION("TO_DATE(RANDBETWEEN(DATE(2023,1,1),DATE(2024,11,11)))"),45499.0)</f>
        <v>45499</v>
      </c>
      <c r="D181" s="4" t="s">
        <v>9</v>
      </c>
      <c r="E181" s="4" t="str">
        <f t="shared" si="2"/>
        <v>V0034</v>
      </c>
      <c r="F181" s="4" t="s">
        <v>24</v>
      </c>
      <c r="G181" s="5">
        <f t="shared" si="3"/>
        <v>6</v>
      </c>
      <c r="H181" s="4">
        <f t="shared" si="4"/>
        <v>157668</v>
      </c>
    </row>
    <row r="182">
      <c r="A182" s="1" t="s">
        <v>200</v>
      </c>
      <c r="B182" s="2" t="str">
        <f t="shared" si="1"/>
        <v>O006</v>
      </c>
      <c r="C182" s="3">
        <f>IFERROR(__xludf.DUMMYFUNCTION("TO_DATE(RANDBETWEEN(DATE(2023,1,1),DATE(2024,11,11)))"),45422.0)</f>
        <v>45422</v>
      </c>
      <c r="D182" s="4" t="s">
        <v>9</v>
      </c>
      <c r="E182" s="4" t="str">
        <f t="shared" si="2"/>
        <v>V004</v>
      </c>
      <c r="F182" s="4" t="s">
        <v>10</v>
      </c>
      <c r="G182" s="5">
        <f t="shared" si="3"/>
        <v>7</v>
      </c>
      <c r="H182" s="4">
        <f t="shared" si="4"/>
        <v>187058</v>
      </c>
    </row>
    <row r="183">
      <c r="A183" s="1" t="s">
        <v>201</v>
      </c>
      <c r="B183" s="2" t="str">
        <f t="shared" si="1"/>
        <v>O006</v>
      </c>
      <c r="C183" s="3">
        <f>IFERROR(__xludf.DUMMYFUNCTION("TO_DATE(RANDBETWEEN(DATE(2023,1,1),DATE(2024,11,11)))"),45104.0)</f>
        <v>45104</v>
      </c>
      <c r="D183" s="4" t="s">
        <v>12</v>
      </c>
      <c r="E183" s="4" t="str">
        <f t="shared" si="2"/>
        <v>V006</v>
      </c>
      <c r="F183" s="4" t="s">
        <v>15</v>
      </c>
      <c r="G183" s="5">
        <f t="shared" si="3"/>
        <v>1</v>
      </c>
      <c r="H183" s="4">
        <f t="shared" si="4"/>
        <v>112508</v>
      </c>
    </row>
    <row r="184">
      <c r="A184" s="1" t="s">
        <v>202</v>
      </c>
      <c r="B184" s="2" t="str">
        <f t="shared" si="1"/>
        <v>O004</v>
      </c>
      <c r="C184" s="3">
        <f>IFERROR(__xludf.DUMMYFUNCTION("TO_DATE(RANDBETWEEN(DATE(2023,1,1),DATE(2024,11,11)))"),45315.0)</f>
        <v>45315</v>
      </c>
      <c r="D184" s="4" t="s">
        <v>9</v>
      </c>
      <c r="E184" s="4" t="str">
        <f t="shared" si="2"/>
        <v>V0037</v>
      </c>
      <c r="F184" s="4" t="s">
        <v>30</v>
      </c>
      <c r="G184" s="5">
        <f t="shared" si="3"/>
        <v>9</v>
      </c>
      <c r="H184" s="4">
        <f t="shared" si="4"/>
        <v>160005</v>
      </c>
    </row>
    <row r="185">
      <c r="A185" s="1" t="s">
        <v>203</v>
      </c>
      <c r="B185" s="2" t="str">
        <f t="shared" si="1"/>
        <v>O004</v>
      </c>
      <c r="C185" s="3">
        <f>IFERROR(__xludf.DUMMYFUNCTION("TO_DATE(RANDBETWEEN(DATE(2023,1,1),DATE(2024,11,11)))"),45443.0)</f>
        <v>45443</v>
      </c>
      <c r="D185" s="4" t="s">
        <v>9</v>
      </c>
      <c r="E185" s="4" t="str">
        <f t="shared" si="2"/>
        <v>V0050</v>
      </c>
      <c r="F185" s="4" t="s">
        <v>24</v>
      </c>
      <c r="G185" s="5">
        <f t="shared" si="3"/>
        <v>6</v>
      </c>
      <c r="H185" s="4">
        <f t="shared" si="4"/>
        <v>140879</v>
      </c>
    </row>
    <row r="186">
      <c r="A186" s="1" t="s">
        <v>204</v>
      </c>
      <c r="B186" s="2" t="str">
        <f t="shared" si="1"/>
        <v>O001</v>
      </c>
      <c r="C186" s="3">
        <f>IFERROR(__xludf.DUMMYFUNCTION("TO_DATE(RANDBETWEEN(DATE(2023,1,1),DATE(2024,11,11)))"),45112.0)</f>
        <v>45112</v>
      </c>
      <c r="D186" s="4" t="s">
        <v>9</v>
      </c>
      <c r="E186" s="4" t="str">
        <f t="shared" si="2"/>
        <v>V0040</v>
      </c>
      <c r="F186" s="4" t="s">
        <v>30</v>
      </c>
      <c r="G186" s="5">
        <f t="shared" si="3"/>
        <v>8</v>
      </c>
      <c r="H186" s="4">
        <f t="shared" si="4"/>
        <v>14571</v>
      </c>
    </row>
    <row r="187">
      <c r="A187" s="1" t="s">
        <v>205</v>
      </c>
      <c r="B187" s="2" t="str">
        <f t="shared" si="1"/>
        <v>O007</v>
      </c>
      <c r="C187" s="3">
        <f>IFERROR(__xludf.DUMMYFUNCTION("TO_DATE(RANDBETWEEN(DATE(2023,1,1),DATE(2024,11,11)))"),45385.0)</f>
        <v>45385</v>
      </c>
      <c r="D187" s="4" t="s">
        <v>21</v>
      </c>
      <c r="E187" s="4" t="str">
        <f t="shared" si="2"/>
        <v>V0019</v>
      </c>
      <c r="F187" s="4" t="s">
        <v>13</v>
      </c>
      <c r="G187" s="5">
        <f t="shared" si="3"/>
        <v>5</v>
      </c>
      <c r="H187" s="4">
        <f t="shared" si="4"/>
        <v>139107</v>
      </c>
    </row>
    <row r="188">
      <c r="A188" s="1" t="s">
        <v>206</v>
      </c>
      <c r="B188" s="2" t="str">
        <f t="shared" si="1"/>
        <v>O003</v>
      </c>
      <c r="C188" s="3">
        <f>IFERROR(__xludf.DUMMYFUNCTION("TO_DATE(RANDBETWEEN(DATE(2023,1,1),DATE(2024,11,11)))"),45098.0)</f>
        <v>45098</v>
      </c>
      <c r="D188" s="4" t="s">
        <v>21</v>
      </c>
      <c r="E188" s="4" t="str">
        <f t="shared" si="2"/>
        <v>V0055</v>
      </c>
      <c r="F188" s="4" t="s">
        <v>10</v>
      </c>
      <c r="G188" s="5">
        <f t="shared" si="3"/>
        <v>10</v>
      </c>
      <c r="H188" s="4">
        <f t="shared" si="4"/>
        <v>80785</v>
      </c>
    </row>
    <row r="189">
      <c r="A189" s="1" t="s">
        <v>207</v>
      </c>
      <c r="B189" s="2" t="str">
        <f t="shared" si="1"/>
        <v>O004</v>
      </c>
      <c r="C189" s="3">
        <f>IFERROR(__xludf.DUMMYFUNCTION("TO_DATE(RANDBETWEEN(DATE(2023,1,1),DATE(2024,11,11)))"),45346.0)</f>
        <v>45346</v>
      </c>
      <c r="D189" s="4" t="s">
        <v>9</v>
      </c>
      <c r="E189" s="4" t="str">
        <f t="shared" si="2"/>
        <v>V0013</v>
      </c>
      <c r="F189" s="4" t="s">
        <v>17</v>
      </c>
      <c r="G189" s="5">
        <f t="shared" si="3"/>
        <v>10</v>
      </c>
      <c r="H189" s="4">
        <f t="shared" si="4"/>
        <v>175958</v>
      </c>
    </row>
    <row r="190">
      <c r="A190" s="1" t="s">
        <v>208</v>
      </c>
      <c r="B190" s="2" t="str">
        <f t="shared" si="1"/>
        <v>O0010</v>
      </c>
      <c r="C190" s="3">
        <f>IFERROR(__xludf.DUMMYFUNCTION("TO_DATE(RANDBETWEEN(DATE(2023,1,1),DATE(2024,11,11)))"),45414.0)</f>
        <v>45414</v>
      </c>
      <c r="D190" s="4" t="s">
        <v>9</v>
      </c>
      <c r="E190" s="4" t="str">
        <f t="shared" si="2"/>
        <v>V0010</v>
      </c>
      <c r="F190" s="4" t="s">
        <v>35</v>
      </c>
      <c r="G190" s="5">
        <f t="shared" si="3"/>
        <v>5</v>
      </c>
      <c r="H190" s="4">
        <f t="shared" si="4"/>
        <v>95129</v>
      </c>
    </row>
    <row r="191">
      <c r="A191" s="1" t="s">
        <v>209</v>
      </c>
      <c r="B191" s="2" t="str">
        <f t="shared" si="1"/>
        <v>O004</v>
      </c>
      <c r="C191" s="3">
        <f>IFERROR(__xludf.DUMMYFUNCTION("TO_DATE(RANDBETWEEN(DATE(2023,1,1),DATE(2024,11,11)))"),45360.0)</f>
        <v>45360</v>
      </c>
      <c r="D191" s="4" t="s">
        <v>9</v>
      </c>
      <c r="E191" s="4" t="str">
        <f t="shared" si="2"/>
        <v>V0047</v>
      </c>
      <c r="F191" s="4" t="s">
        <v>30</v>
      </c>
      <c r="G191" s="5">
        <f t="shared" si="3"/>
        <v>0</v>
      </c>
      <c r="H191" s="4">
        <f t="shared" si="4"/>
        <v>166963</v>
      </c>
    </row>
    <row r="192">
      <c r="A192" s="1" t="s">
        <v>210</v>
      </c>
      <c r="B192" s="2" t="str">
        <f t="shared" si="1"/>
        <v>O003</v>
      </c>
      <c r="C192" s="3">
        <f>IFERROR(__xludf.DUMMYFUNCTION("TO_DATE(RANDBETWEEN(DATE(2023,1,1),DATE(2024,11,11)))"),45567.0)</f>
        <v>45567</v>
      </c>
      <c r="D192" s="4" t="s">
        <v>9</v>
      </c>
      <c r="E192" s="4" t="str">
        <f t="shared" si="2"/>
        <v>V0028</v>
      </c>
      <c r="F192" s="4" t="s">
        <v>13</v>
      </c>
      <c r="G192" s="5">
        <f t="shared" si="3"/>
        <v>6</v>
      </c>
      <c r="H192" s="4">
        <f t="shared" si="4"/>
        <v>127510</v>
      </c>
    </row>
    <row r="193">
      <c r="A193" s="1" t="s">
        <v>211</v>
      </c>
      <c r="B193" s="2" t="str">
        <f t="shared" si="1"/>
        <v>O003</v>
      </c>
      <c r="C193" s="3">
        <f>IFERROR(__xludf.DUMMYFUNCTION("TO_DATE(RANDBETWEEN(DATE(2023,1,1),DATE(2024,11,11)))"),45114.0)</f>
        <v>45114</v>
      </c>
      <c r="D193" s="4" t="s">
        <v>12</v>
      </c>
      <c r="E193" s="4" t="str">
        <f t="shared" si="2"/>
        <v>V0025</v>
      </c>
      <c r="F193" s="4" t="s">
        <v>10</v>
      </c>
      <c r="G193" s="5">
        <f t="shared" si="3"/>
        <v>5</v>
      </c>
      <c r="H193" s="4">
        <f t="shared" si="4"/>
        <v>102530</v>
      </c>
    </row>
    <row r="194">
      <c r="A194" s="1" t="s">
        <v>212</v>
      </c>
      <c r="B194" s="2" t="str">
        <f t="shared" si="1"/>
        <v>O009</v>
      </c>
      <c r="C194" s="3">
        <f>IFERROR(__xludf.DUMMYFUNCTION("TO_DATE(RANDBETWEEN(DATE(2023,1,1),DATE(2024,11,11)))"),45414.0)</f>
        <v>45414</v>
      </c>
      <c r="D194" s="4" t="s">
        <v>21</v>
      </c>
      <c r="E194" s="4" t="str">
        <f t="shared" si="2"/>
        <v>V0033</v>
      </c>
      <c r="F194" s="4" t="s">
        <v>22</v>
      </c>
      <c r="G194" s="5">
        <f t="shared" si="3"/>
        <v>0</v>
      </c>
      <c r="H194" s="4">
        <f t="shared" si="4"/>
        <v>198200</v>
      </c>
    </row>
    <row r="195">
      <c r="A195" s="1" t="s">
        <v>213</v>
      </c>
      <c r="B195" s="2" t="str">
        <f t="shared" si="1"/>
        <v>O003</v>
      </c>
      <c r="C195" s="3">
        <f>IFERROR(__xludf.DUMMYFUNCTION("TO_DATE(RANDBETWEEN(DATE(2023,1,1),DATE(2024,11,11)))"),45224.0)</f>
        <v>45224</v>
      </c>
      <c r="D195" s="4" t="s">
        <v>21</v>
      </c>
      <c r="E195" s="4" t="str">
        <f t="shared" si="2"/>
        <v>V0043</v>
      </c>
      <c r="F195" s="4" t="s">
        <v>24</v>
      </c>
      <c r="G195" s="5">
        <f t="shared" si="3"/>
        <v>6</v>
      </c>
      <c r="H195" s="4">
        <f t="shared" si="4"/>
        <v>164255</v>
      </c>
    </row>
    <row r="196">
      <c r="A196" s="1" t="s">
        <v>214</v>
      </c>
      <c r="B196" s="2" t="str">
        <f t="shared" si="1"/>
        <v>O005</v>
      </c>
      <c r="C196" s="3">
        <f>IFERROR(__xludf.DUMMYFUNCTION("TO_DATE(RANDBETWEEN(DATE(2023,1,1),DATE(2024,11,11)))"),44991.0)</f>
        <v>44991</v>
      </c>
      <c r="D196" s="4" t="s">
        <v>21</v>
      </c>
      <c r="E196" s="4" t="str">
        <f t="shared" si="2"/>
        <v>V006</v>
      </c>
      <c r="F196" s="4" t="s">
        <v>30</v>
      </c>
      <c r="G196" s="5">
        <f t="shared" si="3"/>
        <v>6</v>
      </c>
      <c r="H196" s="4">
        <f t="shared" si="4"/>
        <v>47273</v>
      </c>
    </row>
    <row r="197">
      <c r="A197" s="1" t="s">
        <v>215</v>
      </c>
      <c r="B197" s="2" t="str">
        <f t="shared" si="1"/>
        <v>O006</v>
      </c>
      <c r="C197" s="3">
        <f>IFERROR(__xludf.DUMMYFUNCTION("TO_DATE(RANDBETWEEN(DATE(2023,1,1),DATE(2024,11,11)))"),45226.0)</f>
        <v>45226</v>
      </c>
      <c r="D197" s="4" t="s">
        <v>21</v>
      </c>
      <c r="E197" s="4" t="str">
        <f t="shared" si="2"/>
        <v>V002</v>
      </c>
      <c r="F197" s="4" t="s">
        <v>15</v>
      </c>
      <c r="G197" s="5">
        <f t="shared" si="3"/>
        <v>6</v>
      </c>
      <c r="H197" s="4">
        <f t="shared" si="4"/>
        <v>181782</v>
      </c>
    </row>
    <row r="198">
      <c r="A198" s="1" t="s">
        <v>216</v>
      </c>
      <c r="B198" s="2" t="str">
        <f t="shared" si="1"/>
        <v>O007</v>
      </c>
      <c r="C198" s="3">
        <f>IFERROR(__xludf.DUMMYFUNCTION("TO_DATE(RANDBETWEEN(DATE(2023,1,1),DATE(2024,11,11)))"),44934.0)</f>
        <v>44934</v>
      </c>
      <c r="D198" s="4" t="s">
        <v>21</v>
      </c>
      <c r="E198" s="4" t="str">
        <f t="shared" si="2"/>
        <v>V0024</v>
      </c>
      <c r="F198" s="4" t="s">
        <v>19</v>
      </c>
      <c r="G198" s="5">
        <f t="shared" si="3"/>
        <v>8</v>
      </c>
      <c r="H198" s="4">
        <f t="shared" si="4"/>
        <v>194080</v>
      </c>
    </row>
    <row r="199">
      <c r="A199" s="1" t="s">
        <v>217</v>
      </c>
      <c r="B199" s="2" t="str">
        <f t="shared" si="1"/>
        <v>O006</v>
      </c>
      <c r="C199" s="3">
        <f>IFERROR(__xludf.DUMMYFUNCTION("TO_DATE(RANDBETWEEN(DATE(2023,1,1),DATE(2024,11,11)))"),45103.0)</f>
        <v>45103</v>
      </c>
      <c r="D199" s="4" t="s">
        <v>9</v>
      </c>
      <c r="E199" s="4" t="str">
        <f t="shared" si="2"/>
        <v>V0023</v>
      </c>
      <c r="F199" s="4" t="s">
        <v>13</v>
      </c>
      <c r="G199" s="5">
        <f t="shared" si="3"/>
        <v>6</v>
      </c>
      <c r="H199" s="4">
        <f t="shared" si="4"/>
        <v>183516</v>
      </c>
    </row>
    <row r="200">
      <c r="A200" s="1" t="s">
        <v>218</v>
      </c>
      <c r="B200" s="2" t="str">
        <f t="shared" si="1"/>
        <v>O002</v>
      </c>
      <c r="C200" s="3">
        <f>IFERROR(__xludf.DUMMYFUNCTION("TO_DATE(RANDBETWEEN(DATE(2023,1,1),DATE(2024,11,11)))"),45043.0)</f>
        <v>45043</v>
      </c>
      <c r="D200" s="4" t="s">
        <v>9</v>
      </c>
      <c r="E200" s="4" t="str">
        <f t="shared" si="2"/>
        <v>V0043</v>
      </c>
      <c r="F200" s="4" t="s">
        <v>30</v>
      </c>
      <c r="G200" s="5">
        <f t="shared" si="3"/>
        <v>6</v>
      </c>
      <c r="H200" s="4">
        <f t="shared" si="4"/>
        <v>99578</v>
      </c>
    </row>
    <row r="201">
      <c r="A201" s="1" t="s">
        <v>219</v>
      </c>
      <c r="B201" s="2" t="str">
        <f t="shared" si="1"/>
        <v>O002</v>
      </c>
      <c r="C201" s="3">
        <f>IFERROR(__xludf.DUMMYFUNCTION("TO_DATE(RANDBETWEEN(DATE(2023,1,1),DATE(2024,11,11)))"),44951.0)</f>
        <v>44951</v>
      </c>
      <c r="D201" s="4" t="s">
        <v>9</v>
      </c>
      <c r="E201" s="4" t="str">
        <f t="shared" si="2"/>
        <v>V0021</v>
      </c>
      <c r="F201" s="4" t="s">
        <v>17</v>
      </c>
      <c r="G201" s="5">
        <f t="shared" si="3"/>
        <v>4</v>
      </c>
      <c r="H201" s="4">
        <f t="shared" si="4"/>
        <v>109412</v>
      </c>
    </row>
    <row r="202">
      <c r="A202" s="1" t="s">
        <v>220</v>
      </c>
      <c r="B202" s="2" t="str">
        <f t="shared" si="1"/>
        <v>O001</v>
      </c>
      <c r="C202" s="3">
        <f>IFERROR(__xludf.DUMMYFUNCTION("TO_DATE(RANDBETWEEN(DATE(2023,1,1),DATE(2024,11,11)))"),45260.0)</f>
        <v>45260</v>
      </c>
      <c r="D202" s="4" t="s">
        <v>12</v>
      </c>
      <c r="E202" s="4" t="str">
        <f t="shared" si="2"/>
        <v>V0035</v>
      </c>
      <c r="F202" s="4" t="s">
        <v>24</v>
      </c>
      <c r="G202" s="5">
        <f t="shared" si="3"/>
        <v>0</v>
      </c>
      <c r="H202" s="4">
        <f t="shared" si="4"/>
        <v>12265</v>
      </c>
    </row>
    <row r="203">
      <c r="A203" s="1" t="s">
        <v>221</v>
      </c>
      <c r="B203" s="2" t="str">
        <f t="shared" si="1"/>
        <v>O006</v>
      </c>
      <c r="C203" s="3">
        <f>IFERROR(__xludf.DUMMYFUNCTION("TO_DATE(RANDBETWEEN(DATE(2023,1,1),DATE(2024,11,11)))"),45483.0)</f>
        <v>45483</v>
      </c>
      <c r="D203" s="4" t="s">
        <v>21</v>
      </c>
      <c r="E203" s="4" t="str">
        <f t="shared" si="2"/>
        <v>V005</v>
      </c>
      <c r="F203" s="4" t="s">
        <v>10</v>
      </c>
      <c r="G203" s="5">
        <f t="shared" si="3"/>
        <v>6</v>
      </c>
      <c r="H203" s="4">
        <f t="shared" si="4"/>
        <v>161160</v>
      </c>
    </row>
    <row r="204">
      <c r="A204" s="1" t="s">
        <v>222</v>
      </c>
      <c r="B204" s="2" t="str">
        <f t="shared" si="1"/>
        <v>O004</v>
      </c>
      <c r="C204" s="3">
        <f>IFERROR(__xludf.DUMMYFUNCTION("TO_DATE(RANDBETWEEN(DATE(2023,1,1),DATE(2024,11,11)))"),45302.0)</f>
        <v>45302</v>
      </c>
      <c r="D204" s="4" t="s">
        <v>9</v>
      </c>
      <c r="E204" s="4" t="str">
        <f t="shared" si="2"/>
        <v>V0034</v>
      </c>
      <c r="F204" s="4" t="s">
        <v>35</v>
      </c>
      <c r="G204" s="5">
        <f t="shared" si="3"/>
        <v>0</v>
      </c>
      <c r="H204" s="4">
        <f t="shared" si="4"/>
        <v>32441</v>
      </c>
    </row>
    <row r="205">
      <c r="A205" s="1" t="s">
        <v>223</v>
      </c>
      <c r="B205" s="2" t="str">
        <f t="shared" si="1"/>
        <v>O005</v>
      </c>
      <c r="C205" s="3">
        <f>IFERROR(__xludf.DUMMYFUNCTION("TO_DATE(RANDBETWEEN(DATE(2023,1,1),DATE(2024,11,11)))"),45402.0)</f>
        <v>45402</v>
      </c>
      <c r="D205" s="4" t="s">
        <v>21</v>
      </c>
      <c r="E205" s="4" t="str">
        <f t="shared" si="2"/>
        <v>V0059</v>
      </c>
      <c r="F205" s="4" t="s">
        <v>19</v>
      </c>
      <c r="G205" s="5">
        <f t="shared" si="3"/>
        <v>8</v>
      </c>
      <c r="H205" s="4">
        <f t="shared" si="4"/>
        <v>67554</v>
      </c>
    </row>
    <row r="206">
      <c r="A206" s="1" t="s">
        <v>224</v>
      </c>
      <c r="B206" s="2" t="str">
        <f t="shared" si="1"/>
        <v>O006</v>
      </c>
      <c r="C206" s="3">
        <f>IFERROR(__xludf.DUMMYFUNCTION("TO_DATE(RANDBETWEEN(DATE(2023,1,1),DATE(2024,11,11)))"),45429.0)</f>
        <v>45429</v>
      </c>
      <c r="D206" s="4" t="s">
        <v>12</v>
      </c>
      <c r="E206" s="4" t="str">
        <f t="shared" si="2"/>
        <v>V0021</v>
      </c>
      <c r="F206" s="4" t="s">
        <v>22</v>
      </c>
      <c r="G206" s="5">
        <f t="shared" si="3"/>
        <v>8</v>
      </c>
      <c r="H206" s="4">
        <f t="shared" si="4"/>
        <v>31837</v>
      </c>
    </row>
    <row r="207">
      <c r="A207" s="1" t="s">
        <v>225</v>
      </c>
      <c r="B207" s="2" t="str">
        <f t="shared" si="1"/>
        <v>O0010</v>
      </c>
      <c r="C207" s="3">
        <f>IFERROR(__xludf.DUMMYFUNCTION("TO_DATE(RANDBETWEEN(DATE(2023,1,1),DATE(2024,11,11)))"),44931.0)</f>
        <v>44931</v>
      </c>
      <c r="D207" s="4" t="s">
        <v>12</v>
      </c>
      <c r="E207" s="4" t="str">
        <f t="shared" si="2"/>
        <v>V0033</v>
      </c>
      <c r="F207" s="4" t="s">
        <v>35</v>
      </c>
      <c r="G207" s="5">
        <f t="shared" si="3"/>
        <v>3</v>
      </c>
      <c r="H207" s="4">
        <f t="shared" si="4"/>
        <v>36077</v>
      </c>
    </row>
    <row r="208">
      <c r="A208" s="1" t="s">
        <v>226</v>
      </c>
      <c r="B208" s="2" t="str">
        <f t="shared" si="1"/>
        <v>O001</v>
      </c>
      <c r="C208" s="3">
        <f>IFERROR(__xludf.DUMMYFUNCTION("TO_DATE(RANDBETWEEN(DATE(2023,1,1),DATE(2024,11,11)))"),45167.0)</f>
        <v>45167</v>
      </c>
      <c r="D208" s="4" t="s">
        <v>9</v>
      </c>
      <c r="E208" s="4" t="str">
        <f t="shared" si="2"/>
        <v>V0050</v>
      </c>
      <c r="F208" s="4" t="s">
        <v>10</v>
      </c>
      <c r="G208" s="5">
        <f t="shared" si="3"/>
        <v>8</v>
      </c>
      <c r="H208" s="4">
        <f t="shared" si="4"/>
        <v>194352</v>
      </c>
    </row>
    <row r="209">
      <c r="A209" s="1" t="s">
        <v>227</v>
      </c>
      <c r="B209" s="2" t="str">
        <f t="shared" si="1"/>
        <v>O002</v>
      </c>
      <c r="C209" s="3">
        <f>IFERROR(__xludf.DUMMYFUNCTION("TO_DATE(RANDBETWEEN(DATE(2023,1,1),DATE(2024,11,11)))"),45452.0)</f>
        <v>45452</v>
      </c>
      <c r="D209" s="4" t="s">
        <v>21</v>
      </c>
      <c r="E209" s="4" t="str">
        <f t="shared" si="2"/>
        <v>V007</v>
      </c>
      <c r="F209" s="4" t="s">
        <v>13</v>
      </c>
      <c r="G209" s="5">
        <f t="shared" si="3"/>
        <v>7</v>
      </c>
      <c r="H209" s="4">
        <f t="shared" si="4"/>
        <v>71043</v>
      </c>
    </row>
    <row r="210">
      <c r="A210" s="1" t="s">
        <v>228</v>
      </c>
      <c r="B210" s="2" t="str">
        <f t="shared" si="1"/>
        <v>O0010</v>
      </c>
      <c r="C210" s="3">
        <f>IFERROR(__xludf.DUMMYFUNCTION("TO_DATE(RANDBETWEEN(DATE(2023,1,1),DATE(2024,11,11)))"),44949.0)</f>
        <v>44949</v>
      </c>
      <c r="D210" s="4" t="s">
        <v>21</v>
      </c>
      <c r="E210" s="4" t="str">
        <f t="shared" si="2"/>
        <v>V0055</v>
      </c>
      <c r="F210" s="4" t="s">
        <v>17</v>
      </c>
      <c r="G210" s="5">
        <f t="shared" si="3"/>
        <v>6</v>
      </c>
      <c r="H210" s="4">
        <f t="shared" si="4"/>
        <v>120513</v>
      </c>
    </row>
    <row r="211">
      <c r="A211" s="1" t="s">
        <v>229</v>
      </c>
      <c r="B211" s="2" t="str">
        <f t="shared" si="1"/>
        <v>O002</v>
      </c>
      <c r="C211" s="3">
        <f>IFERROR(__xludf.DUMMYFUNCTION("TO_DATE(RANDBETWEEN(DATE(2023,1,1),DATE(2024,11,11)))"),45370.0)</f>
        <v>45370</v>
      </c>
      <c r="D211" s="4" t="s">
        <v>9</v>
      </c>
      <c r="E211" s="4" t="str">
        <f t="shared" si="2"/>
        <v>V0011</v>
      </c>
      <c r="F211" s="4" t="s">
        <v>24</v>
      </c>
      <c r="G211" s="5">
        <f t="shared" si="3"/>
        <v>10</v>
      </c>
      <c r="H211" s="4">
        <f t="shared" si="4"/>
        <v>16752</v>
      </c>
    </row>
    <row r="212">
      <c r="A212" s="1" t="s">
        <v>230</v>
      </c>
      <c r="B212" s="2" t="str">
        <f t="shared" si="1"/>
        <v>O005</v>
      </c>
      <c r="C212" s="3">
        <f>IFERROR(__xludf.DUMMYFUNCTION("TO_DATE(RANDBETWEEN(DATE(2023,1,1),DATE(2024,11,11)))"),45369.0)</f>
        <v>45369</v>
      </c>
      <c r="D212" s="4" t="s">
        <v>12</v>
      </c>
      <c r="E212" s="4" t="str">
        <f t="shared" si="2"/>
        <v>V0056</v>
      </c>
      <c r="F212" s="4" t="s">
        <v>19</v>
      </c>
      <c r="G212" s="5">
        <f t="shared" si="3"/>
        <v>4</v>
      </c>
      <c r="H212" s="4">
        <f t="shared" si="4"/>
        <v>36361</v>
      </c>
    </row>
    <row r="213">
      <c r="A213" s="1" t="s">
        <v>231</v>
      </c>
      <c r="B213" s="2" t="str">
        <f t="shared" si="1"/>
        <v>O0010</v>
      </c>
      <c r="C213" s="3">
        <f>IFERROR(__xludf.DUMMYFUNCTION("TO_DATE(RANDBETWEEN(DATE(2023,1,1),DATE(2024,11,11)))"),45182.0)</f>
        <v>45182</v>
      </c>
      <c r="D213" s="4" t="s">
        <v>21</v>
      </c>
      <c r="E213" s="4" t="str">
        <f t="shared" si="2"/>
        <v>V0054</v>
      </c>
      <c r="F213" s="4" t="s">
        <v>10</v>
      </c>
      <c r="G213" s="5">
        <f t="shared" si="3"/>
        <v>0</v>
      </c>
      <c r="H213" s="4">
        <f t="shared" si="4"/>
        <v>128378</v>
      </c>
    </row>
    <row r="214">
      <c r="A214" s="1" t="s">
        <v>232</v>
      </c>
      <c r="B214" s="2" t="str">
        <f t="shared" si="1"/>
        <v>O0010</v>
      </c>
      <c r="C214" s="3">
        <f>IFERROR(__xludf.DUMMYFUNCTION("TO_DATE(RANDBETWEEN(DATE(2023,1,1),DATE(2024,11,11)))"),45420.0)</f>
        <v>45420</v>
      </c>
      <c r="D214" s="4" t="s">
        <v>9</v>
      </c>
      <c r="E214" s="4" t="str">
        <f t="shared" si="2"/>
        <v>V005</v>
      </c>
      <c r="F214" s="4" t="s">
        <v>30</v>
      </c>
      <c r="G214" s="5">
        <f t="shared" si="3"/>
        <v>7</v>
      </c>
      <c r="H214" s="4">
        <f t="shared" si="4"/>
        <v>47985</v>
      </c>
    </row>
    <row r="215">
      <c r="A215" s="1" t="s">
        <v>233</v>
      </c>
      <c r="B215" s="2" t="str">
        <f t="shared" si="1"/>
        <v>O007</v>
      </c>
      <c r="C215" s="3">
        <f>IFERROR(__xludf.DUMMYFUNCTION("TO_DATE(RANDBETWEEN(DATE(2023,1,1),DATE(2024,11,11)))"),45432.0)</f>
        <v>45432</v>
      </c>
      <c r="D215" s="4" t="s">
        <v>21</v>
      </c>
      <c r="E215" s="4" t="str">
        <f t="shared" si="2"/>
        <v>V0048</v>
      </c>
      <c r="F215" s="4" t="s">
        <v>15</v>
      </c>
      <c r="G215" s="5">
        <f t="shared" si="3"/>
        <v>3</v>
      </c>
      <c r="H215" s="4">
        <f t="shared" si="4"/>
        <v>123704</v>
      </c>
    </row>
    <row r="216">
      <c r="A216" s="1" t="s">
        <v>234</v>
      </c>
      <c r="B216" s="2" t="str">
        <f t="shared" si="1"/>
        <v>O008</v>
      </c>
      <c r="C216" s="3">
        <f>IFERROR(__xludf.DUMMYFUNCTION("TO_DATE(RANDBETWEEN(DATE(2023,1,1),DATE(2024,11,11)))"),45592.0)</f>
        <v>45592</v>
      </c>
      <c r="D216" s="4" t="s">
        <v>21</v>
      </c>
      <c r="E216" s="4" t="str">
        <f t="shared" si="2"/>
        <v>V0020</v>
      </c>
      <c r="F216" s="4" t="s">
        <v>35</v>
      </c>
      <c r="G216" s="5">
        <f t="shared" si="3"/>
        <v>8</v>
      </c>
      <c r="H216" s="4">
        <f t="shared" si="4"/>
        <v>123691</v>
      </c>
    </row>
    <row r="217">
      <c r="A217" s="1" t="s">
        <v>235</v>
      </c>
      <c r="B217" s="2" t="str">
        <f t="shared" si="1"/>
        <v>O0010</v>
      </c>
      <c r="C217" s="3">
        <f>IFERROR(__xludf.DUMMYFUNCTION("TO_DATE(RANDBETWEEN(DATE(2023,1,1),DATE(2024,11,11)))"),45458.0)</f>
        <v>45458</v>
      </c>
      <c r="D217" s="4" t="s">
        <v>9</v>
      </c>
      <c r="E217" s="4" t="str">
        <f t="shared" si="2"/>
        <v>V0027</v>
      </c>
      <c r="F217" s="4" t="s">
        <v>17</v>
      </c>
      <c r="G217" s="5">
        <f t="shared" si="3"/>
        <v>8</v>
      </c>
      <c r="H217" s="4">
        <f t="shared" si="4"/>
        <v>104923</v>
      </c>
    </row>
    <row r="218">
      <c r="A218" s="1" t="s">
        <v>236</v>
      </c>
      <c r="B218" s="2" t="str">
        <f t="shared" si="1"/>
        <v>O0010</v>
      </c>
      <c r="C218" s="3">
        <f>IFERROR(__xludf.DUMMYFUNCTION("TO_DATE(RANDBETWEEN(DATE(2023,1,1),DATE(2024,11,11)))"),45556.0)</f>
        <v>45556</v>
      </c>
      <c r="D218" s="4" t="s">
        <v>21</v>
      </c>
      <c r="E218" s="4" t="str">
        <f t="shared" si="2"/>
        <v>V0048</v>
      </c>
      <c r="F218" s="4" t="s">
        <v>24</v>
      </c>
      <c r="G218" s="5">
        <f t="shared" si="3"/>
        <v>2</v>
      </c>
      <c r="H218" s="4">
        <f t="shared" si="4"/>
        <v>177841</v>
      </c>
    </row>
    <row r="219">
      <c r="A219" s="1" t="s">
        <v>237</v>
      </c>
      <c r="B219" s="2" t="str">
        <f t="shared" si="1"/>
        <v>O005</v>
      </c>
      <c r="C219" s="3">
        <f>IFERROR(__xludf.DUMMYFUNCTION("TO_DATE(RANDBETWEEN(DATE(2023,1,1),DATE(2024,11,11)))"),45595.0)</f>
        <v>45595</v>
      </c>
      <c r="D219" s="4" t="s">
        <v>21</v>
      </c>
      <c r="E219" s="4" t="str">
        <f t="shared" si="2"/>
        <v>V0060</v>
      </c>
      <c r="F219" s="4" t="s">
        <v>22</v>
      </c>
      <c r="G219" s="5">
        <f t="shared" si="3"/>
        <v>2</v>
      </c>
      <c r="H219" s="4">
        <f t="shared" si="4"/>
        <v>168576</v>
      </c>
    </row>
    <row r="220">
      <c r="A220" s="1" t="s">
        <v>238</v>
      </c>
      <c r="B220" s="2" t="str">
        <f t="shared" si="1"/>
        <v>O003</v>
      </c>
      <c r="C220" s="3">
        <f>IFERROR(__xludf.DUMMYFUNCTION("TO_DATE(RANDBETWEEN(DATE(2023,1,1),DATE(2024,11,11)))"),45482.0)</f>
        <v>45482</v>
      </c>
      <c r="D220" s="4" t="s">
        <v>12</v>
      </c>
      <c r="E220" s="4" t="str">
        <f t="shared" si="2"/>
        <v>V0030</v>
      </c>
      <c r="F220" s="4" t="s">
        <v>22</v>
      </c>
      <c r="G220" s="5">
        <f t="shared" si="3"/>
        <v>4</v>
      </c>
      <c r="H220" s="4">
        <f t="shared" si="4"/>
        <v>65950</v>
      </c>
    </row>
    <row r="221">
      <c r="A221" s="1" t="s">
        <v>239</v>
      </c>
      <c r="B221" s="2" t="str">
        <f t="shared" si="1"/>
        <v>O002</v>
      </c>
      <c r="C221" s="3">
        <f>IFERROR(__xludf.DUMMYFUNCTION("TO_DATE(RANDBETWEEN(DATE(2023,1,1),DATE(2024,11,11)))"),45467.0)</f>
        <v>45467</v>
      </c>
      <c r="D221" s="4" t="s">
        <v>12</v>
      </c>
      <c r="E221" s="4" t="str">
        <f t="shared" si="2"/>
        <v>V0052</v>
      </c>
      <c r="F221" s="4" t="s">
        <v>10</v>
      </c>
      <c r="G221" s="5">
        <f t="shared" si="3"/>
        <v>3</v>
      </c>
      <c r="H221" s="4">
        <f t="shared" si="4"/>
        <v>35245</v>
      </c>
    </row>
    <row r="222">
      <c r="A222" s="1" t="s">
        <v>240</v>
      </c>
      <c r="B222" s="2" t="str">
        <f t="shared" si="1"/>
        <v>O001</v>
      </c>
      <c r="C222" s="3">
        <f>IFERROR(__xludf.DUMMYFUNCTION("TO_DATE(RANDBETWEEN(DATE(2023,1,1),DATE(2024,11,11)))"),45120.0)</f>
        <v>45120</v>
      </c>
      <c r="D222" s="4" t="s">
        <v>21</v>
      </c>
      <c r="E222" s="4" t="str">
        <f t="shared" si="2"/>
        <v>V0025</v>
      </c>
      <c r="F222" s="4" t="s">
        <v>13</v>
      </c>
      <c r="G222" s="5">
        <f t="shared" si="3"/>
        <v>3</v>
      </c>
      <c r="H222" s="4">
        <f t="shared" si="4"/>
        <v>20662</v>
      </c>
    </row>
    <row r="223">
      <c r="A223" s="1" t="s">
        <v>241</v>
      </c>
      <c r="B223" s="2" t="str">
        <f t="shared" si="1"/>
        <v>O008</v>
      </c>
      <c r="C223" s="3">
        <f>IFERROR(__xludf.DUMMYFUNCTION("TO_DATE(RANDBETWEEN(DATE(2023,1,1),DATE(2024,11,11)))"),44980.0)</f>
        <v>44980</v>
      </c>
      <c r="D223" s="4" t="s">
        <v>12</v>
      </c>
      <c r="E223" s="4" t="str">
        <f t="shared" si="2"/>
        <v>V0053</v>
      </c>
      <c r="F223" s="4" t="s">
        <v>30</v>
      </c>
      <c r="G223" s="5">
        <f t="shared" si="3"/>
        <v>6</v>
      </c>
      <c r="H223" s="4">
        <f t="shared" si="4"/>
        <v>22894</v>
      </c>
    </row>
    <row r="224">
      <c r="A224" s="1" t="s">
        <v>242</v>
      </c>
      <c r="B224" s="2" t="str">
        <f t="shared" si="1"/>
        <v>O0010</v>
      </c>
      <c r="C224" s="3">
        <f>IFERROR(__xludf.DUMMYFUNCTION("TO_DATE(RANDBETWEEN(DATE(2023,1,1),DATE(2024,11,11)))"),45509.0)</f>
        <v>45509</v>
      </c>
      <c r="D224" s="4" t="s">
        <v>12</v>
      </c>
      <c r="E224" s="4" t="str">
        <f t="shared" si="2"/>
        <v>V0026</v>
      </c>
      <c r="F224" s="4" t="s">
        <v>22</v>
      </c>
      <c r="G224" s="5">
        <f t="shared" si="3"/>
        <v>4</v>
      </c>
      <c r="H224" s="4">
        <f t="shared" si="4"/>
        <v>69560</v>
      </c>
    </row>
    <row r="225">
      <c r="A225" s="1" t="s">
        <v>243</v>
      </c>
      <c r="B225" s="2" t="str">
        <f t="shared" si="1"/>
        <v>O008</v>
      </c>
      <c r="C225" s="3">
        <f>IFERROR(__xludf.DUMMYFUNCTION("TO_DATE(RANDBETWEEN(DATE(2023,1,1),DATE(2024,11,11)))"),45518.0)</f>
        <v>45518</v>
      </c>
      <c r="D225" s="4" t="s">
        <v>9</v>
      </c>
      <c r="E225" s="4" t="str">
        <f t="shared" si="2"/>
        <v>V0022</v>
      </c>
      <c r="F225" s="4" t="s">
        <v>22</v>
      </c>
      <c r="G225" s="5">
        <f t="shared" si="3"/>
        <v>2</v>
      </c>
      <c r="H225" s="4">
        <f t="shared" si="4"/>
        <v>53044</v>
      </c>
    </row>
    <row r="226">
      <c r="A226" s="1" t="s">
        <v>244</v>
      </c>
      <c r="B226" s="2" t="str">
        <f t="shared" si="1"/>
        <v>O008</v>
      </c>
      <c r="C226" s="3">
        <f>IFERROR(__xludf.DUMMYFUNCTION("TO_DATE(RANDBETWEEN(DATE(2023,1,1),DATE(2024,11,11)))"),45155.0)</f>
        <v>45155</v>
      </c>
      <c r="D226" s="4" t="s">
        <v>12</v>
      </c>
      <c r="E226" s="4" t="str">
        <f t="shared" si="2"/>
        <v>V008</v>
      </c>
      <c r="F226" s="4" t="s">
        <v>35</v>
      </c>
      <c r="G226" s="5">
        <f t="shared" si="3"/>
        <v>6</v>
      </c>
      <c r="H226" s="4">
        <f t="shared" si="4"/>
        <v>59016</v>
      </c>
    </row>
    <row r="227">
      <c r="A227" s="1" t="s">
        <v>245</v>
      </c>
      <c r="B227" s="2" t="str">
        <f t="shared" si="1"/>
        <v>O004</v>
      </c>
      <c r="C227" s="3">
        <f>IFERROR(__xludf.DUMMYFUNCTION("TO_DATE(RANDBETWEEN(DATE(2023,1,1),DATE(2024,11,11)))"),45599.0)</f>
        <v>45599</v>
      </c>
      <c r="D227" s="4" t="s">
        <v>12</v>
      </c>
      <c r="E227" s="4" t="str">
        <f t="shared" si="2"/>
        <v>V0038</v>
      </c>
      <c r="F227" s="4" t="s">
        <v>17</v>
      </c>
      <c r="G227" s="5">
        <f t="shared" si="3"/>
        <v>3</v>
      </c>
      <c r="H227" s="4">
        <f t="shared" si="4"/>
        <v>128432</v>
      </c>
    </row>
    <row r="228">
      <c r="A228" s="1" t="s">
        <v>246</v>
      </c>
      <c r="B228" s="2" t="str">
        <f t="shared" si="1"/>
        <v>O003</v>
      </c>
      <c r="C228" s="3">
        <f>IFERROR(__xludf.DUMMYFUNCTION("TO_DATE(RANDBETWEEN(DATE(2023,1,1),DATE(2024,11,11)))"),45252.0)</f>
        <v>45252</v>
      </c>
      <c r="D228" s="4" t="s">
        <v>12</v>
      </c>
      <c r="E228" s="4" t="str">
        <f t="shared" si="2"/>
        <v>V006</v>
      </c>
      <c r="F228" s="4" t="s">
        <v>10</v>
      </c>
      <c r="G228" s="5">
        <f t="shared" si="3"/>
        <v>5</v>
      </c>
      <c r="H228" s="4">
        <f t="shared" si="4"/>
        <v>165055</v>
      </c>
    </row>
    <row r="229">
      <c r="A229" s="1" t="s">
        <v>247</v>
      </c>
      <c r="B229" s="2" t="str">
        <f t="shared" si="1"/>
        <v>O008</v>
      </c>
      <c r="C229" s="3">
        <f>IFERROR(__xludf.DUMMYFUNCTION("TO_DATE(RANDBETWEEN(DATE(2023,1,1),DATE(2024,11,11)))"),45198.0)</f>
        <v>45198</v>
      </c>
      <c r="D229" s="4" t="s">
        <v>12</v>
      </c>
      <c r="E229" s="4" t="str">
        <f t="shared" si="2"/>
        <v>V0057</v>
      </c>
      <c r="F229" s="4" t="s">
        <v>17</v>
      </c>
      <c r="G229" s="5">
        <f t="shared" si="3"/>
        <v>7</v>
      </c>
      <c r="H229" s="4">
        <f t="shared" si="4"/>
        <v>170870</v>
      </c>
    </row>
    <row r="230">
      <c r="A230" s="1" t="s">
        <v>248</v>
      </c>
      <c r="B230" s="2" t="str">
        <f t="shared" si="1"/>
        <v>O009</v>
      </c>
      <c r="C230" s="3">
        <f>IFERROR(__xludf.DUMMYFUNCTION("TO_DATE(RANDBETWEEN(DATE(2023,1,1),DATE(2024,11,11)))"),45350.0)</f>
        <v>45350</v>
      </c>
      <c r="D230" s="4" t="s">
        <v>9</v>
      </c>
      <c r="E230" s="4" t="str">
        <f t="shared" si="2"/>
        <v>V0013</v>
      </c>
      <c r="F230" s="4" t="s">
        <v>24</v>
      </c>
      <c r="G230" s="5">
        <f t="shared" si="3"/>
        <v>6</v>
      </c>
      <c r="H230" s="4">
        <f t="shared" si="4"/>
        <v>162690</v>
      </c>
    </row>
    <row r="231">
      <c r="A231" s="1" t="s">
        <v>249</v>
      </c>
      <c r="B231" s="2" t="str">
        <f t="shared" si="1"/>
        <v>O003</v>
      </c>
      <c r="C231" s="3">
        <f>IFERROR(__xludf.DUMMYFUNCTION("TO_DATE(RANDBETWEEN(DATE(2023,1,1),DATE(2024,11,11)))"),45062.0)</f>
        <v>45062</v>
      </c>
      <c r="D231" s="4" t="s">
        <v>12</v>
      </c>
      <c r="E231" s="4" t="str">
        <f t="shared" si="2"/>
        <v>V0027</v>
      </c>
      <c r="F231" s="4" t="s">
        <v>15</v>
      </c>
      <c r="G231" s="5">
        <f t="shared" si="3"/>
        <v>8</v>
      </c>
      <c r="H231" s="4">
        <f t="shared" si="4"/>
        <v>97179</v>
      </c>
    </row>
    <row r="232">
      <c r="A232" s="1" t="s">
        <v>250</v>
      </c>
      <c r="B232" s="2" t="str">
        <f t="shared" si="1"/>
        <v>O005</v>
      </c>
      <c r="C232" s="3">
        <f>IFERROR(__xludf.DUMMYFUNCTION("TO_DATE(RANDBETWEEN(DATE(2023,1,1),DATE(2024,11,11)))"),45524.0)</f>
        <v>45524</v>
      </c>
      <c r="D232" s="4" t="s">
        <v>21</v>
      </c>
      <c r="E232" s="4" t="str">
        <f t="shared" si="2"/>
        <v>V0056</v>
      </c>
      <c r="F232" s="4" t="s">
        <v>22</v>
      </c>
      <c r="G232" s="5">
        <f t="shared" si="3"/>
        <v>8</v>
      </c>
      <c r="H232" s="4">
        <f t="shared" si="4"/>
        <v>55780</v>
      </c>
    </row>
    <row r="233">
      <c r="A233" s="1" t="s">
        <v>251</v>
      </c>
      <c r="B233" s="2" t="str">
        <f t="shared" si="1"/>
        <v>O001</v>
      </c>
      <c r="C233" s="3">
        <f>IFERROR(__xludf.DUMMYFUNCTION("TO_DATE(RANDBETWEEN(DATE(2023,1,1),DATE(2024,11,11)))"),44943.0)</f>
        <v>44943</v>
      </c>
      <c r="D233" s="4" t="s">
        <v>9</v>
      </c>
      <c r="E233" s="4" t="str">
        <f t="shared" si="2"/>
        <v>V0059</v>
      </c>
      <c r="F233" s="4" t="s">
        <v>19</v>
      </c>
      <c r="G233" s="5">
        <f t="shared" si="3"/>
        <v>8</v>
      </c>
      <c r="H233" s="4">
        <f t="shared" si="4"/>
        <v>47738</v>
      </c>
    </row>
    <row r="234">
      <c r="A234" s="1" t="s">
        <v>252</v>
      </c>
      <c r="B234" s="2" t="str">
        <f t="shared" si="1"/>
        <v>O007</v>
      </c>
      <c r="C234" s="3">
        <f>IFERROR(__xludf.DUMMYFUNCTION("TO_DATE(RANDBETWEEN(DATE(2023,1,1),DATE(2024,11,11)))"),45147.0)</f>
        <v>45147</v>
      </c>
      <c r="D234" s="4" t="s">
        <v>21</v>
      </c>
      <c r="E234" s="4" t="str">
        <f t="shared" si="2"/>
        <v>V0026</v>
      </c>
      <c r="F234" s="4" t="s">
        <v>19</v>
      </c>
      <c r="G234" s="5">
        <f t="shared" si="3"/>
        <v>9</v>
      </c>
      <c r="H234" s="4">
        <f t="shared" si="4"/>
        <v>170002</v>
      </c>
    </row>
    <row r="235">
      <c r="A235" s="1" t="s">
        <v>253</v>
      </c>
      <c r="B235" s="2" t="str">
        <f t="shared" si="1"/>
        <v>O004</v>
      </c>
      <c r="C235" s="3">
        <f>IFERROR(__xludf.DUMMYFUNCTION("TO_DATE(RANDBETWEEN(DATE(2023,1,1),DATE(2024,11,11)))"),45134.0)</f>
        <v>45134</v>
      </c>
      <c r="D235" s="4" t="s">
        <v>9</v>
      </c>
      <c r="E235" s="4" t="str">
        <f t="shared" si="2"/>
        <v>V0028</v>
      </c>
      <c r="F235" s="4" t="s">
        <v>30</v>
      </c>
      <c r="G235" s="5">
        <f t="shared" si="3"/>
        <v>3</v>
      </c>
      <c r="H235" s="4">
        <f t="shared" si="4"/>
        <v>152209</v>
      </c>
    </row>
    <row r="236">
      <c r="A236" s="1" t="s">
        <v>254</v>
      </c>
      <c r="B236" s="2" t="str">
        <f t="shared" si="1"/>
        <v>O006</v>
      </c>
      <c r="C236" s="3">
        <f>IFERROR(__xludf.DUMMYFUNCTION("TO_DATE(RANDBETWEEN(DATE(2023,1,1),DATE(2024,11,11)))"),45335.0)</f>
        <v>45335</v>
      </c>
      <c r="D236" s="4" t="s">
        <v>9</v>
      </c>
      <c r="E236" s="4" t="str">
        <f t="shared" si="2"/>
        <v>V0046</v>
      </c>
      <c r="F236" s="4" t="s">
        <v>35</v>
      </c>
      <c r="G236" s="5">
        <f t="shared" si="3"/>
        <v>1</v>
      </c>
      <c r="H236" s="4">
        <f t="shared" si="4"/>
        <v>153017</v>
      </c>
    </row>
    <row r="237">
      <c r="A237" s="1" t="s">
        <v>255</v>
      </c>
      <c r="B237" s="2" t="str">
        <f t="shared" si="1"/>
        <v>O003</v>
      </c>
      <c r="C237" s="3">
        <f>IFERROR(__xludf.DUMMYFUNCTION("TO_DATE(RANDBETWEEN(DATE(2023,1,1),DATE(2024,11,11)))"),45459.0)</f>
        <v>45459</v>
      </c>
      <c r="D237" s="4" t="s">
        <v>12</v>
      </c>
      <c r="E237" s="4" t="str">
        <f t="shared" si="2"/>
        <v>V004</v>
      </c>
      <c r="F237" s="4" t="s">
        <v>10</v>
      </c>
      <c r="G237" s="5">
        <f t="shared" si="3"/>
        <v>10</v>
      </c>
      <c r="H237" s="4">
        <f t="shared" si="4"/>
        <v>100914</v>
      </c>
    </row>
    <row r="238">
      <c r="A238" s="1" t="s">
        <v>256</v>
      </c>
      <c r="B238" s="2" t="str">
        <f t="shared" si="1"/>
        <v>O003</v>
      </c>
      <c r="C238" s="3">
        <f>IFERROR(__xludf.DUMMYFUNCTION("TO_DATE(RANDBETWEEN(DATE(2023,1,1),DATE(2024,11,11)))"),45343.0)</f>
        <v>45343</v>
      </c>
      <c r="D238" s="4" t="s">
        <v>9</v>
      </c>
      <c r="E238" s="4" t="str">
        <f t="shared" si="2"/>
        <v>V009</v>
      </c>
      <c r="F238" s="4" t="s">
        <v>10</v>
      </c>
      <c r="G238" s="5">
        <f t="shared" si="3"/>
        <v>3</v>
      </c>
      <c r="H238" s="4">
        <f t="shared" si="4"/>
        <v>168092</v>
      </c>
    </row>
    <row r="239">
      <c r="A239" s="1" t="s">
        <v>257</v>
      </c>
      <c r="B239" s="2" t="str">
        <f t="shared" si="1"/>
        <v>O0010</v>
      </c>
      <c r="C239" s="3">
        <f>IFERROR(__xludf.DUMMYFUNCTION("TO_DATE(RANDBETWEEN(DATE(2023,1,1),DATE(2024,11,11)))"),45076.0)</f>
        <v>45076</v>
      </c>
      <c r="D239" s="4" t="s">
        <v>21</v>
      </c>
      <c r="E239" s="4" t="str">
        <f t="shared" si="2"/>
        <v>V0027</v>
      </c>
      <c r="F239" s="4" t="s">
        <v>30</v>
      </c>
      <c r="G239" s="5">
        <f t="shared" si="3"/>
        <v>3</v>
      </c>
      <c r="H239" s="4">
        <f t="shared" si="4"/>
        <v>41172</v>
      </c>
    </row>
    <row r="240">
      <c r="A240" s="1" t="s">
        <v>258</v>
      </c>
      <c r="B240" s="2" t="str">
        <f t="shared" si="1"/>
        <v>O008</v>
      </c>
      <c r="C240" s="3">
        <f>IFERROR(__xludf.DUMMYFUNCTION("TO_DATE(RANDBETWEEN(DATE(2023,1,1),DATE(2024,11,11)))"),45015.0)</f>
        <v>45015</v>
      </c>
      <c r="D240" s="4" t="s">
        <v>9</v>
      </c>
      <c r="E240" s="4" t="str">
        <f t="shared" si="2"/>
        <v>V0041</v>
      </c>
      <c r="F240" s="4" t="s">
        <v>30</v>
      </c>
      <c r="G240" s="5">
        <f t="shared" si="3"/>
        <v>10</v>
      </c>
      <c r="H240" s="4">
        <f t="shared" si="4"/>
        <v>15727</v>
      </c>
    </row>
    <row r="241">
      <c r="A241" s="1" t="s">
        <v>259</v>
      </c>
      <c r="B241" s="2" t="str">
        <f t="shared" si="1"/>
        <v>O001</v>
      </c>
      <c r="C241" s="3">
        <f>IFERROR(__xludf.DUMMYFUNCTION("TO_DATE(RANDBETWEEN(DATE(2023,1,1),DATE(2024,11,11)))"),45377.0)</f>
        <v>45377</v>
      </c>
      <c r="D241" s="4" t="s">
        <v>12</v>
      </c>
      <c r="E241" s="4" t="str">
        <f t="shared" si="2"/>
        <v>V0027</v>
      </c>
      <c r="F241" s="4" t="s">
        <v>17</v>
      </c>
      <c r="G241" s="5">
        <f t="shared" si="3"/>
        <v>10</v>
      </c>
      <c r="H241" s="4">
        <f t="shared" si="4"/>
        <v>58357</v>
      </c>
    </row>
    <row r="242">
      <c r="A242" s="1" t="s">
        <v>260</v>
      </c>
      <c r="B242" s="2" t="str">
        <f t="shared" si="1"/>
        <v>O002</v>
      </c>
      <c r="C242" s="3">
        <f>IFERROR(__xludf.DUMMYFUNCTION("TO_DATE(RANDBETWEEN(DATE(2023,1,1),DATE(2024,11,11)))"),45154.0)</f>
        <v>45154</v>
      </c>
      <c r="D242" s="4" t="s">
        <v>9</v>
      </c>
      <c r="E242" s="4" t="str">
        <f t="shared" si="2"/>
        <v>V0058</v>
      </c>
      <c r="F242" s="4" t="s">
        <v>10</v>
      </c>
      <c r="G242" s="5">
        <f t="shared" si="3"/>
        <v>3</v>
      </c>
      <c r="H242" s="4">
        <f t="shared" si="4"/>
        <v>61861</v>
      </c>
    </row>
    <row r="243">
      <c r="A243" s="1" t="s">
        <v>261</v>
      </c>
      <c r="B243" s="2" t="str">
        <f t="shared" si="1"/>
        <v>O003</v>
      </c>
      <c r="C243" s="3">
        <f>IFERROR(__xludf.DUMMYFUNCTION("TO_DATE(RANDBETWEEN(DATE(2023,1,1),DATE(2024,11,11)))"),45539.0)</f>
        <v>45539</v>
      </c>
      <c r="D243" s="4" t="s">
        <v>9</v>
      </c>
      <c r="E243" s="4" t="str">
        <f t="shared" si="2"/>
        <v>V0021</v>
      </c>
      <c r="F243" s="4" t="s">
        <v>13</v>
      </c>
      <c r="G243" s="5">
        <f t="shared" si="3"/>
        <v>9</v>
      </c>
      <c r="H243" s="4">
        <f t="shared" si="4"/>
        <v>151813</v>
      </c>
    </row>
    <row r="244">
      <c r="A244" s="1" t="s">
        <v>262</v>
      </c>
      <c r="B244" s="2" t="str">
        <f t="shared" si="1"/>
        <v>O005</v>
      </c>
      <c r="C244" s="3">
        <f>IFERROR(__xludf.DUMMYFUNCTION("TO_DATE(RANDBETWEEN(DATE(2023,1,1),DATE(2024,11,11)))"),45153.0)</f>
        <v>45153</v>
      </c>
      <c r="D244" s="4" t="s">
        <v>9</v>
      </c>
      <c r="E244" s="4" t="str">
        <f t="shared" si="2"/>
        <v>V0050</v>
      </c>
      <c r="F244" s="4" t="s">
        <v>13</v>
      </c>
      <c r="G244" s="5">
        <f t="shared" si="3"/>
        <v>0</v>
      </c>
      <c r="H244" s="4">
        <f t="shared" si="4"/>
        <v>61034</v>
      </c>
    </row>
    <row r="245">
      <c r="A245" s="1" t="s">
        <v>263</v>
      </c>
      <c r="B245" s="2" t="str">
        <f t="shared" si="1"/>
        <v>O001</v>
      </c>
      <c r="C245" s="3">
        <f>IFERROR(__xludf.DUMMYFUNCTION("TO_DATE(RANDBETWEEN(DATE(2023,1,1),DATE(2024,11,11)))"),45211.0)</f>
        <v>45211</v>
      </c>
      <c r="D245" s="4" t="s">
        <v>21</v>
      </c>
      <c r="E245" s="4" t="str">
        <f t="shared" si="2"/>
        <v>V0040</v>
      </c>
      <c r="F245" s="4" t="s">
        <v>19</v>
      </c>
      <c r="G245" s="5">
        <f t="shared" si="3"/>
        <v>4</v>
      </c>
      <c r="H245" s="4">
        <f t="shared" si="4"/>
        <v>20897</v>
      </c>
    </row>
    <row r="246">
      <c r="A246" s="1" t="s">
        <v>264</v>
      </c>
      <c r="B246" s="2" t="str">
        <f t="shared" si="1"/>
        <v>O003</v>
      </c>
      <c r="C246" s="3">
        <f>IFERROR(__xludf.DUMMYFUNCTION("TO_DATE(RANDBETWEEN(DATE(2023,1,1),DATE(2024,11,11)))"),45548.0)</f>
        <v>45548</v>
      </c>
      <c r="D246" s="4" t="s">
        <v>12</v>
      </c>
      <c r="E246" s="4" t="str">
        <f t="shared" si="2"/>
        <v>V0026</v>
      </c>
      <c r="F246" s="4" t="s">
        <v>15</v>
      </c>
      <c r="G246" s="5">
        <f t="shared" si="3"/>
        <v>3</v>
      </c>
      <c r="H246" s="4">
        <f t="shared" si="4"/>
        <v>107760</v>
      </c>
    </row>
    <row r="247">
      <c r="A247" s="1" t="s">
        <v>265</v>
      </c>
      <c r="B247" s="2" t="str">
        <f t="shared" si="1"/>
        <v>O008</v>
      </c>
      <c r="C247" s="3">
        <f>IFERROR(__xludf.DUMMYFUNCTION("TO_DATE(RANDBETWEEN(DATE(2023,1,1),DATE(2024,11,11)))"),45542.0)</f>
        <v>45542</v>
      </c>
      <c r="D247" s="4" t="s">
        <v>12</v>
      </c>
      <c r="E247" s="4" t="str">
        <f t="shared" si="2"/>
        <v>V0053</v>
      </c>
      <c r="F247" s="4" t="s">
        <v>15</v>
      </c>
      <c r="G247" s="5">
        <f t="shared" si="3"/>
        <v>7</v>
      </c>
      <c r="H247" s="4">
        <f t="shared" si="4"/>
        <v>163722</v>
      </c>
    </row>
    <row r="248">
      <c r="A248" s="1" t="s">
        <v>266</v>
      </c>
      <c r="B248" s="2" t="str">
        <f t="shared" si="1"/>
        <v>O004</v>
      </c>
      <c r="C248" s="3">
        <f>IFERROR(__xludf.DUMMYFUNCTION("TO_DATE(RANDBETWEEN(DATE(2023,1,1),DATE(2024,11,11)))"),45047.0)</f>
        <v>45047</v>
      </c>
      <c r="D248" s="4" t="s">
        <v>12</v>
      </c>
      <c r="E248" s="4" t="str">
        <f t="shared" si="2"/>
        <v>V0047</v>
      </c>
      <c r="F248" s="4" t="s">
        <v>15</v>
      </c>
      <c r="G248" s="5">
        <f t="shared" si="3"/>
        <v>4</v>
      </c>
      <c r="H248" s="4">
        <f t="shared" si="4"/>
        <v>144076</v>
      </c>
    </row>
    <row r="249">
      <c r="A249" s="1" t="s">
        <v>267</v>
      </c>
      <c r="B249" s="2" t="str">
        <f t="shared" si="1"/>
        <v>O005</v>
      </c>
      <c r="C249" s="3">
        <f>IFERROR(__xludf.DUMMYFUNCTION("TO_DATE(RANDBETWEEN(DATE(2023,1,1),DATE(2024,11,11)))"),45288.0)</f>
        <v>45288</v>
      </c>
      <c r="D249" s="4" t="s">
        <v>12</v>
      </c>
      <c r="E249" s="4" t="str">
        <f t="shared" si="2"/>
        <v>V0012</v>
      </c>
      <c r="F249" s="4" t="s">
        <v>13</v>
      </c>
      <c r="G249" s="5">
        <f t="shared" si="3"/>
        <v>5</v>
      </c>
      <c r="H249" s="4">
        <f t="shared" si="4"/>
        <v>197836</v>
      </c>
    </row>
    <row r="250">
      <c r="A250" s="1" t="s">
        <v>268</v>
      </c>
      <c r="B250" s="2" t="str">
        <f t="shared" si="1"/>
        <v>O001</v>
      </c>
      <c r="C250" s="3">
        <f>IFERROR(__xludf.DUMMYFUNCTION("TO_DATE(RANDBETWEEN(DATE(2023,1,1),DATE(2024,11,11)))"),45277.0)</f>
        <v>45277</v>
      </c>
      <c r="D250" s="4" t="s">
        <v>9</v>
      </c>
      <c r="E250" s="4" t="str">
        <f t="shared" si="2"/>
        <v>V0029</v>
      </c>
      <c r="F250" s="4" t="s">
        <v>24</v>
      </c>
      <c r="G250" s="5">
        <f t="shared" si="3"/>
        <v>7</v>
      </c>
      <c r="H250" s="4">
        <f t="shared" si="4"/>
        <v>124720</v>
      </c>
    </row>
    <row r="251">
      <c r="A251" s="1" t="s">
        <v>269</v>
      </c>
      <c r="B251" s="2" t="str">
        <f t="shared" si="1"/>
        <v>O009</v>
      </c>
      <c r="C251" s="3">
        <f>IFERROR(__xludf.DUMMYFUNCTION("TO_DATE(RANDBETWEEN(DATE(2023,1,1),DATE(2024,11,11)))"),45509.0)</f>
        <v>45509</v>
      </c>
      <c r="D251" s="4" t="s">
        <v>9</v>
      </c>
      <c r="E251" s="4" t="str">
        <f t="shared" si="2"/>
        <v>V0015</v>
      </c>
      <c r="F251" s="4" t="s">
        <v>19</v>
      </c>
      <c r="G251" s="5">
        <f t="shared" si="3"/>
        <v>10</v>
      </c>
      <c r="H251" s="4">
        <f t="shared" si="4"/>
        <v>62574</v>
      </c>
    </row>
    <row r="252">
      <c r="A252" s="1" t="s">
        <v>270</v>
      </c>
      <c r="B252" s="2" t="str">
        <f t="shared" si="1"/>
        <v>O004</v>
      </c>
      <c r="C252" s="3">
        <f>IFERROR(__xludf.DUMMYFUNCTION("TO_DATE(RANDBETWEEN(DATE(2023,1,1),DATE(2024,11,11)))"),45063.0)</f>
        <v>45063</v>
      </c>
      <c r="D252" s="4" t="s">
        <v>9</v>
      </c>
      <c r="E252" s="4" t="str">
        <f t="shared" si="2"/>
        <v>V0044</v>
      </c>
      <c r="F252" s="4" t="s">
        <v>24</v>
      </c>
      <c r="G252" s="5">
        <f t="shared" si="3"/>
        <v>7</v>
      </c>
      <c r="H252" s="4">
        <f t="shared" si="4"/>
        <v>23174</v>
      </c>
    </row>
    <row r="253">
      <c r="A253" s="1" t="s">
        <v>271</v>
      </c>
      <c r="B253" s="2" t="str">
        <f t="shared" si="1"/>
        <v>O008</v>
      </c>
      <c r="C253" s="3">
        <f>IFERROR(__xludf.DUMMYFUNCTION("TO_DATE(RANDBETWEEN(DATE(2023,1,1),DATE(2024,11,11)))"),45490.0)</f>
        <v>45490</v>
      </c>
      <c r="D253" s="4" t="s">
        <v>12</v>
      </c>
      <c r="E253" s="4" t="str">
        <f t="shared" si="2"/>
        <v>V008</v>
      </c>
      <c r="F253" s="4" t="s">
        <v>35</v>
      </c>
      <c r="G253" s="5">
        <f t="shared" si="3"/>
        <v>3</v>
      </c>
      <c r="H253" s="4">
        <f t="shared" si="4"/>
        <v>46536</v>
      </c>
    </row>
    <row r="254">
      <c r="A254" s="1" t="s">
        <v>272</v>
      </c>
      <c r="B254" s="2" t="str">
        <f t="shared" si="1"/>
        <v>O003</v>
      </c>
      <c r="C254" s="3">
        <f>IFERROR(__xludf.DUMMYFUNCTION("TO_DATE(RANDBETWEEN(DATE(2023,1,1),DATE(2024,11,11)))"),45402.0)</f>
        <v>45402</v>
      </c>
      <c r="D254" s="4" t="s">
        <v>9</v>
      </c>
      <c r="E254" s="4" t="str">
        <f t="shared" si="2"/>
        <v>V0020</v>
      </c>
      <c r="F254" s="4" t="s">
        <v>15</v>
      </c>
      <c r="G254" s="5">
        <f t="shared" si="3"/>
        <v>0</v>
      </c>
      <c r="H254" s="4">
        <f t="shared" si="4"/>
        <v>90441</v>
      </c>
    </row>
    <row r="255">
      <c r="A255" s="1" t="s">
        <v>273</v>
      </c>
      <c r="B255" s="2" t="str">
        <f t="shared" si="1"/>
        <v>O001</v>
      </c>
      <c r="C255" s="3">
        <f>IFERROR(__xludf.DUMMYFUNCTION("TO_DATE(RANDBETWEEN(DATE(2023,1,1),DATE(2024,11,11)))"),45409.0)</f>
        <v>45409</v>
      </c>
      <c r="D255" s="4" t="s">
        <v>9</v>
      </c>
      <c r="E255" s="4" t="str">
        <f t="shared" si="2"/>
        <v>V0049</v>
      </c>
      <c r="F255" s="4" t="s">
        <v>10</v>
      </c>
      <c r="G255" s="5">
        <f t="shared" si="3"/>
        <v>2</v>
      </c>
      <c r="H255" s="4">
        <f t="shared" si="4"/>
        <v>52302</v>
      </c>
    </row>
    <row r="256">
      <c r="A256" s="1" t="s">
        <v>274</v>
      </c>
      <c r="B256" s="2" t="str">
        <f t="shared" si="1"/>
        <v>O0010</v>
      </c>
      <c r="C256" s="3">
        <f>IFERROR(__xludf.DUMMYFUNCTION("TO_DATE(RANDBETWEEN(DATE(2023,1,1),DATE(2024,11,11)))"),45318.0)</f>
        <v>45318</v>
      </c>
      <c r="D256" s="4" t="s">
        <v>12</v>
      </c>
      <c r="E256" s="4" t="str">
        <f t="shared" si="2"/>
        <v>V0037</v>
      </c>
      <c r="F256" s="4" t="s">
        <v>35</v>
      </c>
      <c r="G256" s="5">
        <f t="shared" si="3"/>
        <v>8</v>
      </c>
      <c r="H256" s="4">
        <f t="shared" si="4"/>
        <v>28161</v>
      </c>
    </row>
    <row r="257">
      <c r="A257" s="1" t="s">
        <v>275</v>
      </c>
      <c r="B257" s="2" t="str">
        <f t="shared" si="1"/>
        <v>O005</v>
      </c>
      <c r="C257" s="3">
        <f>IFERROR(__xludf.DUMMYFUNCTION("TO_DATE(RANDBETWEEN(DATE(2023,1,1),DATE(2024,11,11)))"),45342.0)</f>
        <v>45342</v>
      </c>
      <c r="D257" s="4" t="s">
        <v>21</v>
      </c>
      <c r="E257" s="4" t="str">
        <f t="shared" si="2"/>
        <v>V0024</v>
      </c>
      <c r="F257" s="4" t="s">
        <v>19</v>
      </c>
      <c r="G257" s="5">
        <f t="shared" si="3"/>
        <v>3</v>
      </c>
      <c r="H257" s="4">
        <f t="shared" si="4"/>
        <v>195651</v>
      </c>
    </row>
    <row r="258">
      <c r="A258" s="1" t="s">
        <v>276</v>
      </c>
      <c r="B258" s="2" t="str">
        <f t="shared" si="1"/>
        <v>O002</v>
      </c>
      <c r="C258" s="3">
        <f>IFERROR(__xludf.DUMMYFUNCTION("TO_DATE(RANDBETWEEN(DATE(2023,1,1),DATE(2024,11,11)))"),45402.0)</f>
        <v>45402</v>
      </c>
      <c r="D258" s="4" t="s">
        <v>21</v>
      </c>
      <c r="E258" s="4" t="str">
        <f t="shared" si="2"/>
        <v>V0054</v>
      </c>
      <c r="F258" s="4" t="s">
        <v>22</v>
      </c>
      <c r="G258" s="5">
        <f t="shared" si="3"/>
        <v>9</v>
      </c>
      <c r="H258" s="4">
        <f t="shared" si="4"/>
        <v>166721</v>
      </c>
    </row>
    <row r="259">
      <c r="A259" s="1" t="s">
        <v>277</v>
      </c>
      <c r="B259" s="2" t="str">
        <f t="shared" si="1"/>
        <v>O003</v>
      </c>
      <c r="C259" s="3">
        <f>IFERROR(__xludf.DUMMYFUNCTION("TO_DATE(RANDBETWEEN(DATE(2023,1,1),DATE(2024,11,11)))"),45441.0)</f>
        <v>45441</v>
      </c>
      <c r="D259" s="4" t="s">
        <v>21</v>
      </c>
      <c r="E259" s="4" t="str">
        <f t="shared" si="2"/>
        <v>V0040</v>
      </c>
      <c r="F259" s="4" t="s">
        <v>19</v>
      </c>
      <c r="G259" s="5">
        <f t="shared" si="3"/>
        <v>9</v>
      </c>
      <c r="H259" s="4">
        <f t="shared" si="4"/>
        <v>37045</v>
      </c>
    </row>
    <row r="260">
      <c r="A260" s="1" t="s">
        <v>278</v>
      </c>
      <c r="B260" s="2" t="str">
        <f t="shared" si="1"/>
        <v>O001</v>
      </c>
      <c r="C260" s="3">
        <f>IFERROR(__xludf.DUMMYFUNCTION("TO_DATE(RANDBETWEEN(DATE(2023,1,1),DATE(2024,11,11)))"),45273.0)</f>
        <v>45273</v>
      </c>
      <c r="D260" s="4" t="s">
        <v>12</v>
      </c>
      <c r="E260" s="4" t="str">
        <f t="shared" si="2"/>
        <v>V0033</v>
      </c>
      <c r="F260" s="4" t="s">
        <v>17</v>
      </c>
      <c r="G260" s="5">
        <f t="shared" si="3"/>
        <v>7</v>
      </c>
      <c r="H260" s="4">
        <f t="shared" si="4"/>
        <v>136362</v>
      </c>
    </row>
    <row r="261">
      <c r="A261" s="1" t="s">
        <v>279</v>
      </c>
      <c r="B261" s="2" t="str">
        <f t="shared" si="1"/>
        <v>O008</v>
      </c>
      <c r="C261" s="3">
        <f>IFERROR(__xludf.DUMMYFUNCTION("TO_DATE(RANDBETWEEN(DATE(2023,1,1),DATE(2024,11,11)))"),44989.0)</f>
        <v>44989</v>
      </c>
      <c r="D261" s="4" t="s">
        <v>21</v>
      </c>
      <c r="E261" s="4" t="str">
        <f t="shared" si="2"/>
        <v>V0035</v>
      </c>
      <c r="F261" s="4" t="s">
        <v>10</v>
      </c>
      <c r="G261" s="5">
        <f t="shared" si="3"/>
        <v>4</v>
      </c>
      <c r="H261" s="4">
        <f t="shared" si="4"/>
        <v>52822</v>
      </c>
    </row>
    <row r="262">
      <c r="A262" s="1" t="s">
        <v>280</v>
      </c>
      <c r="B262" s="2" t="str">
        <f t="shared" si="1"/>
        <v>O004</v>
      </c>
      <c r="C262" s="3">
        <f>IFERROR(__xludf.DUMMYFUNCTION("TO_DATE(RANDBETWEEN(DATE(2023,1,1),DATE(2024,11,11)))"),45227.0)</f>
        <v>45227</v>
      </c>
      <c r="D262" s="4" t="s">
        <v>9</v>
      </c>
      <c r="E262" s="4" t="str">
        <f t="shared" si="2"/>
        <v>V0040</v>
      </c>
      <c r="F262" s="4" t="s">
        <v>15</v>
      </c>
      <c r="G262" s="5">
        <f t="shared" si="3"/>
        <v>9</v>
      </c>
      <c r="H262" s="4">
        <f t="shared" si="4"/>
        <v>22779</v>
      </c>
    </row>
    <row r="263">
      <c r="A263" s="1" t="s">
        <v>281</v>
      </c>
      <c r="B263" s="2" t="str">
        <f t="shared" si="1"/>
        <v>O003</v>
      </c>
      <c r="C263" s="3">
        <f>IFERROR(__xludf.DUMMYFUNCTION("TO_DATE(RANDBETWEEN(DATE(2023,1,1),DATE(2024,11,11)))"),45238.0)</f>
        <v>45238</v>
      </c>
      <c r="D263" s="4" t="s">
        <v>9</v>
      </c>
      <c r="E263" s="4" t="str">
        <f t="shared" si="2"/>
        <v>V0031</v>
      </c>
      <c r="F263" s="4" t="s">
        <v>15</v>
      </c>
      <c r="G263" s="5">
        <f t="shared" si="3"/>
        <v>2</v>
      </c>
      <c r="H263" s="4">
        <f t="shared" si="4"/>
        <v>138317</v>
      </c>
    </row>
    <row r="264">
      <c r="A264" s="1" t="s">
        <v>282</v>
      </c>
      <c r="B264" s="2" t="str">
        <f t="shared" si="1"/>
        <v>O003</v>
      </c>
      <c r="C264" s="3">
        <f>IFERROR(__xludf.DUMMYFUNCTION("TO_DATE(RANDBETWEEN(DATE(2023,1,1),DATE(2024,11,11)))"),45541.0)</f>
        <v>45541</v>
      </c>
      <c r="D264" s="4" t="s">
        <v>12</v>
      </c>
      <c r="E264" s="4" t="str">
        <f t="shared" si="2"/>
        <v>V0056</v>
      </c>
      <c r="F264" s="4" t="s">
        <v>13</v>
      </c>
      <c r="G264" s="5">
        <f t="shared" si="3"/>
        <v>4</v>
      </c>
      <c r="H264" s="4">
        <f t="shared" si="4"/>
        <v>42050</v>
      </c>
    </row>
    <row r="265">
      <c r="A265" s="1" t="s">
        <v>283</v>
      </c>
      <c r="B265" s="2" t="str">
        <f t="shared" si="1"/>
        <v>O008</v>
      </c>
      <c r="C265" s="3">
        <f>IFERROR(__xludf.DUMMYFUNCTION("TO_DATE(RANDBETWEEN(DATE(2023,1,1),DATE(2024,11,11)))"),45306.0)</f>
        <v>45306</v>
      </c>
      <c r="D265" s="4" t="s">
        <v>12</v>
      </c>
      <c r="E265" s="4" t="str">
        <f t="shared" si="2"/>
        <v>V0021</v>
      </c>
      <c r="F265" s="4" t="s">
        <v>10</v>
      </c>
      <c r="G265" s="5">
        <f t="shared" si="3"/>
        <v>10</v>
      </c>
      <c r="H265" s="4">
        <f t="shared" si="4"/>
        <v>101192</v>
      </c>
    </row>
    <row r="266">
      <c r="A266" s="1" t="s">
        <v>284</v>
      </c>
      <c r="B266" s="2" t="str">
        <f t="shared" si="1"/>
        <v>O008</v>
      </c>
      <c r="C266" s="3">
        <f>IFERROR(__xludf.DUMMYFUNCTION("TO_DATE(RANDBETWEEN(DATE(2023,1,1),DATE(2024,11,11)))"),45062.0)</f>
        <v>45062</v>
      </c>
      <c r="D266" s="4" t="s">
        <v>12</v>
      </c>
      <c r="E266" s="4" t="str">
        <f t="shared" si="2"/>
        <v>V0038</v>
      </c>
      <c r="F266" s="4" t="s">
        <v>13</v>
      </c>
      <c r="G266" s="5">
        <f t="shared" si="3"/>
        <v>8</v>
      </c>
      <c r="H266" s="4">
        <f t="shared" si="4"/>
        <v>130444</v>
      </c>
    </row>
    <row r="267">
      <c r="A267" s="1" t="s">
        <v>285</v>
      </c>
      <c r="B267" s="2" t="str">
        <f t="shared" si="1"/>
        <v>O008</v>
      </c>
      <c r="C267" s="3">
        <f>IFERROR(__xludf.DUMMYFUNCTION("TO_DATE(RANDBETWEEN(DATE(2023,1,1),DATE(2024,11,11)))"),45285.0)</f>
        <v>45285</v>
      </c>
      <c r="D267" s="4" t="s">
        <v>12</v>
      </c>
      <c r="E267" s="4" t="str">
        <f t="shared" si="2"/>
        <v>V0046</v>
      </c>
      <c r="F267" s="4" t="s">
        <v>13</v>
      </c>
      <c r="G267" s="5">
        <f t="shared" si="3"/>
        <v>7</v>
      </c>
      <c r="H267" s="4">
        <f t="shared" si="4"/>
        <v>23584</v>
      </c>
    </row>
    <row r="268">
      <c r="A268" s="1" t="s">
        <v>286</v>
      </c>
      <c r="B268" s="2" t="str">
        <f t="shared" si="1"/>
        <v>O006</v>
      </c>
      <c r="C268" s="3">
        <f>IFERROR(__xludf.DUMMYFUNCTION("TO_DATE(RANDBETWEEN(DATE(2023,1,1),DATE(2024,11,11)))"),45530.0)</f>
        <v>45530</v>
      </c>
      <c r="D268" s="4" t="s">
        <v>21</v>
      </c>
      <c r="E268" s="4" t="str">
        <f t="shared" si="2"/>
        <v>V0056</v>
      </c>
      <c r="F268" s="4" t="s">
        <v>10</v>
      </c>
      <c r="G268" s="5">
        <f t="shared" si="3"/>
        <v>8</v>
      </c>
      <c r="H268" s="4">
        <f t="shared" si="4"/>
        <v>91179</v>
      </c>
    </row>
    <row r="269">
      <c r="A269" s="1" t="s">
        <v>287</v>
      </c>
      <c r="B269" s="2" t="str">
        <f t="shared" si="1"/>
        <v>O009</v>
      </c>
      <c r="C269" s="3">
        <f>IFERROR(__xludf.DUMMYFUNCTION("TO_DATE(RANDBETWEEN(DATE(2023,1,1),DATE(2024,11,11)))"),45581.0)</f>
        <v>45581</v>
      </c>
      <c r="D269" s="4" t="s">
        <v>21</v>
      </c>
      <c r="E269" s="4" t="str">
        <f t="shared" si="2"/>
        <v>V0010</v>
      </c>
      <c r="F269" s="4" t="s">
        <v>24</v>
      </c>
      <c r="G269" s="5">
        <f t="shared" si="3"/>
        <v>7</v>
      </c>
      <c r="H269" s="4">
        <f t="shared" si="4"/>
        <v>154581</v>
      </c>
    </row>
    <row r="270">
      <c r="A270" s="1" t="s">
        <v>288</v>
      </c>
      <c r="B270" s="2" t="str">
        <f t="shared" si="1"/>
        <v>O007</v>
      </c>
      <c r="C270" s="3">
        <f>IFERROR(__xludf.DUMMYFUNCTION("TO_DATE(RANDBETWEEN(DATE(2023,1,1),DATE(2024,11,11)))"),45289.0)</f>
        <v>45289</v>
      </c>
      <c r="D270" s="4" t="s">
        <v>12</v>
      </c>
      <c r="E270" s="4" t="str">
        <f t="shared" si="2"/>
        <v>V0028</v>
      </c>
      <c r="F270" s="4" t="s">
        <v>22</v>
      </c>
      <c r="G270" s="5">
        <f t="shared" si="3"/>
        <v>9</v>
      </c>
      <c r="H270" s="4">
        <f t="shared" si="4"/>
        <v>89611</v>
      </c>
    </row>
    <row r="271">
      <c r="A271" s="1" t="s">
        <v>289</v>
      </c>
      <c r="B271" s="2" t="str">
        <f t="shared" si="1"/>
        <v>O009</v>
      </c>
      <c r="C271" s="3">
        <f>IFERROR(__xludf.DUMMYFUNCTION("TO_DATE(RANDBETWEEN(DATE(2023,1,1),DATE(2024,11,11)))"),45030.0)</f>
        <v>45030</v>
      </c>
      <c r="D271" s="4" t="s">
        <v>12</v>
      </c>
      <c r="E271" s="4" t="str">
        <f t="shared" si="2"/>
        <v>V0036</v>
      </c>
      <c r="F271" s="4" t="s">
        <v>30</v>
      </c>
      <c r="G271" s="5">
        <f t="shared" si="3"/>
        <v>8</v>
      </c>
      <c r="H271" s="4">
        <f t="shared" si="4"/>
        <v>140435</v>
      </c>
    </row>
    <row r="272">
      <c r="A272" s="1" t="s">
        <v>290</v>
      </c>
      <c r="B272" s="2" t="str">
        <f t="shared" si="1"/>
        <v>O008</v>
      </c>
      <c r="C272" s="3">
        <f>IFERROR(__xludf.DUMMYFUNCTION("TO_DATE(RANDBETWEEN(DATE(2023,1,1),DATE(2024,11,11)))"),45512.0)</f>
        <v>45512</v>
      </c>
      <c r="D272" s="4" t="s">
        <v>21</v>
      </c>
      <c r="E272" s="4" t="str">
        <f t="shared" si="2"/>
        <v>V0052</v>
      </c>
      <c r="F272" s="4" t="s">
        <v>15</v>
      </c>
      <c r="G272" s="5">
        <f t="shared" si="3"/>
        <v>6</v>
      </c>
      <c r="H272" s="4">
        <f t="shared" si="4"/>
        <v>173912</v>
      </c>
    </row>
    <row r="273">
      <c r="A273" s="1" t="s">
        <v>291</v>
      </c>
      <c r="B273" s="2" t="str">
        <f t="shared" si="1"/>
        <v>O006</v>
      </c>
      <c r="C273" s="3">
        <f>IFERROR(__xludf.DUMMYFUNCTION("TO_DATE(RANDBETWEEN(DATE(2023,1,1),DATE(2024,11,11)))"),45323.0)</f>
        <v>45323</v>
      </c>
      <c r="D273" s="4" t="s">
        <v>21</v>
      </c>
      <c r="E273" s="4" t="str">
        <f t="shared" si="2"/>
        <v>V0018</v>
      </c>
      <c r="F273" s="4" t="s">
        <v>24</v>
      </c>
      <c r="G273" s="5">
        <f t="shared" si="3"/>
        <v>7</v>
      </c>
      <c r="H273" s="4">
        <f t="shared" si="4"/>
        <v>149088</v>
      </c>
    </row>
    <row r="274">
      <c r="A274" s="1" t="s">
        <v>292</v>
      </c>
      <c r="B274" s="2" t="str">
        <f t="shared" si="1"/>
        <v>O008</v>
      </c>
      <c r="C274" s="3">
        <f>IFERROR(__xludf.DUMMYFUNCTION("TO_DATE(RANDBETWEEN(DATE(2023,1,1),DATE(2024,11,11)))"),45435.0)</f>
        <v>45435</v>
      </c>
      <c r="D274" s="4" t="s">
        <v>21</v>
      </c>
      <c r="E274" s="4" t="str">
        <f t="shared" si="2"/>
        <v>V0030</v>
      </c>
      <c r="F274" s="4" t="s">
        <v>30</v>
      </c>
      <c r="G274" s="5">
        <f t="shared" si="3"/>
        <v>8</v>
      </c>
      <c r="H274" s="4">
        <f t="shared" si="4"/>
        <v>76764</v>
      </c>
    </row>
    <row r="275">
      <c r="A275" s="1" t="s">
        <v>293</v>
      </c>
      <c r="B275" s="2" t="str">
        <f t="shared" si="1"/>
        <v>O007</v>
      </c>
      <c r="C275" s="3">
        <f>IFERROR(__xludf.DUMMYFUNCTION("TO_DATE(RANDBETWEEN(DATE(2023,1,1),DATE(2024,11,11)))"),45545.0)</f>
        <v>45545</v>
      </c>
      <c r="D275" s="4" t="s">
        <v>21</v>
      </c>
      <c r="E275" s="4" t="str">
        <f t="shared" si="2"/>
        <v>V0051</v>
      </c>
      <c r="F275" s="4" t="s">
        <v>30</v>
      </c>
      <c r="G275" s="5">
        <f t="shared" si="3"/>
        <v>5</v>
      </c>
      <c r="H275" s="4">
        <f t="shared" si="4"/>
        <v>45618</v>
      </c>
    </row>
    <row r="276">
      <c r="A276" s="1" t="s">
        <v>294</v>
      </c>
      <c r="B276" s="2" t="str">
        <f t="shared" si="1"/>
        <v>O005</v>
      </c>
      <c r="C276" s="3">
        <f>IFERROR(__xludf.DUMMYFUNCTION("TO_DATE(RANDBETWEEN(DATE(2023,1,1),DATE(2024,11,11)))"),45029.0)</f>
        <v>45029</v>
      </c>
      <c r="D276" s="4" t="s">
        <v>21</v>
      </c>
      <c r="E276" s="4" t="str">
        <f t="shared" si="2"/>
        <v>V007</v>
      </c>
      <c r="F276" s="4" t="s">
        <v>15</v>
      </c>
      <c r="G276" s="5">
        <f t="shared" si="3"/>
        <v>9</v>
      </c>
      <c r="H276" s="4">
        <f t="shared" si="4"/>
        <v>132825</v>
      </c>
    </row>
    <row r="277">
      <c r="A277" s="1" t="s">
        <v>295</v>
      </c>
      <c r="B277" s="2" t="str">
        <f t="shared" si="1"/>
        <v>O008</v>
      </c>
      <c r="C277" s="3">
        <f>IFERROR(__xludf.DUMMYFUNCTION("TO_DATE(RANDBETWEEN(DATE(2023,1,1),DATE(2024,11,11)))"),45603.0)</f>
        <v>45603</v>
      </c>
      <c r="D277" s="4" t="s">
        <v>9</v>
      </c>
      <c r="E277" s="4" t="str">
        <f t="shared" si="2"/>
        <v>V007</v>
      </c>
      <c r="F277" s="4" t="s">
        <v>30</v>
      </c>
      <c r="G277" s="5">
        <f t="shared" si="3"/>
        <v>2</v>
      </c>
      <c r="H277" s="4">
        <f t="shared" si="4"/>
        <v>68799</v>
      </c>
    </row>
    <row r="278">
      <c r="A278" s="1" t="s">
        <v>296</v>
      </c>
      <c r="B278" s="2" t="str">
        <f t="shared" si="1"/>
        <v>O003</v>
      </c>
      <c r="C278" s="3">
        <f>IFERROR(__xludf.DUMMYFUNCTION("TO_DATE(RANDBETWEEN(DATE(2023,1,1),DATE(2024,11,11)))"),45405.0)</f>
        <v>45405</v>
      </c>
      <c r="D278" s="4" t="s">
        <v>21</v>
      </c>
      <c r="E278" s="4" t="str">
        <f t="shared" si="2"/>
        <v>V0029</v>
      </c>
      <c r="F278" s="4" t="s">
        <v>30</v>
      </c>
      <c r="G278" s="5">
        <f t="shared" si="3"/>
        <v>2</v>
      </c>
      <c r="H278" s="4">
        <f t="shared" si="4"/>
        <v>153232</v>
      </c>
    </row>
    <row r="279">
      <c r="A279" s="1" t="s">
        <v>297</v>
      </c>
      <c r="B279" s="2" t="str">
        <f t="shared" si="1"/>
        <v>O002</v>
      </c>
      <c r="C279" s="3">
        <f>IFERROR(__xludf.DUMMYFUNCTION("TO_DATE(RANDBETWEEN(DATE(2023,1,1),DATE(2024,11,11)))"),45394.0)</f>
        <v>45394</v>
      </c>
      <c r="D279" s="4" t="s">
        <v>21</v>
      </c>
      <c r="E279" s="4" t="str">
        <f t="shared" si="2"/>
        <v>V003</v>
      </c>
      <c r="F279" s="4" t="s">
        <v>15</v>
      </c>
      <c r="G279" s="5">
        <f t="shared" si="3"/>
        <v>9</v>
      </c>
      <c r="H279" s="4">
        <f t="shared" si="4"/>
        <v>190633</v>
      </c>
    </row>
    <row r="280">
      <c r="A280" s="1" t="s">
        <v>298</v>
      </c>
      <c r="B280" s="2" t="str">
        <f t="shared" si="1"/>
        <v>O009</v>
      </c>
      <c r="C280" s="3">
        <f>IFERROR(__xludf.DUMMYFUNCTION("TO_DATE(RANDBETWEEN(DATE(2023,1,1),DATE(2024,11,11)))"),45100.0)</f>
        <v>45100</v>
      </c>
      <c r="D280" s="4" t="s">
        <v>12</v>
      </c>
      <c r="E280" s="4" t="str">
        <f t="shared" si="2"/>
        <v>V0042</v>
      </c>
      <c r="F280" s="4" t="s">
        <v>19</v>
      </c>
      <c r="G280" s="5">
        <f t="shared" si="3"/>
        <v>1</v>
      </c>
      <c r="H280" s="4">
        <f t="shared" si="4"/>
        <v>54764</v>
      </c>
    </row>
    <row r="281">
      <c r="A281" s="1" t="s">
        <v>299</v>
      </c>
      <c r="B281" s="2" t="str">
        <f t="shared" si="1"/>
        <v>O0010</v>
      </c>
      <c r="C281" s="3">
        <f>IFERROR(__xludf.DUMMYFUNCTION("TO_DATE(RANDBETWEEN(DATE(2023,1,1),DATE(2024,11,11)))"),45460.0)</f>
        <v>45460</v>
      </c>
      <c r="D281" s="4" t="s">
        <v>12</v>
      </c>
      <c r="E281" s="4" t="str">
        <f t="shared" si="2"/>
        <v>V0032</v>
      </c>
      <c r="F281" s="4" t="s">
        <v>24</v>
      </c>
      <c r="G281" s="5">
        <f t="shared" si="3"/>
        <v>6</v>
      </c>
      <c r="H281" s="4">
        <f t="shared" si="4"/>
        <v>45480</v>
      </c>
    </row>
    <row r="282">
      <c r="A282" s="1" t="s">
        <v>300</v>
      </c>
      <c r="B282" s="2" t="str">
        <f t="shared" si="1"/>
        <v>O009</v>
      </c>
      <c r="C282" s="3">
        <f>IFERROR(__xludf.DUMMYFUNCTION("TO_DATE(RANDBETWEEN(DATE(2023,1,1),DATE(2024,11,11)))"),45058.0)</f>
        <v>45058</v>
      </c>
      <c r="D282" s="4" t="s">
        <v>9</v>
      </c>
      <c r="E282" s="4" t="str">
        <f t="shared" si="2"/>
        <v>V0032</v>
      </c>
      <c r="F282" s="4" t="s">
        <v>24</v>
      </c>
      <c r="G282" s="5">
        <f t="shared" si="3"/>
        <v>1</v>
      </c>
      <c r="H282" s="4">
        <f t="shared" si="4"/>
        <v>33579</v>
      </c>
    </row>
    <row r="283">
      <c r="A283" s="1" t="s">
        <v>301</v>
      </c>
      <c r="B283" s="2" t="str">
        <f t="shared" si="1"/>
        <v>O008</v>
      </c>
      <c r="C283" s="3">
        <f>IFERROR(__xludf.DUMMYFUNCTION("TO_DATE(RANDBETWEEN(DATE(2023,1,1),DATE(2024,11,11)))"),45555.0)</f>
        <v>45555</v>
      </c>
      <c r="D283" s="4" t="s">
        <v>21</v>
      </c>
      <c r="E283" s="4" t="str">
        <f t="shared" si="2"/>
        <v>V001</v>
      </c>
      <c r="F283" s="4" t="s">
        <v>19</v>
      </c>
      <c r="G283" s="5">
        <f t="shared" si="3"/>
        <v>1</v>
      </c>
      <c r="H283" s="4">
        <f t="shared" si="4"/>
        <v>74991</v>
      </c>
    </row>
    <row r="284">
      <c r="A284" s="1" t="s">
        <v>302</v>
      </c>
      <c r="B284" s="2" t="str">
        <f t="shared" si="1"/>
        <v>O005</v>
      </c>
      <c r="C284" s="3">
        <f>IFERROR(__xludf.DUMMYFUNCTION("TO_DATE(RANDBETWEEN(DATE(2023,1,1),DATE(2024,11,11)))"),45545.0)</f>
        <v>45545</v>
      </c>
      <c r="D284" s="4" t="s">
        <v>21</v>
      </c>
      <c r="E284" s="4" t="str">
        <f t="shared" si="2"/>
        <v>V008</v>
      </c>
      <c r="F284" s="4" t="s">
        <v>13</v>
      </c>
      <c r="G284" s="5">
        <f t="shared" si="3"/>
        <v>6</v>
      </c>
      <c r="H284" s="4">
        <f t="shared" si="4"/>
        <v>19048</v>
      </c>
    </row>
    <row r="285">
      <c r="A285" s="1" t="s">
        <v>303</v>
      </c>
      <c r="B285" s="2" t="str">
        <f t="shared" si="1"/>
        <v>O004</v>
      </c>
      <c r="C285" s="3">
        <f>IFERROR(__xludf.DUMMYFUNCTION("TO_DATE(RANDBETWEEN(DATE(2023,1,1),DATE(2024,11,11)))"),45226.0)</f>
        <v>45226</v>
      </c>
      <c r="D285" s="4" t="s">
        <v>21</v>
      </c>
      <c r="E285" s="4" t="str">
        <f t="shared" si="2"/>
        <v>V006</v>
      </c>
      <c r="F285" s="4" t="s">
        <v>17</v>
      </c>
      <c r="G285" s="5">
        <f t="shared" si="3"/>
        <v>6</v>
      </c>
      <c r="H285" s="4">
        <f t="shared" si="4"/>
        <v>16503</v>
      </c>
    </row>
    <row r="286">
      <c r="A286" s="1" t="s">
        <v>304</v>
      </c>
      <c r="B286" s="2" t="str">
        <f t="shared" si="1"/>
        <v>O006</v>
      </c>
      <c r="C286" s="3">
        <f>IFERROR(__xludf.DUMMYFUNCTION("TO_DATE(RANDBETWEEN(DATE(2023,1,1),DATE(2024,11,11)))"),45255.0)</f>
        <v>45255</v>
      </c>
      <c r="D286" s="4" t="s">
        <v>12</v>
      </c>
      <c r="E286" s="4" t="str">
        <f t="shared" si="2"/>
        <v>V0024</v>
      </c>
      <c r="F286" s="4" t="s">
        <v>17</v>
      </c>
      <c r="G286" s="5">
        <f t="shared" si="3"/>
        <v>4</v>
      </c>
      <c r="H286" s="4">
        <f t="shared" si="4"/>
        <v>117847</v>
      </c>
    </row>
    <row r="287">
      <c r="A287" s="1" t="s">
        <v>305</v>
      </c>
      <c r="B287" s="2" t="str">
        <f t="shared" si="1"/>
        <v>O003</v>
      </c>
      <c r="C287" s="3">
        <f>IFERROR(__xludf.DUMMYFUNCTION("TO_DATE(RANDBETWEEN(DATE(2023,1,1),DATE(2024,11,11)))"),45268.0)</f>
        <v>45268</v>
      </c>
      <c r="D287" s="4" t="s">
        <v>21</v>
      </c>
      <c r="E287" s="4" t="str">
        <f t="shared" si="2"/>
        <v>V0050</v>
      </c>
      <c r="F287" s="4" t="s">
        <v>35</v>
      </c>
      <c r="G287" s="5">
        <f t="shared" si="3"/>
        <v>3</v>
      </c>
      <c r="H287" s="4">
        <f t="shared" si="4"/>
        <v>45071</v>
      </c>
    </row>
    <row r="288">
      <c r="A288" s="1" t="s">
        <v>306</v>
      </c>
      <c r="B288" s="2" t="str">
        <f t="shared" si="1"/>
        <v>O009</v>
      </c>
      <c r="C288" s="3">
        <f>IFERROR(__xludf.DUMMYFUNCTION("TO_DATE(RANDBETWEEN(DATE(2023,1,1),DATE(2024,11,11)))"),45535.0)</f>
        <v>45535</v>
      </c>
      <c r="D288" s="4" t="s">
        <v>12</v>
      </c>
      <c r="E288" s="4" t="str">
        <f t="shared" si="2"/>
        <v>V0022</v>
      </c>
      <c r="F288" s="4" t="s">
        <v>22</v>
      </c>
      <c r="G288" s="5">
        <f t="shared" si="3"/>
        <v>5</v>
      </c>
      <c r="H288" s="4">
        <f t="shared" si="4"/>
        <v>14191</v>
      </c>
    </row>
    <row r="289">
      <c r="A289" s="1" t="s">
        <v>307</v>
      </c>
      <c r="B289" s="2" t="str">
        <f t="shared" si="1"/>
        <v>O004</v>
      </c>
      <c r="C289" s="3">
        <f>IFERROR(__xludf.DUMMYFUNCTION("TO_DATE(RANDBETWEEN(DATE(2023,1,1),DATE(2024,11,11)))"),45140.0)</f>
        <v>45140</v>
      </c>
      <c r="D289" s="4" t="s">
        <v>9</v>
      </c>
      <c r="E289" s="4" t="str">
        <f t="shared" si="2"/>
        <v>V0016</v>
      </c>
      <c r="F289" s="4" t="s">
        <v>30</v>
      </c>
      <c r="G289" s="5">
        <f t="shared" si="3"/>
        <v>7</v>
      </c>
      <c r="H289" s="4">
        <f t="shared" si="4"/>
        <v>71809</v>
      </c>
    </row>
    <row r="290">
      <c r="A290" s="1" t="s">
        <v>308</v>
      </c>
      <c r="B290" s="2" t="str">
        <f t="shared" si="1"/>
        <v>O002</v>
      </c>
      <c r="C290" s="3">
        <f>IFERROR(__xludf.DUMMYFUNCTION("TO_DATE(RANDBETWEEN(DATE(2023,1,1),DATE(2024,11,11)))"),45511.0)</f>
        <v>45511</v>
      </c>
      <c r="D290" s="4" t="s">
        <v>12</v>
      </c>
      <c r="E290" s="4" t="str">
        <f t="shared" si="2"/>
        <v>V004</v>
      </c>
      <c r="F290" s="4" t="s">
        <v>35</v>
      </c>
      <c r="G290" s="5">
        <f t="shared" si="3"/>
        <v>9</v>
      </c>
      <c r="H290" s="4">
        <f t="shared" si="4"/>
        <v>164403</v>
      </c>
    </row>
    <row r="291">
      <c r="A291" s="1" t="s">
        <v>309</v>
      </c>
      <c r="B291" s="2" t="str">
        <f t="shared" si="1"/>
        <v>O003</v>
      </c>
      <c r="C291" s="3">
        <f>IFERROR(__xludf.DUMMYFUNCTION("TO_DATE(RANDBETWEEN(DATE(2023,1,1),DATE(2024,11,11)))"),44936.0)</f>
        <v>44936</v>
      </c>
      <c r="D291" s="4" t="s">
        <v>21</v>
      </c>
      <c r="E291" s="4" t="str">
        <f t="shared" si="2"/>
        <v>V0041</v>
      </c>
      <c r="F291" s="4" t="s">
        <v>10</v>
      </c>
      <c r="G291" s="5">
        <f t="shared" si="3"/>
        <v>0</v>
      </c>
      <c r="H291" s="4">
        <f t="shared" si="4"/>
        <v>150288</v>
      </c>
    </row>
    <row r="292">
      <c r="A292" s="1" t="s">
        <v>310</v>
      </c>
      <c r="B292" s="2" t="str">
        <f t="shared" si="1"/>
        <v>O009</v>
      </c>
      <c r="C292" s="3">
        <f>IFERROR(__xludf.DUMMYFUNCTION("TO_DATE(RANDBETWEEN(DATE(2023,1,1),DATE(2024,11,11)))"),45323.0)</f>
        <v>45323</v>
      </c>
      <c r="D292" s="4" t="s">
        <v>9</v>
      </c>
      <c r="E292" s="4" t="str">
        <f t="shared" si="2"/>
        <v>V0019</v>
      </c>
      <c r="F292" s="4" t="s">
        <v>13</v>
      </c>
      <c r="G292" s="5">
        <f t="shared" si="3"/>
        <v>7</v>
      </c>
      <c r="H292" s="4">
        <f t="shared" si="4"/>
        <v>99422</v>
      </c>
    </row>
    <row r="293">
      <c r="A293" s="1" t="s">
        <v>311</v>
      </c>
      <c r="B293" s="2" t="str">
        <f t="shared" si="1"/>
        <v>O003</v>
      </c>
      <c r="C293" s="3">
        <f>IFERROR(__xludf.DUMMYFUNCTION("TO_DATE(RANDBETWEEN(DATE(2023,1,1),DATE(2024,11,11)))"),45487.0)</f>
        <v>45487</v>
      </c>
      <c r="D293" s="4" t="s">
        <v>12</v>
      </c>
      <c r="E293" s="4" t="str">
        <f t="shared" si="2"/>
        <v>V0044</v>
      </c>
      <c r="F293" s="4" t="s">
        <v>15</v>
      </c>
      <c r="G293" s="5">
        <f t="shared" si="3"/>
        <v>4</v>
      </c>
      <c r="H293" s="4">
        <f t="shared" si="4"/>
        <v>169437</v>
      </c>
    </row>
    <row r="294">
      <c r="A294" s="1" t="s">
        <v>312</v>
      </c>
      <c r="B294" s="2" t="str">
        <f t="shared" si="1"/>
        <v>O004</v>
      </c>
      <c r="C294" s="3">
        <f>IFERROR(__xludf.DUMMYFUNCTION("TO_DATE(RANDBETWEEN(DATE(2023,1,1),DATE(2024,11,11)))"),45063.0)</f>
        <v>45063</v>
      </c>
      <c r="D294" s="4" t="s">
        <v>12</v>
      </c>
      <c r="E294" s="4" t="str">
        <f t="shared" si="2"/>
        <v>V0040</v>
      </c>
      <c r="F294" s="4" t="s">
        <v>22</v>
      </c>
      <c r="G294" s="5">
        <f t="shared" si="3"/>
        <v>1</v>
      </c>
      <c r="H294" s="4">
        <f t="shared" si="4"/>
        <v>122904</v>
      </c>
    </row>
    <row r="295">
      <c r="A295" s="1" t="s">
        <v>313</v>
      </c>
      <c r="B295" s="2" t="str">
        <f t="shared" si="1"/>
        <v>O006</v>
      </c>
      <c r="C295" s="3">
        <f>IFERROR(__xludf.DUMMYFUNCTION("TO_DATE(RANDBETWEEN(DATE(2023,1,1),DATE(2024,11,11)))"),45209.0)</f>
        <v>45209</v>
      </c>
      <c r="D295" s="4" t="s">
        <v>21</v>
      </c>
      <c r="E295" s="4" t="str">
        <f t="shared" si="2"/>
        <v>V0021</v>
      </c>
      <c r="F295" s="4" t="s">
        <v>17</v>
      </c>
      <c r="G295" s="5">
        <f t="shared" si="3"/>
        <v>9</v>
      </c>
      <c r="H295" s="4">
        <f t="shared" si="4"/>
        <v>189469</v>
      </c>
    </row>
    <row r="296">
      <c r="A296" s="1" t="s">
        <v>314</v>
      </c>
      <c r="B296" s="2" t="str">
        <f t="shared" si="1"/>
        <v>O006</v>
      </c>
      <c r="C296" s="3">
        <f>IFERROR(__xludf.DUMMYFUNCTION("TO_DATE(RANDBETWEEN(DATE(2023,1,1),DATE(2024,11,11)))"),45413.0)</f>
        <v>45413</v>
      </c>
      <c r="D296" s="4" t="s">
        <v>21</v>
      </c>
      <c r="E296" s="4" t="str">
        <f t="shared" si="2"/>
        <v>V0019</v>
      </c>
      <c r="F296" s="4" t="s">
        <v>15</v>
      </c>
      <c r="G296" s="5">
        <f t="shared" si="3"/>
        <v>8</v>
      </c>
      <c r="H296" s="4">
        <f t="shared" si="4"/>
        <v>186116</v>
      </c>
    </row>
    <row r="297">
      <c r="A297" s="1" t="s">
        <v>315</v>
      </c>
      <c r="B297" s="2" t="str">
        <f t="shared" si="1"/>
        <v>O004</v>
      </c>
      <c r="C297" s="3">
        <f>IFERROR(__xludf.DUMMYFUNCTION("TO_DATE(RANDBETWEEN(DATE(2023,1,1),DATE(2024,11,11)))"),45560.0)</f>
        <v>45560</v>
      </c>
      <c r="D297" s="4" t="s">
        <v>21</v>
      </c>
      <c r="E297" s="4" t="str">
        <f t="shared" si="2"/>
        <v>V0018</v>
      </c>
      <c r="F297" s="4" t="s">
        <v>10</v>
      </c>
      <c r="G297" s="5">
        <f t="shared" si="3"/>
        <v>10</v>
      </c>
      <c r="H297" s="4">
        <f t="shared" si="4"/>
        <v>180092</v>
      </c>
    </row>
    <row r="298">
      <c r="A298" s="1" t="s">
        <v>316</v>
      </c>
      <c r="B298" s="2" t="str">
        <f t="shared" si="1"/>
        <v>O008</v>
      </c>
      <c r="C298" s="3">
        <f>IFERROR(__xludf.DUMMYFUNCTION("TO_DATE(RANDBETWEEN(DATE(2023,1,1),DATE(2024,11,11)))"),45348.0)</f>
        <v>45348</v>
      </c>
      <c r="D298" s="4" t="s">
        <v>21</v>
      </c>
      <c r="E298" s="4" t="str">
        <f t="shared" si="2"/>
        <v>V0045</v>
      </c>
      <c r="F298" s="4" t="s">
        <v>19</v>
      </c>
      <c r="G298" s="5">
        <f t="shared" si="3"/>
        <v>7</v>
      </c>
      <c r="H298" s="4">
        <f t="shared" si="4"/>
        <v>49249</v>
      </c>
    </row>
    <row r="299">
      <c r="A299" s="1" t="s">
        <v>317</v>
      </c>
      <c r="B299" s="2" t="str">
        <f t="shared" si="1"/>
        <v>O009</v>
      </c>
      <c r="C299" s="3">
        <f>IFERROR(__xludf.DUMMYFUNCTION("TO_DATE(RANDBETWEEN(DATE(2023,1,1),DATE(2024,11,11)))"),45423.0)</f>
        <v>45423</v>
      </c>
      <c r="D299" s="4" t="s">
        <v>9</v>
      </c>
      <c r="E299" s="4" t="str">
        <f t="shared" si="2"/>
        <v>V0035</v>
      </c>
      <c r="F299" s="4" t="s">
        <v>24</v>
      </c>
      <c r="G299" s="5">
        <f t="shared" si="3"/>
        <v>4</v>
      </c>
      <c r="H299" s="4">
        <f t="shared" si="4"/>
        <v>108540</v>
      </c>
    </row>
    <row r="300">
      <c r="A300" s="1" t="s">
        <v>318</v>
      </c>
      <c r="B300" s="2" t="str">
        <f t="shared" si="1"/>
        <v>O002</v>
      </c>
      <c r="C300" s="3">
        <f>IFERROR(__xludf.DUMMYFUNCTION("TO_DATE(RANDBETWEEN(DATE(2023,1,1),DATE(2024,11,11)))"),45455.0)</f>
        <v>45455</v>
      </c>
      <c r="D300" s="4" t="s">
        <v>21</v>
      </c>
      <c r="E300" s="4" t="str">
        <f t="shared" si="2"/>
        <v>V0056</v>
      </c>
      <c r="F300" s="4" t="s">
        <v>13</v>
      </c>
      <c r="G300" s="5">
        <f t="shared" si="3"/>
        <v>1</v>
      </c>
      <c r="H300" s="4">
        <f t="shared" si="4"/>
        <v>137752</v>
      </c>
    </row>
    <row r="301">
      <c r="A301" s="1" t="s">
        <v>319</v>
      </c>
      <c r="B301" s="2" t="str">
        <f t="shared" si="1"/>
        <v>O008</v>
      </c>
      <c r="C301" s="3">
        <f>IFERROR(__xludf.DUMMYFUNCTION("TO_DATE(RANDBETWEEN(DATE(2023,1,1),DATE(2024,11,11)))"),45218.0)</f>
        <v>45218</v>
      </c>
      <c r="D301" s="4" t="s">
        <v>12</v>
      </c>
      <c r="E301" s="4" t="str">
        <f t="shared" si="2"/>
        <v>V0015</v>
      </c>
      <c r="F301" s="4" t="s">
        <v>35</v>
      </c>
      <c r="G301" s="5">
        <f t="shared" si="3"/>
        <v>1</v>
      </c>
      <c r="H301" s="4">
        <f t="shared" si="4"/>
        <v>64332</v>
      </c>
    </row>
    <row r="302">
      <c r="A302" s="1" t="s">
        <v>320</v>
      </c>
      <c r="B302" s="2" t="str">
        <f t="shared" si="1"/>
        <v>O001</v>
      </c>
      <c r="C302" s="3">
        <f>IFERROR(__xludf.DUMMYFUNCTION("TO_DATE(RANDBETWEEN(DATE(2023,1,1),DATE(2024,11,11)))"),45097.0)</f>
        <v>45097</v>
      </c>
      <c r="D302" s="4" t="s">
        <v>9</v>
      </c>
      <c r="E302" s="4" t="str">
        <f t="shared" si="2"/>
        <v>V0030</v>
      </c>
      <c r="F302" s="4" t="s">
        <v>10</v>
      </c>
      <c r="G302" s="5">
        <f t="shared" si="3"/>
        <v>9</v>
      </c>
      <c r="H302" s="4">
        <f t="shared" si="4"/>
        <v>46537</v>
      </c>
    </row>
    <row r="303">
      <c r="A303" s="1" t="s">
        <v>321</v>
      </c>
      <c r="B303" s="2" t="str">
        <f t="shared" si="1"/>
        <v>O009</v>
      </c>
      <c r="C303" s="3">
        <f>IFERROR(__xludf.DUMMYFUNCTION("TO_DATE(RANDBETWEEN(DATE(2023,1,1),DATE(2024,11,11)))"),45058.0)</f>
        <v>45058</v>
      </c>
      <c r="D303" s="4" t="s">
        <v>12</v>
      </c>
      <c r="E303" s="4" t="str">
        <f t="shared" si="2"/>
        <v>V0056</v>
      </c>
      <c r="F303" s="4" t="s">
        <v>17</v>
      </c>
      <c r="G303" s="5">
        <f t="shared" si="3"/>
        <v>2</v>
      </c>
      <c r="H303" s="4">
        <f t="shared" si="4"/>
        <v>146114</v>
      </c>
    </row>
    <row r="304">
      <c r="A304" s="1" t="s">
        <v>322</v>
      </c>
      <c r="B304" s="2" t="str">
        <f t="shared" si="1"/>
        <v>O004</v>
      </c>
      <c r="C304" s="3">
        <f>IFERROR(__xludf.DUMMYFUNCTION("TO_DATE(RANDBETWEEN(DATE(2023,1,1),DATE(2024,11,11)))"),45392.0)</f>
        <v>45392</v>
      </c>
      <c r="D304" s="4" t="s">
        <v>12</v>
      </c>
      <c r="E304" s="4" t="str">
        <f t="shared" si="2"/>
        <v>V0015</v>
      </c>
      <c r="F304" s="4" t="s">
        <v>15</v>
      </c>
      <c r="G304" s="5">
        <f t="shared" si="3"/>
        <v>10</v>
      </c>
      <c r="H304" s="4">
        <f t="shared" si="4"/>
        <v>55198</v>
      </c>
    </row>
    <row r="305">
      <c r="A305" s="1" t="s">
        <v>323</v>
      </c>
      <c r="B305" s="2" t="str">
        <f t="shared" si="1"/>
        <v>O008</v>
      </c>
      <c r="C305" s="3">
        <f>IFERROR(__xludf.DUMMYFUNCTION("TO_DATE(RANDBETWEEN(DATE(2023,1,1),DATE(2024,11,11)))"),45465.0)</f>
        <v>45465</v>
      </c>
      <c r="D305" s="4" t="s">
        <v>12</v>
      </c>
      <c r="E305" s="4" t="str">
        <f t="shared" si="2"/>
        <v>V0028</v>
      </c>
      <c r="F305" s="4" t="s">
        <v>22</v>
      </c>
      <c r="G305" s="5">
        <f t="shared" si="3"/>
        <v>9</v>
      </c>
      <c r="H305" s="4">
        <f t="shared" si="4"/>
        <v>141252</v>
      </c>
    </row>
    <row r="306">
      <c r="A306" s="1" t="s">
        <v>324</v>
      </c>
      <c r="B306" s="2" t="str">
        <f t="shared" si="1"/>
        <v>O001</v>
      </c>
      <c r="C306" s="3">
        <f>IFERROR(__xludf.DUMMYFUNCTION("TO_DATE(RANDBETWEEN(DATE(2023,1,1),DATE(2024,11,11)))"),44990.0)</f>
        <v>44990</v>
      </c>
      <c r="D306" s="4" t="s">
        <v>9</v>
      </c>
      <c r="E306" s="4" t="str">
        <f t="shared" si="2"/>
        <v>V0035</v>
      </c>
      <c r="F306" s="4" t="s">
        <v>22</v>
      </c>
      <c r="G306" s="5">
        <f t="shared" si="3"/>
        <v>7</v>
      </c>
      <c r="H306" s="4">
        <f t="shared" si="4"/>
        <v>97806</v>
      </c>
    </row>
    <row r="307">
      <c r="A307" s="1" t="s">
        <v>325</v>
      </c>
      <c r="B307" s="2" t="str">
        <f t="shared" si="1"/>
        <v>O008</v>
      </c>
      <c r="C307" s="3">
        <f>IFERROR(__xludf.DUMMYFUNCTION("TO_DATE(RANDBETWEEN(DATE(2023,1,1),DATE(2024,11,11)))"),44989.0)</f>
        <v>44989</v>
      </c>
      <c r="D307" s="4" t="s">
        <v>12</v>
      </c>
      <c r="E307" s="4" t="str">
        <f t="shared" si="2"/>
        <v>V0028</v>
      </c>
      <c r="F307" s="4" t="s">
        <v>30</v>
      </c>
      <c r="G307" s="5">
        <f t="shared" si="3"/>
        <v>3</v>
      </c>
      <c r="H307" s="4">
        <f t="shared" si="4"/>
        <v>56207</v>
      </c>
    </row>
    <row r="308">
      <c r="A308" s="1" t="s">
        <v>326</v>
      </c>
      <c r="B308" s="2" t="str">
        <f t="shared" si="1"/>
        <v>O008</v>
      </c>
      <c r="C308" s="3">
        <f>IFERROR(__xludf.DUMMYFUNCTION("TO_DATE(RANDBETWEEN(DATE(2023,1,1),DATE(2024,11,11)))"),45033.0)</f>
        <v>45033</v>
      </c>
      <c r="D308" s="4" t="s">
        <v>21</v>
      </c>
      <c r="E308" s="4" t="str">
        <f t="shared" si="2"/>
        <v>V0016</v>
      </c>
      <c r="F308" s="4" t="s">
        <v>19</v>
      </c>
      <c r="G308" s="5">
        <f t="shared" si="3"/>
        <v>5</v>
      </c>
      <c r="H308" s="4">
        <f t="shared" si="4"/>
        <v>97005</v>
      </c>
    </row>
    <row r="309">
      <c r="A309" s="1" t="s">
        <v>327</v>
      </c>
      <c r="B309" s="2" t="str">
        <f t="shared" si="1"/>
        <v>O004</v>
      </c>
      <c r="C309" s="3">
        <f>IFERROR(__xludf.DUMMYFUNCTION("TO_DATE(RANDBETWEEN(DATE(2023,1,1),DATE(2024,11,11)))"),45036.0)</f>
        <v>45036</v>
      </c>
      <c r="D309" s="4" t="s">
        <v>9</v>
      </c>
      <c r="E309" s="4" t="str">
        <f t="shared" si="2"/>
        <v>V0039</v>
      </c>
      <c r="F309" s="4" t="s">
        <v>10</v>
      </c>
      <c r="G309" s="5">
        <f t="shared" si="3"/>
        <v>3</v>
      </c>
      <c r="H309" s="4">
        <f t="shared" si="4"/>
        <v>25046</v>
      </c>
    </row>
    <row r="310">
      <c r="A310" s="1" t="s">
        <v>328</v>
      </c>
      <c r="B310" s="2" t="str">
        <f t="shared" si="1"/>
        <v>O009</v>
      </c>
      <c r="C310" s="3">
        <f>IFERROR(__xludf.DUMMYFUNCTION("TO_DATE(RANDBETWEEN(DATE(2023,1,1),DATE(2024,11,11)))"),45349.0)</f>
        <v>45349</v>
      </c>
      <c r="D310" s="4" t="s">
        <v>9</v>
      </c>
      <c r="E310" s="4" t="str">
        <f t="shared" si="2"/>
        <v>V0027</v>
      </c>
      <c r="F310" s="4" t="s">
        <v>30</v>
      </c>
      <c r="G310" s="5">
        <f t="shared" si="3"/>
        <v>6</v>
      </c>
      <c r="H310" s="4">
        <f t="shared" si="4"/>
        <v>127819</v>
      </c>
    </row>
    <row r="311">
      <c r="A311" s="1" t="s">
        <v>329</v>
      </c>
      <c r="B311" s="2" t="str">
        <f t="shared" si="1"/>
        <v>O002</v>
      </c>
      <c r="C311" s="3">
        <f>IFERROR(__xludf.DUMMYFUNCTION("TO_DATE(RANDBETWEEN(DATE(2023,1,1),DATE(2024,11,11)))"),45327.0)</f>
        <v>45327</v>
      </c>
      <c r="D311" s="4" t="s">
        <v>9</v>
      </c>
      <c r="E311" s="4" t="str">
        <f t="shared" si="2"/>
        <v>V0015</v>
      </c>
      <c r="F311" s="4" t="s">
        <v>22</v>
      </c>
      <c r="G311" s="5">
        <f t="shared" si="3"/>
        <v>4</v>
      </c>
      <c r="H311" s="4">
        <f t="shared" si="4"/>
        <v>167163</v>
      </c>
    </row>
    <row r="312">
      <c r="A312" s="1" t="s">
        <v>330</v>
      </c>
      <c r="B312" s="2" t="str">
        <f t="shared" si="1"/>
        <v>O006</v>
      </c>
      <c r="C312" s="3">
        <f>IFERROR(__xludf.DUMMYFUNCTION("TO_DATE(RANDBETWEEN(DATE(2023,1,1),DATE(2024,11,11)))"),45116.0)</f>
        <v>45116</v>
      </c>
      <c r="D312" s="4" t="s">
        <v>9</v>
      </c>
      <c r="E312" s="4" t="str">
        <f t="shared" si="2"/>
        <v>V0045</v>
      </c>
      <c r="F312" s="4" t="s">
        <v>17</v>
      </c>
      <c r="G312" s="5">
        <f t="shared" si="3"/>
        <v>8</v>
      </c>
      <c r="H312" s="4">
        <f t="shared" si="4"/>
        <v>121981</v>
      </c>
    </row>
    <row r="313">
      <c r="A313" s="1" t="s">
        <v>331</v>
      </c>
      <c r="B313" s="2" t="str">
        <f t="shared" si="1"/>
        <v>O009</v>
      </c>
      <c r="C313" s="3">
        <f>IFERROR(__xludf.DUMMYFUNCTION("TO_DATE(RANDBETWEEN(DATE(2023,1,1),DATE(2024,11,11)))"),45297.0)</f>
        <v>45297</v>
      </c>
      <c r="D313" s="4" t="s">
        <v>9</v>
      </c>
      <c r="E313" s="4" t="str">
        <f t="shared" si="2"/>
        <v>V0037</v>
      </c>
      <c r="F313" s="4" t="s">
        <v>24</v>
      </c>
      <c r="G313" s="5">
        <f t="shared" si="3"/>
        <v>10</v>
      </c>
      <c r="H313" s="4">
        <f t="shared" si="4"/>
        <v>55500</v>
      </c>
    </row>
    <row r="314">
      <c r="A314" s="1" t="s">
        <v>332</v>
      </c>
      <c r="B314" s="2" t="str">
        <f t="shared" si="1"/>
        <v>O004</v>
      </c>
      <c r="C314" s="3">
        <f>IFERROR(__xludf.DUMMYFUNCTION("TO_DATE(RANDBETWEEN(DATE(2023,1,1),DATE(2024,11,11)))"),45314.0)</f>
        <v>45314</v>
      </c>
      <c r="D314" s="4" t="s">
        <v>9</v>
      </c>
      <c r="E314" s="4" t="str">
        <f t="shared" si="2"/>
        <v>V003</v>
      </c>
      <c r="F314" s="4" t="s">
        <v>35</v>
      </c>
      <c r="G314" s="5">
        <f t="shared" si="3"/>
        <v>2</v>
      </c>
      <c r="H314" s="4">
        <f t="shared" si="4"/>
        <v>182321</v>
      </c>
    </row>
    <row r="315">
      <c r="A315" s="1" t="s">
        <v>333</v>
      </c>
      <c r="B315" s="2" t="str">
        <f t="shared" si="1"/>
        <v>O0010</v>
      </c>
      <c r="C315" s="3">
        <f>IFERROR(__xludf.DUMMYFUNCTION("TO_DATE(RANDBETWEEN(DATE(2023,1,1),DATE(2024,11,11)))"),44979.0)</f>
        <v>44979</v>
      </c>
      <c r="D315" s="4" t="s">
        <v>12</v>
      </c>
      <c r="E315" s="4" t="str">
        <f t="shared" si="2"/>
        <v>V0014</v>
      </c>
      <c r="F315" s="4" t="s">
        <v>15</v>
      </c>
      <c r="G315" s="5">
        <f t="shared" si="3"/>
        <v>5</v>
      </c>
      <c r="H315" s="4">
        <f t="shared" si="4"/>
        <v>92835</v>
      </c>
    </row>
    <row r="316">
      <c r="A316" s="1" t="s">
        <v>334</v>
      </c>
      <c r="B316" s="2" t="str">
        <f t="shared" si="1"/>
        <v>O005</v>
      </c>
      <c r="C316" s="3">
        <f>IFERROR(__xludf.DUMMYFUNCTION("TO_DATE(RANDBETWEEN(DATE(2023,1,1),DATE(2024,11,11)))"),45128.0)</f>
        <v>45128</v>
      </c>
      <c r="D316" s="4" t="s">
        <v>21</v>
      </c>
      <c r="E316" s="4" t="str">
        <f t="shared" si="2"/>
        <v>V0037</v>
      </c>
      <c r="F316" s="4" t="s">
        <v>13</v>
      </c>
      <c r="G316" s="5">
        <f t="shared" si="3"/>
        <v>4</v>
      </c>
      <c r="H316" s="4">
        <f t="shared" si="4"/>
        <v>123547</v>
      </c>
    </row>
    <row r="317">
      <c r="A317" s="1" t="s">
        <v>335</v>
      </c>
      <c r="B317" s="2" t="str">
        <f t="shared" si="1"/>
        <v>O004</v>
      </c>
      <c r="C317" s="3">
        <f>IFERROR(__xludf.DUMMYFUNCTION("TO_DATE(RANDBETWEEN(DATE(2023,1,1),DATE(2024,11,11)))"),45243.0)</f>
        <v>45243</v>
      </c>
      <c r="D317" s="4" t="s">
        <v>9</v>
      </c>
      <c r="E317" s="4" t="str">
        <f t="shared" si="2"/>
        <v>V0050</v>
      </c>
      <c r="F317" s="4" t="s">
        <v>17</v>
      </c>
      <c r="G317" s="5">
        <f t="shared" si="3"/>
        <v>7</v>
      </c>
      <c r="H317" s="4">
        <f t="shared" si="4"/>
        <v>30325</v>
      </c>
    </row>
    <row r="318">
      <c r="A318" s="1" t="s">
        <v>336</v>
      </c>
      <c r="B318" s="2" t="str">
        <f t="shared" si="1"/>
        <v>O006</v>
      </c>
      <c r="C318" s="3">
        <f>IFERROR(__xludf.DUMMYFUNCTION("TO_DATE(RANDBETWEEN(DATE(2023,1,1),DATE(2024,11,11)))"),45547.0)</f>
        <v>45547</v>
      </c>
      <c r="D318" s="4" t="s">
        <v>21</v>
      </c>
      <c r="E318" s="4" t="str">
        <f t="shared" si="2"/>
        <v>V0033</v>
      </c>
      <c r="F318" s="4" t="s">
        <v>30</v>
      </c>
      <c r="G318" s="5">
        <f t="shared" si="3"/>
        <v>10</v>
      </c>
      <c r="H318" s="4">
        <f t="shared" si="4"/>
        <v>194033</v>
      </c>
    </row>
    <row r="319">
      <c r="A319" s="1" t="s">
        <v>337</v>
      </c>
      <c r="B319" s="2" t="str">
        <f t="shared" si="1"/>
        <v>O004</v>
      </c>
      <c r="C319" s="3">
        <f>IFERROR(__xludf.DUMMYFUNCTION("TO_DATE(RANDBETWEEN(DATE(2023,1,1),DATE(2024,11,11)))"),45536.0)</f>
        <v>45536</v>
      </c>
      <c r="D319" s="4" t="s">
        <v>12</v>
      </c>
      <c r="E319" s="4" t="str">
        <f t="shared" si="2"/>
        <v>V001</v>
      </c>
      <c r="F319" s="4" t="s">
        <v>35</v>
      </c>
      <c r="G319" s="5">
        <f t="shared" si="3"/>
        <v>9</v>
      </c>
      <c r="H319" s="4">
        <f t="shared" si="4"/>
        <v>196379</v>
      </c>
    </row>
    <row r="320">
      <c r="A320" s="1" t="s">
        <v>338</v>
      </c>
      <c r="B320" s="2" t="str">
        <f t="shared" si="1"/>
        <v>O0010</v>
      </c>
      <c r="C320" s="3">
        <f>IFERROR(__xludf.DUMMYFUNCTION("TO_DATE(RANDBETWEEN(DATE(2023,1,1),DATE(2024,11,11)))"),45328.0)</f>
        <v>45328</v>
      </c>
      <c r="D320" s="4" t="s">
        <v>12</v>
      </c>
      <c r="E320" s="4" t="str">
        <f t="shared" si="2"/>
        <v>V0036</v>
      </c>
      <c r="F320" s="4" t="s">
        <v>24</v>
      </c>
      <c r="G320" s="5">
        <f t="shared" si="3"/>
        <v>6</v>
      </c>
      <c r="H320" s="4">
        <f t="shared" si="4"/>
        <v>192327</v>
      </c>
    </row>
    <row r="321">
      <c r="A321" s="1" t="s">
        <v>339</v>
      </c>
      <c r="B321" s="2" t="str">
        <f t="shared" si="1"/>
        <v>O008</v>
      </c>
      <c r="C321" s="3">
        <f>IFERROR(__xludf.DUMMYFUNCTION("TO_DATE(RANDBETWEEN(DATE(2023,1,1),DATE(2024,11,11)))"),44978.0)</f>
        <v>44978</v>
      </c>
      <c r="D321" s="4" t="s">
        <v>21</v>
      </c>
      <c r="E321" s="4" t="str">
        <f t="shared" si="2"/>
        <v>V0027</v>
      </c>
      <c r="F321" s="4" t="s">
        <v>13</v>
      </c>
      <c r="G321" s="5">
        <f t="shared" si="3"/>
        <v>2</v>
      </c>
      <c r="H321" s="4">
        <f t="shared" si="4"/>
        <v>11305</v>
      </c>
    </row>
    <row r="322">
      <c r="A322" s="1" t="s">
        <v>340</v>
      </c>
      <c r="B322" s="2" t="str">
        <f t="shared" si="1"/>
        <v>O001</v>
      </c>
      <c r="C322" s="3">
        <f>IFERROR(__xludf.DUMMYFUNCTION("TO_DATE(RANDBETWEEN(DATE(2023,1,1),DATE(2024,11,11)))"),45268.0)</f>
        <v>45268</v>
      </c>
      <c r="D322" s="4" t="s">
        <v>21</v>
      </c>
      <c r="E322" s="4" t="str">
        <f t="shared" si="2"/>
        <v>V0059</v>
      </c>
      <c r="F322" s="4" t="s">
        <v>35</v>
      </c>
      <c r="G322" s="5">
        <f t="shared" si="3"/>
        <v>2</v>
      </c>
      <c r="H322" s="4">
        <f t="shared" si="4"/>
        <v>125193</v>
      </c>
    </row>
    <row r="323">
      <c r="A323" s="1" t="s">
        <v>341</v>
      </c>
      <c r="B323" s="2" t="str">
        <f t="shared" si="1"/>
        <v>O003</v>
      </c>
      <c r="C323" s="3">
        <f>IFERROR(__xludf.DUMMYFUNCTION("TO_DATE(RANDBETWEEN(DATE(2023,1,1),DATE(2024,11,11)))"),45476.0)</f>
        <v>45476</v>
      </c>
      <c r="D323" s="4" t="s">
        <v>21</v>
      </c>
      <c r="E323" s="4" t="str">
        <f t="shared" si="2"/>
        <v>V0049</v>
      </c>
      <c r="F323" s="4" t="s">
        <v>13</v>
      </c>
      <c r="G323" s="5">
        <f t="shared" si="3"/>
        <v>2</v>
      </c>
      <c r="H323" s="4">
        <f t="shared" si="4"/>
        <v>128281</v>
      </c>
    </row>
    <row r="324">
      <c r="A324" s="1" t="s">
        <v>342</v>
      </c>
      <c r="B324" s="2" t="str">
        <f t="shared" si="1"/>
        <v>O003</v>
      </c>
      <c r="C324" s="3">
        <f>IFERROR(__xludf.DUMMYFUNCTION("TO_DATE(RANDBETWEEN(DATE(2023,1,1),DATE(2024,11,11)))"),45006.0)</f>
        <v>45006</v>
      </c>
      <c r="D324" s="4" t="s">
        <v>9</v>
      </c>
      <c r="E324" s="4" t="str">
        <f t="shared" si="2"/>
        <v>V0010</v>
      </c>
      <c r="F324" s="4" t="s">
        <v>19</v>
      </c>
      <c r="G324" s="5">
        <f t="shared" si="3"/>
        <v>2</v>
      </c>
      <c r="H324" s="4">
        <f t="shared" si="4"/>
        <v>55063</v>
      </c>
    </row>
    <row r="325">
      <c r="A325" s="1" t="s">
        <v>343</v>
      </c>
      <c r="B325" s="2" t="str">
        <f t="shared" si="1"/>
        <v>O0010</v>
      </c>
      <c r="C325" s="3">
        <f>IFERROR(__xludf.DUMMYFUNCTION("TO_DATE(RANDBETWEEN(DATE(2023,1,1),DATE(2024,11,11)))"),45119.0)</f>
        <v>45119</v>
      </c>
      <c r="D325" s="4" t="s">
        <v>21</v>
      </c>
      <c r="E325" s="4" t="str">
        <f t="shared" si="2"/>
        <v>V0041</v>
      </c>
      <c r="F325" s="4" t="s">
        <v>19</v>
      </c>
      <c r="G325" s="5">
        <f t="shared" si="3"/>
        <v>10</v>
      </c>
      <c r="H325" s="4">
        <f t="shared" si="4"/>
        <v>62477</v>
      </c>
    </row>
    <row r="326">
      <c r="A326" s="1" t="s">
        <v>344</v>
      </c>
      <c r="B326" s="2" t="str">
        <f t="shared" si="1"/>
        <v>O009</v>
      </c>
      <c r="C326" s="3">
        <f>IFERROR(__xludf.DUMMYFUNCTION("TO_DATE(RANDBETWEEN(DATE(2023,1,1),DATE(2024,11,11)))"),45165.0)</f>
        <v>45165</v>
      </c>
      <c r="D326" s="4" t="s">
        <v>9</v>
      </c>
      <c r="E326" s="4" t="str">
        <f t="shared" si="2"/>
        <v>V0055</v>
      </c>
      <c r="F326" s="4" t="s">
        <v>22</v>
      </c>
      <c r="G326" s="5">
        <f t="shared" si="3"/>
        <v>8</v>
      </c>
      <c r="H326" s="4">
        <f t="shared" si="4"/>
        <v>156690</v>
      </c>
    </row>
    <row r="327">
      <c r="A327" s="1" t="s">
        <v>345</v>
      </c>
      <c r="B327" s="2" t="str">
        <f t="shared" si="1"/>
        <v>O006</v>
      </c>
      <c r="C327" s="3">
        <f>IFERROR(__xludf.DUMMYFUNCTION("TO_DATE(RANDBETWEEN(DATE(2023,1,1),DATE(2024,11,11)))"),45112.0)</f>
        <v>45112</v>
      </c>
      <c r="D327" s="4" t="s">
        <v>9</v>
      </c>
      <c r="E327" s="4" t="str">
        <f t="shared" si="2"/>
        <v>V0051</v>
      </c>
      <c r="F327" s="4" t="s">
        <v>19</v>
      </c>
      <c r="G327" s="5">
        <f t="shared" si="3"/>
        <v>9</v>
      </c>
      <c r="H327" s="4">
        <f t="shared" si="4"/>
        <v>98955</v>
      </c>
    </row>
    <row r="328">
      <c r="A328" s="1" t="s">
        <v>346</v>
      </c>
      <c r="B328" s="2" t="str">
        <f t="shared" si="1"/>
        <v>O008</v>
      </c>
      <c r="C328" s="3">
        <f>IFERROR(__xludf.DUMMYFUNCTION("TO_DATE(RANDBETWEEN(DATE(2023,1,1),DATE(2024,11,11)))"),45167.0)</f>
        <v>45167</v>
      </c>
      <c r="D328" s="4" t="s">
        <v>21</v>
      </c>
      <c r="E328" s="4" t="str">
        <f t="shared" si="2"/>
        <v>V0049</v>
      </c>
      <c r="F328" s="4" t="s">
        <v>35</v>
      </c>
      <c r="G328" s="5">
        <f t="shared" si="3"/>
        <v>2</v>
      </c>
      <c r="H328" s="4">
        <f t="shared" si="4"/>
        <v>54260</v>
      </c>
    </row>
    <row r="329">
      <c r="A329" s="1" t="s">
        <v>347</v>
      </c>
      <c r="B329" s="2" t="str">
        <f t="shared" si="1"/>
        <v>O004</v>
      </c>
      <c r="C329" s="3">
        <f>IFERROR(__xludf.DUMMYFUNCTION("TO_DATE(RANDBETWEEN(DATE(2023,1,1),DATE(2024,11,11)))"),45245.0)</f>
        <v>45245</v>
      </c>
      <c r="D329" s="4" t="s">
        <v>9</v>
      </c>
      <c r="E329" s="4" t="str">
        <f t="shared" si="2"/>
        <v>V0028</v>
      </c>
      <c r="F329" s="4" t="s">
        <v>24</v>
      </c>
      <c r="G329" s="5">
        <f t="shared" si="3"/>
        <v>4</v>
      </c>
      <c r="H329" s="4">
        <f t="shared" si="4"/>
        <v>196963</v>
      </c>
    </row>
    <row r="330">
      <c r="A330" s="1" t="s">
        <v>348</v>
      </c>
      <c r="B330" s="2" t="str">
        <f t="shared" si="1"/>
        <v>O008</v>
      </c>
      <c r="C330" s="3">
        <f>IFERROR(__xludf.DUMMYFUNCTION("TO_DATE(RANDBETWEEN(DATE(2023,1,1),DATE(2024,11,11)))"),45414.0)</f>
        <v>45414</v>
      </c>
      <c r="D330" s="4" t="s">
        <v>9</v>
      </c>
      <c r="E330" s="4" t="str">
        <f t="shared" si="2"/>
        <v>V0033</v>
      </c>
      <c r="F330" s="4" t="s">
        <v>15</v>
      </c>
      <c r="G330" s="5">
        <f t="shared" si="3"/>
        <v>9</v>
      </c>
      <c r="H330" s="4">
        <f t="shared" si="4"/>
        <v>73710</v>
      </c>
    </row>
    <row r="331">
      <c r="A331" s="1" t="s">
        <v>349</v>
      </c>
      <c r="B331" s="2" t="str">
        <f t="shared" si="1"/>
        <v>O008</v>
      </c>
      <c r="C331" s="3">
        <f>IFERROR(__xludf.DUMMYFUNCTION("TO_DATE(RANDBETWEEN(DATE(2023,1,1),DATE(2024,11,11)))"),45191.0)</f>
        <v>45191</v>
      </c>
      <c r="D331" s="4" t="s">
        <v>9</v>
      </c>
      <c r="E331" s="4" t="str">
        <f t="shared" si="2"/>
        <v>V0032</v>
      </c>
      <c r="F331" s="4" t="s">
        <v>15</v>
      </c>
      <c r="G331" s="5">
        <f t="shared" si="3"/>
        <v>3</v>
      </c>
      <c r="H331" s="4">
        <f t="shared" si="4"/>
        <v>111919</v>
      </c>
    </row>
    <row r="332">
      <c r="A332" s="1" t="s">
        <v>350</v>
      </c>
      <c r="B332" s="2" t="str">
        <f t="shared" si="1"/>
        <v>O008</v>
      </c>
      <c r="C332" s="3">
        <f>IFERROR(__xludf.DUMMYFUNCTION("TO_DATE(RANDBETWEEN(DATE(2023,1,1),DATE(2024,11,11)))"),45536.0)</f>
        <v>45536</v>
      </c>
      <c r="D332" s="4" t="s">
        <v>9</v>
      </c>
      <c r="E332" s="4" t="str">
        <f t="shared" si="2"/>
        <v>V0026</v>
      </c>
      <c r="F332" s="4" t="s">
        <v>10</v>
      </c>
      <c r="G332" s="5">
        <f t="shared" si="3"/>
        <v>8</v>
      </c>
      <c r="H332" s="4">
        <f t="shared" si="4"/>
        <v>153967</v>
      </c>
    </row>
    <row r="333">
      <c r="A333" s="1" t="s">
        <v>351</v>
      </c>
      <c r="B333" s="2" t="str">
        <f t="shared" si="1"/>
        <v>O002</v>
      </c>
      <c r="C333" s="3">
        <f>IFERROR(__xludf.DUMMYFUNCTION("TO_DATE(RANDBETWEEN(DATE(2023,1,1),DATE(2024,11,11)))"),45088.0)</f>
        <v>45088</v>
      </c>
      <c r="D333" s="4" t="s">
        <v>21</v>
      </c>
      <c r="E333" s="4" t="str">
        <f t="shared" si="2"/>
        <v>V0048</v>
      </c>
      <c r="F333" s="4" t="s">
        <v>35</v>
      </c>
      <c r="G333" s="5">
        <f t="shared" si="3"/>
        <v>10</v>
      </c>
      <c r="H333" s="4">
        <f t="shared" si="4"/>
        <v>129727</v>
      </c>
    </row>
    <row r="334">
      <c r="A334" s="1" t="s">
        <v>352</v>
      </c>
      <c r="B334" s="2" t="str">
        <f t="shared" si="1"/>
        <v>O0010</v>
      </c>
      <c r="C334" s="3">
        <f>IFERROR(__xludf.DUMMYFUNCTION("TO_DATE(RANDBETWEEN(DATE(2023,1,1),DATE(2024,11,11)))"),45284.0)</f>
        <v>45284</v>
      </c>
      <c r="D334" s="4" t="s">
        <v>21</v>
      </c>
      <c r="E334" s="4" t="str">
        <f t="shared" si="2"/>
        <v>V0018</v>
      </c>
      <c r="F334" s="4" t="s">
        <v>13</v>
      </c>
      <c r="G334" s="5">
        <f t="shared" si="3"/>
        <v>5</v>
      </c>
      <c r="H334" s="4">
        <f t="shared" si="4"/>
        <v>117481</v>
      </c>
    </row>
    <row r="335">
      <c r="A335" s="1" t="s">
        <v>353</v>
      </c>
      <c r="B335" s="2" t="str">
        <f t="shared" si="1"/>
        <v>O004</v>
      </c>
      <c r="C335" s="3">
        <f>IFERROR(__xludf.DUMMYFUNCTION("TO_DATE(RANDBETWEEN(DATE(2023,1,1),DATE(2024,11,11)))"),45177.0)</f>
        <v>45177</v>
      </c>
      <c r="D335" s="4" t="s">
        <v>12</v>
      </c>
      <c r="E335" s="4" t="str">
        <f t="shared" si="2"/>
        <v>V0047</v>
      </c>
      <c r="F335" s="4" t="s">
        <v>10</v>
      </c>
      <c r="G335" s="5">
        <f t="shared" si="3"/>
        <v>7</v>
      </c>
      <c r="H335" s="4">
        <f t="shared" si="4"/>
        <v>76569</v>
      </c>
    </row>
    <row r="336">
      <c r="A336" s="1" t="s">
        <v>354</v>
      </c>
      <c r="B336" s="2" t="str">
        <f t="shared" si="1"/>
        <v>O0010</v>
      </c>
      <c r="C336" s="3">
        <f>IFERROR(__xludf.DUMMYFUNCTION("TO_DATE(RANDBETWEEN(DATE(2023,1,1),DATE(2024,11,11)))"),45244.0)</f>
        <v>45244</v>
      </c>
      <c r="D336" s="4" t="s">
        <v>9</v>
      </c>
      <c r="E336" s="4" t="str">
        <f t="shared" si="2"/>
        <v>V0018</v>
      </c>
      <c r="F336" s="4" t="s">
        <v>10</v>
      </c>
      <c r="G336" s="5">
        <f t="shared" si="3"/>
        <v>2</v>
      </c>
      <c r="H336" s="4">
        <f t="shared" si="4"/>
        <v>182794</v>
      </c>
    </row>
    <row r="337">
      <c r="A337" s="1" t="s">
        <v>355</v>
      </c>
      <c r="B337" s="2" t="str">
        <f t="shared" si="1"/>
        <v>O004</v>
      </c>
      <c r="C337" s="3">
        <f>IFERROR(__xludf.DUMMYFUNCTION("TO_DATE(RANDBETWEEN(DATE(2023,1,1),DATE(2024,11,11)))"),44948.0)</f>
        <v>44948</v>
      </c>
      <c r="D337" s="4" t="s">
        <v>21</v>
      </c>
      <c r="E337" s="4" t="str">
        <f t="shared" si="2"/>
        <v>V0046</v>
      </c>
      <c r="F337" s="4" t="s">
        <v>15</v>
      </c>
      <c r="G337" s="5">
        <f t="shared" si="3"/>
        <v>10</v>
      </c>
      <c r="H337" s="4">
        <f t="shared" si="4"/>
        <v>156303</v>
      </c>
    </row>
    <row r="338">
      <c r="A338" s="1" t="s">
        <v>356</v>
      </c>
      <c r="B338" s="2" t="str">
        <f t="shared" si="1"/>
        <v>O0010</v>
      </c>
      <c r="C338" s="3">
        <f>IFERROR(__xludf.DUMMYFUNCTION("TO_DATE(RANDBETWEEN(DATE(2023,1,1),DATE(2024,11,11)))"),45381.0)</f>
        <v>45381</v>
      </c>
      <c r="D338" s="4" t="s">
        <v>9</v>
      </c>
      <c r="E338" s="4" t="str">
        <f t="shared" si="2"/>
        <v>V0042</v>
      </c>
      <c r="F338" s="4" t="s">
        <v>17</v>
      </c>
      <c r="G338" s="5">
        <f t="shared" si="3"/>
        <v>9</v>
      </c>
      <c r="H338" s="4">
        <f t="shared" si="4"/>
        <v>171901</v>
      </c>
    </row>
    <row r="339">
      <c r="A339" s="1" t="s">
        <v>357</v>
      </c>
      <c r="B339" s="2" t="str">
        <f t="shared" si="1"/>
        <v>O003</v>
      </c>
      <c r="C339" s="3">
        <f>IFERROR(__xludf.DUMMYFUNCTION("TO_DATE(RANDBETWEEN(DATE(2023,1,1),DATE(2024,11,11)))"),45275.0)</f>
        <v>45275</v>
      </c>
      <c r="D339" s="4" t="s">
        <v>9</v>
      </c>
      <c r="E339" s="4" t="str">
        <f t="shared" si="2"/>
        <v>V0052</v>
      </c>
      <c r="F339" s="4" t="s">
        <v>17</v>
      </c>
      <c r="G339" s="5">
        <f t="shared" si="3"/>
        <v>7</v>
      </c>
      <c r="H339" s="4">
        <f t="shared" si="4"/>
        <v>89712</v>
      </c>
    </row>
    <row r="340">
      <c r="A340" s="1" t="s">
        <v>358</v>
      </c>
      <c r="B340" s="2" t="str">
        <f t="shared" si="1"/>
        <v>O009</v>
      </c>
      <c r="C340" s="3">
        <f>IFERROR(__xludf.DUMMYFUNCTION("TO_DATE(RANDBETWEEN(DATE(2023,1,1),DATE(2024,11,11)))"),45598.0)</f>
        <v>45598</v>
      </c>
      <c r="D340" s="4" t="s">
        <v>9</v>
      </c>
      <c r="E340" s="4" t="str">
        <f t="shared" si="2"/>
        <v>V0054</v>
      </c>
      <c r="F340" s="4" t="s">
        <v>35</v>
      </c>
      <c r="G340" s="5">
        <f t="shared" si="3"/>
        <v>4</v>
      </c>
      <c r="H340" s="4">
        <f t="shared" si="4"/>
        <v>65660</v>
      </c>
    </row>
    <row r="341">
      <c r="A341" s="1" t="s">
        <v>359</v>
      </c>
      <c r="B341" s="2" t="str">
        <f t="shared" si="1"/>
        <v>O001</v>
      </c>
      <c r="C341" s="3">
        <f>IFERROR(__xludf.DUMMYFUNCTION("TO_DATE(RANDBETWEEN(DATE(2023,1,1),DATE(2024,11,11)))"),45281.0)</f>
        <v>45281</v>
      </c>
      <c r="D341" s="4" t="s">
        <v>21</v>
      </c>
      <c r="E341" s="4" t="str">
        <f t="shared" si="2"/>
        <v>V0045</v>
      </c>
      <c r="F341" s="4" t="s">
        <v>22</v>
      </c>
      <c r="G341" s="5">
        <f t="shared" si="3"/>
        <v>4</v>
      </c>
      <c r="H341" s="4">
        <f t="shared" si="4"/>
        <v>102530</v>
      </c>
    </row>
    <row r="342">
      <c r="A342" s="1" t="s">
        <v>360</v>
      </c>
      <c r="B342" s="2" t="str">
        <f t="shared" si="1"/>
        <v>O006</v>
      </c>
      <c r="C342" s="3">
        <f>IFERROR(__xludf.DUMMYFUNCTION("TO_DATE(RANDBETWEEN(DATE(2023,1,1),DATE(2024,11,11)))"),45488.0)</f>
        <v>45488</v>
      </c>
      <c r="D342" s="4" t="s">
        <v>12</v>
      </c>
      <c r="E342" s="4" t="str">
        <f t="shared" si="2"/>
        <v>V007</v>
      </c>
      <c r="F342" s="4" t="s">
        <v>19</v>
      </c>
      <c r="G342" s="5">
        <f t="shared" si="3"/>
        <v>7</v>
      </c>
      <c r="H342" s="4">
        <f t="shared" si="4"/>
        <v>182897</v>
      </c>
    </row>
    <row r="343">
      <c r="A343" s="1" t="s">
        <v>361</v>
      </c>
      <c r="B343" s="2" t="str">
        <f t="shared" si="1"/>
        <v>O006</v>
      </c>
      <c r="C343" s="3">
        <f>IFERROR(__xludf.DUMMYFUNCTION("TO_DATE(RANDBETWEEN(DATE(2023,1,1),DATE(2024,11,11)))"),44928.0)</f>
        <v>44928</v>
      </c>
      <c r="D343" s="4" t="s">
        <v>9</v>
      </c>
      <c r="E343" s="4" t="str">
        <f t="shared" si="2"/>
        <v>V0047</v>
      </c>
      <c r="F343" s="4" t="s">
        <v>15</v>
      </c>
      <c r="G343" s="5">
        <f t="shared" si="3"/>
        <v>2</v>
      </c>
      <c r="H343" s="4">
        <f t="shared" si="4"/>
        <v>42321</v>
      </c>
    </row>
    <row r="344">
      <c r="A344" s="1" t="s">
        <v>362</v>
      </c>
      <c r="B344" s="2" t="str">
        <f t="shared" si="1"/>
        <v>O009</v>
      </c>
      <c r="C344" s="3">
        <f>IFERROR(__xludf.DUMMYFUNCTION("TO_DATE(RANDBETWEEN(DATE(2023,1,1),DATE(2024,11,11)))"),45456.0)</f>
        <v>45456</v>
      </c>
      <c r="D344" s="4" t="s">
        <v>9</v>
      </c>
      <c r="E344" s="4" t="str">
        <f t="shared" si="2"/>
        <v>V0037</v>
      </c>
      <c r="F344" s="4" t="s">
        <v>35</v>
      </c>
      <c r="G344" s="5">
        <f t="shared" si="3"/>
        <v>6</v>
      </c>
      <c r="H344" s="4">
        <f t="shared" si="4"/>
        <v>160817</v>
      </c>
    </row>
    <row r="345">
      <c r="A345" s="1" t="s">
        <v>363</v>
      </c>
      <c r="B345" s="2" t="str">
        <f t="shared" si="1"/>
        <v>O002</v>
      </c>
      <c r="C345" s="3">
        <f>IFERROR(__xludf.DUMMYFUNCTION("TO_DATE(RANDBETWEEN(DATE(2023,1,1),DATE(2024,11,11)))"),45246.0)</f>
        <v>45246</v>
      </c>
      <c r="D345" s="4" t="s">
        <v>21</v>
      </c>
      <c r="E345" s="4" t="str">
        <f t="shared" si="2"/>
        <v>V0049</v>
      </c>
      <c r="F345" s="4" t="s">
        <v>22</v>
      </c>
      <c r="G345" s="5">
        <f t="shared" si="3"/>
        <v>8</v>
      </c>
      <c r="H345" s="4">
        <f t="shared" si="4"/>
        <v>107548</v>
      </c>
    </row>
    <row r="346">
      <c r="A346" s="1" t="s">
        <v>364</v>
      </c>
      <c r="B346" s="2" t="str">
        <f t="shared" si="1"/>
        <v>O001</v>
      </c>
      <c r="C346" s="3">
        <f>IFERROR(__xludf.DUMMYFUNCTION("TO_DATE(RANDBETWEEN(DATE(2023,1,1),DATE(2024,11,11)))"),45186.0)</f>
        <v>45186</v>
      </c>
      <c r="D346" s="4" t="s">
        <v>21</v>
      </c>
      <c r="E346" s="4" t="str">
        <f t="shared" si="2"/>
        <v>V002</v>
      </c>
      <c r="F346" s="4" t="s">
        <v>19</v>
      </c>
      <c r="G346" s="5">
        <f t="shared" si="3"/>
        <v>1</v>
      </c>
      <c r="H346" s="4">
        <f t="shared" si="4"/>
        <v>126961</v>
      </c>
    </row>
    <row r="347">
      <c r="A347" s="1" t="s">
        <v>365</v>
      </c>
      <c r="B347" s="2" t="str">
        <f t="shared" si="1"/>
        <v>O005</v>
      </c>
      <c r="C347" s="3">
        <f>IFERROR(__xludf.DUMMYFUNCTION("TO_DATE(RANDBETWEEN(DATE(2023,1,1),DATE(2024,11,11)))"),45077.0)</f>
        <v>45077</v>
      </c>
      <c r="D347" s="4" t="s">
        <v>9</v>
      </c>
      <c r="E347" s="4" t="str">
        <f t="shared" si="2"/>
        <v>V007</v>
      </c>
      <c r="F347" s="4" t="s">
        <v>10</v>
      </c>
      <c r="G347" s="5">
        <f t="shared" si="3"/>
        <v>4</v>
      </c>
      <c r="H347" s="4">
        <f t="shared" si="4"/>
        <v>122553</v>
      </c>
    </row>
    <row r="348">
      <c r="A348" s="1" t="s">
        <v>366</v>
      </c>
      <c r="B348" s="2" t="str">
        <f t="shared" si="1"/>
        <v>O0010</v>
      </c>
      <c r="C348" s="3">
        <f>IFERROR(__xludf.DUMMYFUNCTION("TO_DATE(RANDBETWEEN(DATE(2023,1,1),DATE(2024,11,11)))"),45401.0)</f>
        <v>45401</v>
      </c>
      <c r="D348" s="4" t="s">
        <v>12</v>
      </c>
      <c r="E348" s="4" t="str">
        <f t="shared" si="2"/>
        <v>V006</v>
      </c>
      <c r="F348" s="4" t="s">
        <v>15</v>
      </c>
      <c r="G348" s="5">
        <f t="shared" si="3"/>
        <v>1</v>
      </c>
      <c r="H348" s="4">
        <f t="shared" si="4"/>
        <v>78455</v>
      </c>
    </row>
    <row r="349">
      <c r="A349" s="1" t="s">
        <v>367</v>
      </c>
      <c r="B349" s="2" t="str">
        <f t="shared" si="1"/>
        <v>O001</v>
      </c>
      <c r="C349" s="3">
        <f>IFERROR(__xludf.DUMMYFUNCTION("TO_DATE(RANDBETWEEN(DATE(2023,1,1),DATE(2024,11,11)))"),45037.0)</f>
        <v>45037</v>
      </c>
      <c r="D349" s="4" t="s">
        <v>21</v>
      </c>
      <c r="E349" s="4" t="str">
        <f t="shared" si="2"/>
        <v>V0038</v>
      </c>
      <c r="F349" s="4" t="s">
        <v>17</v>
      </c>
      <c r="G349" s="5">
        <f t="shared" si="3"/>
        <v>8</v>
      </c>
      <c r="H349" s="4">
        <f t="shared" si="4"/>
        <v>121604</v>
      </c>
    </row>
    <row r="350">
      <c r="A350" s="1" t="s">
        <v>368</v>
      </c>
      <c r="B350" s="2" t="str">
        <f t="shared" si="1"/>
        <v>O004</v>
      </c>
      <c r="C350" s="3">
        <f>IFERROR(__xludf.DUMMYFUNCTION("TO_DATE(RANDBETWEEN(DATE(2023,1,1),DATE(2024,11,11)))"),45499.0)</f>
        <v>45499</v>
      </c>
      <c r="D350" s="4" t="s">
        <v>12</v>
      </c>
      <c r="E350" s="4" t="str">
        <f t="shared" si="2"/>
        <v>V0045</v>
      </c>
      <c r="F350" s="4" t="s">
        <v>30</v>
      </c>
      <c r="G350" s="5">
        <f t="shared" si="3"/>
        <v>1</v>
      </c>
      <c r="H350" s="4">
        <f t="shared" si="4"/>
        <v>133698</v>
      </c>
    </row>
    <row r="351">
      <c r="A351" s="1" t="s">
        <v>369</v>
      </c>
      <c r="B351" s="2" t="str">
        <f t="shared" si="1"/>
        <v>O007</v>
      </c>
      <c r="C351" s="3">
        <f>IFERROR(__xludf.DUMMYFUNCTION("TO_DATE(RANDBETWEEN(DATE(2023,1,1),DATE(2024,11,11)))"),45566.0)</f>
        <v>45566</v>
      </c>
      <c r="D351" s="4" t="s">
        <v>21</v>
      </c>
      <c r="E351" s="4" t="str">
        <f t="shared" si="2"/>
        <v>V0040</v>
      </c>
      <c r="F351" s="4" t="s">
        <v>22</v>
      </c>
      <c r="G351" s="5">
        <f t="shared" si="3"/>
        <v>5</v>
      </c>
      <c r="H351" s="4">
        <f t="shared" si="4"/>
        <v>197708</v>
      </c>
    </row>
    <row r="352">
      <c r="A352" s="1" t="s">
        <v>370</v>
      </c>
      <c r="B352" s="2" t="str">
        <f t="shared" si="1"/>
        <v>O004</v>
      </c>
      <c r="C352" s="3">
        <f>IFERROR(__xludf.DUMMYFUNCTION("TO_DATE(RANDBETWEEN(DATE(2023,1,1),DATE(2024,11,11)))"),45070.0)</f>
        <v>45070</v>
      </c>
      <c r="D352" s="4" t="s">
        <v>9</v>
      </c>
      <c r="E352" s="4" t="str">
        <f t="shared" si="2"/>
        <v>V0043</v>
      </c>
      <c r="F352" s="4" t="s">
        <v>35</v>
      </c>
      <c r="G352" s="5">
        <f t="shared" si="3"/>
        <v>2</v>
      </c>
      <c r="H352" s="4">
        <f t="shared" si="4"/>
        <v>151648</v>
      </c>
    </row>
    <row r="353">
      <c r="A353" s="1" t="s">
        <v>371</v>
      </c>
      <c r="B353" s="2" t="str">
        <f t="shared" si="1"/>
        <v>O009</v>
      </c>
      <c r="C353" s="3">
        <f>IFERROR(__xludf.DUMMYFUNCTION("TO_DATE(RANDBETWEEN(DATE(2023,1,1),DATE(2024,11,11)))"),45269.0)</f>
        <v>45269</v>
      </c>
      <c r="D353" s="4" t="s">
        <v>21</v>
      </c>
      <c r="E353" s="4" t="str">
        <f t="shared" si="2"/>
        <v>V0056</v>
      </c>
      <c r="F353" s="4" t="s">
        <v>15</v>
      </c>
      <c r="G353" s="5">
        <f t="shared" si="3"/>
        <v>3</v>
      </c>
      <c r="H353" s="4">
        <f t="shared" si="4"/>
        <v>71847</v>
      </c>
    </row>
    <row r="354">
      <c r="A354" s="1" t="s">
        <v>372</v>
      </c>
      <c r="B354" s="2" t="str">
        <f t="shared" si="1"/>
        <v>O004</v>
      </c>
      <c r="C354" s="3">
        <f>IFERROR(__xludf.DUMMYFUNCTION("TO_DATE(RANDBETWEEN(DATE(2023,1,1),DATE(2024,11,11)))"),45559.0)</f>
        <v>45559</v>
      </c>
      <c r="D354" s="4" t="s">
        <v>21</v>
      </c>
      <c r="E354" s="4" t="str">
        <f t="shared" si="2"/>
        <v>V0035</v>
      </c>
      <c r="F354" s="4" t="s">
        <v>24</v>
      </c>
      <c r="G354" s="5">
        <f t="shared" si="3"/>
        <v>0</v>
      </c>
      <c r="H354" s="4">
        <f t="shared" si="4"/>
        <v>75218</v>
      </c>
    </row>
    <row r="355">
      <c r="A355" s="1" t="s">
        <v>373</v>
      </c>
      <c r="B355" s="2" t="str">
        <f t="shared" si="1"/>
        <v>O005</v>
      </c>
      <c r="C355" s="3">
        <f>IFERROR(__xludf.DUMMYFUNCTION("TO_DATE(RANDBETWEEN(DATE(2023,1,1),DATE(2024,11,11)))"),45270.0)</f>
        <v>45270</v>
      </c>
      <c r="D355" s="4" t="s">
        <v>9</v>
      </c>
      <c r="E355" s="4" t="str">
        <f t="shared" si="2"/>
        <v>V006</v>
      </c>
      <c r="F355" s="4" t="s">
        <v>19</v>
      </c>
      <c r="G355" s="5">
        <f t="shared" si="3"/>
        <v>0</v>
      </c>
      <c r="H355" s="4">
        <f t="shared" si="4"/>
        <v>146776</v>
      </c>
    </row>
    <row r="356">
      <c r="A356" s="1" t="s">
        <v>374</v>
      </c>
      <c r="B356" s="2" t="str">
        <f t="shared" si="1"/>
        <v>O008</v>
      </c>
      <c r="C356" s="3">
        <f>IFERROR(__xludf.DUMMYFUNCTION("TO_DATE(RANDBETWEEN(DATE(2023,1,1),DATE(2024,11,11)))"),45593.0)</f>
        <v>45593</v>
      </c>
      <c r="D356" s="4" t="s">
        <v>9</v>
      </c>
      <c r="E356" s="4" t="str">
        <f t="shared" si="2"/>
        <v>V004</v>
      </c>
      <c r="F356" s="4" t="s">
        <v>13</v>
      </c>
      <c r="G356" s="5">
        <f t="shared" si="3"/>
        <v>0</v>
      </c>
      <c r="H356" s="4">
        <f t="shared" si="4"/>
        <v>69517</v>
      </c>
    </row>
    <row r="357">
      <c r="A357" s="1" t="s">
        <v>375</v>
      </c>
      <c r="B357" s="2" t="str">
        <f t="shared" si="1"/>
        <v>O007</v>
      </c>
      <c r="C357" s="3">
        <f>IFERROR(__xludf.DUMMYFUNCTION("TO_DATE(RANDBETWEEN(DATE(2023,1,1),DATE(2024,11,11)))"),45386.0)</f>
        <v>45386</v>
      </c>
      <c r="D357" s="4" t="s">
        <v>9</v>
      </c>
      <c r="E357" s="4" t="str">
        <f t="shared" si="2"/>
        <v>V0034</v>
      </c>
      <c r="F357" s="4" t="s">
        <v>15</v>
      </c>
      <c r="G357" s="5">
        <f t="shared" si="3"/>
        <v>2</v>
      </c>
      <c r="H357" s="4">
        <f t="shared" si="4"/>
        <v>102969</v>
      </c>
    </row>
    <row r="358">
      <c r="A358" s="1" t="s">
        <v>376</v>
      </c>
      <c r="B358" s="2" t="str">
        <f t="shared" si="1"/>
        <v>O007</v>
      </c>
      <c r="C358" s="3">
        <f>IFERROR(__xludf.DUMMYFUNCTION("TO_DATE(RANDBETWEEN(DATE(2023,1,1),DATE(2024,11,11)))"),45063.0)</f>
        <v>45063</v>
      </c>
      <c r="D358" s="4" t="s">
        <v>12</v>
      </c>
      <c r="E358" s="4" t="str">
        <f t="shared" si="2"/>
        <v>V0019</v>
      </c>
      <c r="F358" s="4" t="s">
        <v>15</v>
      </c>
      <c r="G358" s="5">
        <f t="shared" si="3"/>
        <v>10</v>
      </c>
      <c r="H358" s="4">
        <f t="shared" si="4"/>
        <v>92986</v>
      </c>
    </row>
    <row r="359">
      <c r="A359" s="1" t="s">
        <v>377</v>
      </c>
      <c r="B359" s="2" t="str">
        <f t="shared" si="1"/>
        <v>O007</v>
      </c>
      <c r="C359" s="3">
        <f>IFERROR(__xludf.DUMMYFUNCTION("TO_DATE(RANDBETWEEN(DATE(2023,1,1),DATE(2024,11,11)))"),44932.0)</f>
        <v>44932</v>
      </c>
      <c r="D359" s="4" t="s">
        <v>21</v>
      </c>
      <c r="E359" s="4" t="str">
        <f t="shared" si="2"/>
        <v>V0048</v>
      </c>
      <c r="F359" s="4" t="s">
        <v>19</v>
      </c>
      <c r="G359" s="5">
        <f t="shared" si="3"/>
        <v>4</v>
      </c>
      <c r="H359" s="4">
        <f t="shared" si="4"/>
        <v>161260</v>
      </c>
    </row>
    <row r="360">
      <c r="A360" s="1" t="s">
        <v>378</v>
      </c>
      <c r="B360" s="2" t="str">
        <f t="shared" si="1"/>
        <v>O008</v>
      </c>
      <c r="C360" s="3">
        <f>IFERROR(__xludf.DUMMYFUNCTION("TO_DATE(RANDBETWEEN(DATE(2023,1,1),DATE(2024,11,11)))"),45275.0)</f>
        <v>45275</v>
      </c>
      <c r="D360" s="4" t="s">
        <v>12</v>
      </c>
      <c r="E360" s="4" t="str">
        <f t="shared" si="2"/>
        <v>V0060</v>
      </c>
      <c r="F360" s="4" t="s">
        <v>35</v>
      </c>
      <c r="G360" s="5">
        <f t="shared" si="3"/>
        <v>6</v>
      </c>
      <c r="H360" s="4">
        <f t="shared" si="4"/>
        <v>166317</v>
      </c>
    </row>
    <row r="361">
      <c r="A361" s="1" t="s">
        <v>379</v>
      </c>
      <c r="B361" s="2" t="str">
        <f t="shared" si="1"/>
        <v>O006</v>
      </c>
      <c r="C361" s="3">
        <f>IFERROR(__xludf.DUMMYFUNCTION("TO_DATE(RANDBETWEEN(DATE(2023,1,1),DATE(2024,11,11)))"),45313.0)</f>
        <v>45313</v>
      </c>
      <c r="D361" s="4" t="s">
        <v>12</v>
      </c>
      <c r="E361" s="4" t="str">
        <f t="shared" si="2"/>
        <v>V0022</v>
      </c>
      <c r="F361" s="4" t="s">
        <v>17</v>
      </c>
      <c r="G361" s="5">
        <f t="shared" si="3"/>
        <v>5</v>
      </c>
      <c r="H361" s="4">
        <f t="shared" si="4"/>
        <v>15511</v>
      </c>
    </row>
    <row r="362">
      <c r="A362" s="1" t="s">
        <v>380</v>
      </c>
      <c r="B362" s="2" t="str">
        <f t="shared" si="1"/>
        <v>O0010</v>
      </c>
      <c r="C362" s="3">
        <f>IFERROR(__xludf.DUMMYFUNCTION("TO_DATE(RANDBETWEEN(DATE(2023,1,1),DATE(2024,11,11)))"),45308.0)</f>
        <v>45308</v>
      </c>
      <c r="D362" s="4" t="s">
        <v>9</v>
      </c>
      <c r="E362" s="4" t="str">
        <f t="shared" si="2"/>
        <v>V0016</v>
      </c>
      <c r="F362" s="4" t="s">
        <v>17</v>
      </c>
      <c r="G362" s="5">
        <f t="shared" si="3"/>
        <v>1</v>
      </c>
      <c r="H362" s="4">
        <f t="shared" si="4"/>
        <v>20091</v>
      </c>
    </row>
    <row r="363">
      <c r="A363" s="1" t="s">
        <v>381</v>
      </c>
      <c r="B363" s="2" t="str">
        <f t="shared" si="1"/>
        <v>O004</v>
      </c>
      <c r="C363" s="3">
        <f>IFERROR(__xludf.DUMMYFUNCTION("TO_DATE(RANDBETWEEN(DATE(2023,1,1),DATE(2024,11,11)))"),45322.0)</f>
        <v>45322</v>
      </c>
      <c r="D363" s="4" t="s">
        <v>12</v>
      </c>
      <c r="E363" s="4" t="str">
        <f t="shared" si="2"/>
        <v>V0059</v>
      </c>
      <c r="F363" s="4" t="s">
        <v>24</v>
      </c>
      <c r="G363" s="5">
        <f t="shared" si="3"/>
        <v>1</v>
      </c>
      <c r="H363" s="4">
        <f t="shared" si="4"/>
        <v>95224</v>
      </c>
    </row>
    <row r="364">
      <c r="A364" s="1" t="s">
        <v>382</v>
      </c>
      <c r="B364" s="2" t="str">
        <f t="shared" si="1"/>
        <v>O0010</v>
      </c>
      <c r="C364" s="3">
        <f>IFERROR(__xludf.DUMMYFUNCTION("TO_DATE(RANDBETWEEN(DATE(2023,1,1),DATE(2024,11,11)))"),45525.0)</f>
        <v>45525</v>
      </c>
      <c r="D364" s="4" t="s">
        <v>21</v>
      </c>
      <c r="E364" s="4" t="str">
        <f t="shared" si="2"/>
        <v>V0060</v>
      </c>
      <c r="F364" s="4" t="s">
        <v>17</v>
      </c>
      <c r="G364" s="5">
        <f t="shared" si="3"/>
        <v>2</v>
      </c>
      <c r="H364" s="4">
        <f t="shared" si="4"/>
        <v>118646</v>
      </c>
    </row>
    <row r="365">
      <c r="A365" s="1" t="s">
        <v>383</v>
      </c>
      <c r="B365" s="2" t="str">
        <f t="shared" si="1"/>
        <v>O002</v>
      </c>
      <c r="C365" s="3">
        <f>IFERROR(__xludf.DUMMYFUNCTION("TO_DATE(RANDBETWEEN(DATE(2023,1,1),DATE(2024,11,11)))"),45096.0)</f>
        <v>45096</v>
      </c>
      <c r="D365" s="4" t="s">
        <v>9</v>
      </c>
      <c r="E365" s="4" t="str">
        <f t="shared" si="2"/>
        <v>V0029</v>
      </c>
      <c r="F365" s="4" t="s">
        <v>35</v>
      </c>
      <c r="G365" s="5">
        <f t="shared" si="3"/>
        <v>2</v>
      </c>
      <c r="H365" s="4">
        <f t="shared" si="4"/>
        <v>142765</v>
      </c>
    </row>
    <row r="366">
      <c r="A366" s="1" t="s">
        <v>384</v>
      </c>
      <c r="B366" s="2" t="str">
        <f t="shared" si="1"/>
        <v>O009</v>
      </c>
      <c r="C366" s="3">
        <f>IFERROR(__xludf.DUMMYFUNCTION("TO_DATE(RANDBETWEEN(DATE(2023,1,1),DATE(2024,11,11)))"),45319.0)</f>
        <v>45319</v>
      </c>
      <c r="D366" s="4" t="s">
        <v>21</v>
      </c>
      <c r="E366" s="4" t="str">
        <f t="shared" si="2"/>
        <v>V001</v>
      </c>
      <c r="F366" s="4" t="s">
        <v>22</v>
      </c>
      <c r="G366" s="5">
        <f t="shared" si="3"/>
        <v>3</v>
      </c>
      <c r="H366" s="4">
        <f t="shared" si="4"/>
        <v>154048</v>
      </c>
    </row>
    <row r="367">
      <c r="A367" s="1" t="s">
        <v>385</v>
      </c>
      <c r="B367" s="2" t="str">
        <f t="shared" si="1"/>
        <v>O001</v>
      </c>
      <c r="C367" s="3">
        <f>IFERROR(__xludf.DUMMYFUNCTION("TO_DATE(RANDBETWEEN(DATE(2023,1,1),DATE(2024,11,11)))"),44993.0)</f>
        <v>44993</v>
      </c>
      <c r="D367" s="4" t="s">
        <v>12</v>
      </c>
      <c r="E367" s="4" t="str">
        <f t="shared" si="2"/>
        <v>V0044</v>
      </c>
      <c r="F367" s="4" t="s">
        <v>19</v>
      </c>
      <c r="G367" s="5">
        <f t="shared" si="3"/>
        <v>7</v>
      </c>
      <c r="H367" s="4">
        <f t="shared" si="4"/>
        <v>126030</v>
      </c>
    </row>
    <row r="368">
      <c r="A368" s="1" t="s">
        <v>386</v>
      </c>
      <c r="B368" s="2" t="str">
        <f t="shared" si="1"/>
        <v>O001</v>
      </c>
      <c r="C368" s="3">
        <f>IFERROR(__xludf.DUMMYFUNCTION("TO_DATE(RANDBETWEEN(DATE(2023,1,1),DATE(2024,11,11)))"),45059.0)</f>
        <v>45059</v>
      </c>
      <c r="D368" s="4" t="s">
        <v>21</v>
      </c>
      <c r="E368" s="4" t="str">
        <f t="shared" si="2"/>
        <v>V0036</v>
      </c>
      <c r="F368" s="4" t="s">
        <v>22</v>
      </c>
      <c r="G368" s="5">
        <f t="shared" si="3"/>
        <v>5</v>
      </c>
      <c r="H368" s="4">
        <f t="shared" si="4"/>
        <v>86185</v>
      </c>
    </row>
    <row r="369">
      <c r="A369" s="1" t="s">
        <v>387</v>
      </c>
      <c r="B369" s="2" t="str">
        <f t="shared" si="1"/>
        <v>O003</v>
      </c>
      <c r="C369" s="3">
        <f>IFERROR(__xludf.DUMMYFUNCTION("TO_DATE(RANDBETWEEN(DATE(2023,1,1),DATE(2024,11,11)))"),45192.0)</f>
        <v>45192</v>
      </c>
      <c r="D369" s="4" t="s">
        <v>9</v>
      </c>
      <c r="E369" s="4" t="str">
        <f t="shared" si="2"/>
        <v>V0025</v>
      </c>
      <c r="F369" s="4" t="s">
        <v>22</v>
      </c>
      <c r="G369" s="5">
        <f t="shared" si="3"/>
        <v>6</v>
      </c>
      <c r="H369" s="4">
        <f t="shared" si="4"/>
        <v>77476</v>
      </c>
    </row>
    <row r="370">
      <c r="A370" s="1" t="s">
        <v>388</v>
      </c>
      <c r="B370" s="2" t="str">
        <f t="shared" si="1"/>
        <v>O009</v>
      </c>
      <c r="C370" s="3">
        <f>IFERROR(__xludf.DUMMYFUNCTION("TO_DATE(RANDBETWEEN(DATE(2023,1,1),DATE(2024,11,11)))"),45496.0)</f>
        <v>45496</v>
      </c>
      <c r="D370" s="4" t="s">
        <v>9</v>
      </c>
      <c r="E370" s="4" t="str">
        <f t="shared" si="2"/>
        <v>V0058</v>
      </c>
      <c r="F370" s="4" t="s">
        <v>24</v>
      </c>
      <c r="G370" s="5">
        <f t="shared" si="3"/>
        <v>3</v>
      </c>
      <c r="H370" s="4">
        <f t="shared" si="4"/>
        <v>102003</v>
      </c>
    </row>
    <row r="371">
      <c r="A371" s="1" t="s">
        <v>389</v>
      </c>
      <c r="B371" s="2" t="str">
        <f t="shared" si="1"/>
        <v>O001</v>
      </c>
      <c r="C371" s="3">
        <f>IFERROR(__xludf.DUMMYFUNCTION("TO_DATE(RANDBETWEEN(DATE(2023,1,1),DATE(2024,11,11)))"),44958.0)</f>
        <v>44958</v>
      </c>
      <c r="D371" s="4" t="s">
        <v>9</v>
      </c>
      <c r="E371" s="4" t="str">
        <f t="shared" si="2"/>
        <v>V0048</v>
      </c>
      <c r="F371" s="4" t="s">
        <v>22</v>
      </c>
      <c r="G371" s="5">
        <f t="shared" si="3"/>
        <v>2</v>
      </c>
      <c r="H371" s="4">
        <f t="shared" si="4"/>
        <v>74798</v>
      </c>
    </row>
    <row r="372">
      <c r="A372" s="1" t="s">
        <v>390</v>
      </c>
      <c r="B372" s="2" t="str">
        <f t="shared" si="1"/>
        <v>O004</v>
      </c>
      <c r="C372" s="3">
        <f>IFERROR(__xludf.DUMMYFUNCTION("TO_DATE(RANDBETWEEN(DATE(2023,1,1),DATE(2024,11,11)))"),45548.0)</f>
        <v>45548</v>
      </c>
      <c r="D372" s="4" t="s">
        <v>21</v>
      </c>
      <c r="E372" s="4" t="str">
        <f t="shared" si="2"/>
        <v>V0045</v>
      </c>
      <c r="F372" s="4" t="s">
        <v>22</v>
      </c>
      <c r="G372" s="5">
        <f t="shared" si="3"/>
        <v>8</v>
      </c>
      <c r="H372" s="4">
        <f t="shared" si="4"/>
        <v>169244</v>
      </c>
    </row>
    <row r="373">
      <c r="A373" s="1" t="s">
        <v>391</v>
      </c>
      <c r="B373" s="2" t="str">
        <f t="shared" si="1"/>
        <v>O005</v>
      </c>
      <c r="C373" s="3">
        <f>IFERROR(__xludf.DUMMYFUNCTION("TO_DATE(RANDBETWEEN(DATE(2023,1,1),DATE(2024,11,11)))"),45590.0)</f>
        <v>45590</v>
      </c>
      <c r="D373" s="4" t="s">
        <v>9</v>
      </c>
      <c r="E373" s="4" t="str">
        <f t="shared" si="2"/>
        <v>V0057</v>
      </c>
      <c r="F373" s="4" t="s">
        <v>30</v>
      </c>
      <c r="G373" s="5">
        <f t="shared" si="3"/>
        <v>1</v>
      </c>
      <c r="H373" s="4">
        <f t="shared" si="4"/>
        <v>62106</v>
      </c>
    </row>
    <row r="374">
      <c r="A374" s="1" t="s">
        <v>392</v>
      </c>
      <c r="B374" s="2" t="str">
        <f t="shared" si="1"/>
        <v>O0010</v>
      </c>
      <c r="C374" s="3">
        <f>IFERROR(__xludf.DUMMYFUNCTION("TO_DATE(RANDBETWEEN(DATE(2023,1,1),DATE(2024,11,11)))"),45519.0)</f>
        <v>45519</v>
      </c>
      <c r="D374" s="4" t="s">
        <v>9</v>
      </c>
      <c r="E374" s="4" t="str">
        <f t="shared" si="2"/>
        <v>V0056</v>
      </c>
      <c r="F374" s="4" t="s">
        <v>10</v>
      </c>
      <c r="G374" s="5">
        <f t="shared" si="3"/>
        <v>6</v>
      </c>
      <c r="H374" s="4">
        <f t="shared" si="4"/>
        <v>16699</v>
      </c>
    </row>
    <row r="375">
      <c r="A375" s="1" t="s">
        <v>393</v>
      </c>
      <c r="B375" s="2" t="str">
        <f t="shared" si="1"/>
        <v>O003</v>
      </c>
      <c r="C375" s="3">
        <f>IFERROR(__xludf.DUMMYFUNCTION("TO_DATE(RANDBETWEEN(DATE(2023,1,1),DATE(2024,11,11)))"),45469.0)</f>
        <v>45469</v>
      </c>
      <c r="D375" s="4" t="s">
        <v>21</v>
      </c>
      <c r="E375" s="4" t="str">
        <f t="shared" si="2"/>
        <v>V0035</v>
      </c>
      <c r="F375" s="4" t="s">
        <v>10</v>
      </c>
      <c r="G375" s="5">
        <f t="shared" si="3"/>
        <v>9</v>
      </c>
      <c r="H375" s="4">
        <f t="shared" si="4"/>
        <v>160538</v>
      </c>
    </row>
    <row r="376">
      <c r="A376" s="1" t="s">
        <v>394</v>
      </c>
      <c r="B376" s="2" t="str">
        <f t="shared" si="1"/>
        <v>O002</v>
      </c>
      <c r="C376" s="3">
        <f>IFERROR(__xludf.DUMMYFUNCTION("TO_DATE(RANDBETWEEN(DATE(2023,1,1),DATE(2024,11,11)))"),45233.0)</f>
        <v>45233</v>
      </c>
      <c r="D376" s="4" t="s">
        <v>9</v>
      </c>
      <c r="E376" s="4" t="str">
        <f t="shared" si="2"/>
        <v>V0029</v>
      </c>
      <c r="F376" s="4" t="s">
        <v>13</v>
      </c>
      <c r="G376" s="5">
        <f t="shared" si="3"/>
        <v>8</v>
      </c>
      <c r="H376" s="4">
        <f t="shared" si="4"/>
        <v>28966</v>
      </c>
    </row>
    <row r="377">
      <c r="A377" s="1" t="s">
        <v>395</v>
      </c>
      <c r="B377" s="2" t="str">
        <f t="shared" si="1"/>
        <v>O002</v>
      </c>
      <c r="C377" s="3">
        <f>IFERROR(__xludf.DUMMYFUNCTION("TO_DATE(RANDBETWEEN(DATE(2023,1,1),DATE(2024,11,11)))"),45281.0)</f>
        <v>45281</v>
      </c>
      <c r="D377" s="4" t="s">
        <v>9</v>
      </c>
      <c r="E377" s="4" t="str">
        <f t="shared" si="2"/>
        <v>V0029</v>
      </c>
      <c r="F377" s="4" t="s">
        <v>13</v>
      </c>
      <c r="G377" s="5">
        <f t="shared" si="3"/>
        <v>5</v>
      </c>
      <c r="H377" s="4">
        <f t="shared" si="4"/>
        <v>191004</v>
      </c>
    </row>
    <row r="378">
      <c r="A378" s="1" t="s">
        <v>396</v>
      </c>
      <c r="B378" s="2" t="str">
        <f t="shared" si="1"/>
        <v>O0010</v>
      </c>
      <c r="C378" s="3">
        <f>IFERROR(__xludf.DUMMYFUNCTION("TO_DATE(RANDBETWEEN(DATE(2023,1,1),DATE(2024,11,11)))"),45206.0)</f>
        <v>45206</v>
      </c>
      <c r="D378" s="4" t="s">
        <v>12</v>
      </c>
      <c r="E378" s="4" t="str">
        <f t="shared" si="2"/>
        <v>V0023</v>
      </c>
      <c r="F378" s="4" t="s">
        <v>15</v>
      </c>
      <c r="G378" s="5">
        <f t="shared" si="3"/>
        <v>1</v>
      </c>
      <c r="H378" s="4">
        <f t="shared" si="4"/>
        <v>17718</v>
      </c>
    </row>
    <row r="379">
      <c r="A379" s="1" t="s">
        <v>397</v>
      </c>
      <c r="B379" s="2" t="str">
        <f t="shared" si="1"/>
        <v>O001</v>
      </c>
      <c r="C379" s="3">
        <f>IFERROR(__xludf.DUMMYFUNCTION("TO_DATE(RANDBETWEEN(DATE(2023,1,1),DATE(2024,11,11)))"),45099.0)</f>
        <v>45099</v>
      </c>
      <c r="D379" s="4" t="s">
        <v>12</v>
      </c>
      <c r="E379" s="4" t="str">
        <f t="shared" si="2"/>
        <v>V0027</v>
      </c>
      <c r="F379" s="4" t="s">
        <v>17</v>
      </c>
      <c r="G379" s="5">
        <f t="shared" si="3"/>
        <v>9</v>
      </c>
      <c r="H379" s="4">
        <f t="shared" si="4"/>
        <v>63848</v>
      </c>
    </row>
    <row r="380">
      <c r="A380" s="1" t="s">
        <v>398</v>
      </c>
      <c r="B380" s="2" t="str">
        <f t="shared" si="1"/>
        <v>O005</v>
      </c>
      <c r="C380" s="3">
        <f>IFERROR(__xludf.DUMMYFUNCTION("TO_DATE(RANDBETWEEN(DATE(2023,1,1),DATE(2024,11,11)))"),45466.0)</f>
        <v>45466</v>
      </c>
      <c r="D380" s="4" t="s">
        <v>12</v>
      </c>
      <c r="E380" s="4" t="str">
        <f t="shared" si="2"/>
        <v>V0014</v>
      </c>
      <c r="F380" s="4" t="s">
        <v>13</v>
      </c>
      <c r="G380" s="5">
        <f t="shared" si="3"/>
        <v>1</v>
      </c>
      <c r="H380" s="4">
        <f t="shared" si="4"/>
        <v>153299</v>
      </c>
    </row>
    <row r="381">
      <c r="A381" s="1" t="s">
        <v>399</v>
      </c>
      <c r="B381" s="2" t="str">
        <f t="shared" si="1"/>
        <v>O008</v>
      </c>
      <c r="C381" s="3">
        <f>IFERROR(__xludf.DUMMYFUNCTION("TO_DATE(RANDBETWEEN(DATE(2023,1,1),DATE(2024,11,11)))"),45462.0)</f>
        <v>45462</v>
      </c>
      <c r="D381" s="4" t="s">
        <v>21</v>
      </c>
      <c r="E381" s="4" t="str">
        <f t="shared" si="2"/>
        <v>V0018</v>
      </c>
      <c r="F381" s="4" t="s">
        <v>19</v>
      </c>
      <c r="G381" s="5">
        <f t="shared" si="3"/>
        <v>0</v>
      </c>
      <c r="H381" s="4">
        <f t="shared" si="4"/>
        <v>179774</v>
      </c>
    </row>
    <row r="382">
      <c r="A382" s="1" t="s">
        <v>400</v>
      </c>
      <c r="B382" s="2" t="str">
        <f t="shared" si="1"/>
        <v>O007</v>
      </c>
      <c r="C382" s="3">
        <f>IFERROR(__xludf.DUMMYFUNCTION("TO_DATE(RANDBETWEEN(DATE(2023,1,1),DATE(2024,11,11)))"),45460.0)</f>
        <v>45460</v>
      </c>
      <c r="D382" s="4" t="s">
        <v>9</v>
      </c>
      <c r="E382" s="4" t="str">
        <f t="shared" si="2"/>
        <v>V0057</v>
      </c>
      <c r="F382" s="4" t="s">
        <v>30</v>
      </c>
      <c r="G382" s="5">
        <f t="shared" si="3"/>
        <v>7</v>
      </c>
      <c r="H382" s="4">
        <f t="shared" si="4"/>
        <v>108358</v>
      </c>
    </row>
    <row r="383">
      <c r="A383" s="1" t="s">
        <v>401</v>
      </c>
      <c r="B383" s="2" t="str">
        <f t="shared" si="1"/>
        <v>O003</v>
      </c>
      <c r="C383" s="3">
        <f>IFERROR(__xludf.DUMMYFUNCTION("TO_DATE(RANDBETWEEN(DATE(2023,1,1),DATE(2024,11,11)))"),45396.0)</f>
        <v>45396</v>
      </c>
      <c r="D383" s="4" t="s">
        <v>9</v>
      </c>
      <c r="E383" s="4" t="str">
        <f t="shared" si="2"/>
        <v>V0047</v>
      </c>
      <c r="F383" s="4" t="s">
        <v>15</v>
      </c>
      <c r="G383" s="5">
        <f t="shared" si="3"/>
        <v>3</v>
      </c>
      <c r="H383" s="4">
        <f t="shared" si="4"/>
        <v>85345</v>
      </c>
    </row>
    <row r="384">
      <c r="A384" s="1" t="s">
        <v>402</v>
      </c>
      <c r="B384" s="2" t="str">
        <f t="shared" si="1"/>
        <v>O001</v>
      </c>
      <c r="C384" s="3">
        <f>IFERROR(__xludf.DUMMYFUNCTION("TO_DATE(RANDBETWEEN(DATE(2023,1,1),DATE(2024,11,11)))"),44995.0)</f>
        <v>44995</v>
      </c>
      <c r="D384" s="4" t="s">
        <v>21</v>
      </c>
      <c r="E384" s="4" t="str">
        <f t="shared" si="2"/>
        <v>V0044</v>
      </c>
      <c r="F384" s="4" t="s">
        <v>24</v>
      </c>
      <c r="G384" s="5">
        <f t="shared" si="3"/>
        <v>10</v>
      </c>
      <c r="H384" s="4">
        <f t="shared" si="4"/>
        <v>123760</v>
      </c>
    </row>
    <row r="385">
      <c r="A385" s="1" t="s">
        <v>403</v>
      </c>
      <c r="B385" s="2" t="str">
        <f t="shared" si="1"/>
        <v>O002</v>
      </c>
      <c r="C385" s="3">
        <f>IFERROR(__xludf.DUMMYFUNCTION("TO_DATE(RANDBETWEEN(DATE(2023,1,1),DATE(2024,11,11)))"),45050.0)</f>
        <v>45050</v>
      </c>
      <c r="D385" s="4" t="s">
        <v>12</v>
      </c>
      <c r="E385" s="4" t="str">
        <f t="shared" si="2"/>
        <v>V0018</v>
      </c>
      <c r="F385" s="4" t="s">
        <v>35</v>
      </c>
      <c r="G385" s="5">
        <f t="shared" si="3"/>
        <v>5</v>
      </c>
      <c r="H385" s="4">
        <f t="shared" si="4"/>
        <v>166163</v>
      </c>
    </row>
    <row r="386">
      <c r="A386" s="1" t="s">
        <v>404</v>
      </c>
      <c r="B386" s="2" t="str">
        <f t="shared" si="1"/>
        <v>O008</v>
      </c>
      <c r="C386" s="3">
        <f>IFERROR(__xludf.DUMMYFUNCTION("TO_DATE(RANDBETWEEN(DATE(2023,1,1),DATE(2024,11,11)))"),45123.0)</f>
        <v>45123</v>
      </c>
      <c r="D386" s="4" t="s">
        <v>21</v>
      </c>
      <c r="E386" s="4" t="str">
        <f t="shared" si="2"/>
        <v>V0013</v>
      </c>
      <c r="F386" s="4" t="s">
        <v>15</v>
      </c>
      <c r="G386" s="5">
        <f t="shared" si="3"/>
        <v>0</v>
      </c>
      <c r="H386" s="4">
        <f t="shared" si="4"/>
        <v>134061</v>
      </c>
    </row>
    <row r="387">
      <c r="A387" s="1" t="s">
        <v>405</v>
      </c>
      <c r="B387" s="2" t="str">
        <f t="shared" si="1"/>
        <v>O007</v>
      </c>
      <c r="C387" s="3">
        <f>IFERROR(__xludf.DUMMYFUNCTION("TO_DATE(RANDBETWEEN(DATE(2023,1,1),DATE(2024,11,11)))"),45336.0)</f>
        <v>45336</v>
      </c>
      <c r="D387" s="4" t="s">
        <v>12</v>
      </c>
      <c r="E387" s="4" t="str">
        <f t="shared" si="2"/>
        <v>V005</v>
      </c>
      <c r="F387" s="4" t="s">
        <v>15</v>
      </c>
      <c r="G387" s="5">
        <f t="shared" si="3"/>
        <v>2</v>
      </c>
      <c r="H387" s="4">
        <f t="shared" si="4"/>
        <v>160343</v>
      </c>
    </row>
    <row r="388">
      <c r="A388" s="1" t="s">
        <v>406</v>
      </c>
      <c r="B388" s="2" t="str">
        <f t="shared" si="1"/>
        <v>O009</v>
      </c>
      <c r="C388" s="3">
        <f>IFERROR(__xludf.DUMMYFUNCTION("TO_DATE(RANDBETWEEN(DATE(2023,1,1),DATE(2024,11,11)))"),45044.0)</f>
        <v>45044</v>
      </c>
      <c r="D388" s="4" t="s">
        <v>21</v>
      </c>
      <c r="E388" s="4" t="str">
        <f t="shared" si="2"/>
        <v>V0048</v>
      </c>
      <c r="F388" s="4" t="s">
        <v>10</v>
      </c>
      <c r="G388" s="5">
        <f t="shared" si="3"/>
        <v>2</v>
      </c>
      <c r="H388" s="4">
        <f t="shared" si="4"/>
        <v>144721</v>
      </c>
    </row>
    <row r="389">
      <c r="A389" s="1" t="s">
        <v>407</v>
      </c>
      <c r="B389" s="2" t="str">
        <f t="shared" si="1"/>
        <v>O006</v>
      </c>
      <c r="C389" s="3">
        <f>IFERROR(__xludf.DUMMYFUNCTION("TO_DATE(RANDBETWEEN(DATE(2023,1,1),DATE(2024,11,11)))"),44993.0)</f>
        <v>44993</v>
      </c>
      <c r="D389" s="4" t="s">
        <v>12</v>
      </c>
      <c r="E389" s="4" t="str">
        <f t="shared" si="2"/>
        <v>V0012</v>
      </c>
      <c r="F389" s="4" t="s">
        <v>17</v>
      </c>
      <c r="G389" s="5">
        <f t="shared" si="3"/>
        <v>8</v>
      </c>
      <c r="H389" s="4">
        <f t="shared" si="4"/>
        <v>127984</v>
      </c>
    </row>
    <row r="390">
      <c r="A390" s="1" t="s">
        <v>408</v>
      </c>
      <c r="B390" s="2" t="str">
        <f t="shared" si="1"/>
        <v>O004</v>
      </c>
      <c r="C390" s="3">
        <f>IFERROR(__xludf.DUMMYFUNCTION("TO_DATE(RANDBETWEEN(DATE(2023,1,1),DATE(2024,11,11)))"),45133.0)</f>
        <v>45133</v>
      </c>
      <c r="D390" s="4" t="s">
        <v>9</v>
      </c>
      <c r="E390" s="4" t="str">
        <f t="shared" si="2"/>
        <v>V0042</v>
      </c>
      <c r="F390" s="4" t="s">
        <v>30</v>
      </c>
      <c r="G390" s="5">
        <f t="shared" si="3"/>
        <v>0</v>
      </c>
      <c r="H390" s="4">
        <f t="shared" si="4"/>
        <v>13513</v>
      </c>
    </row>
    <row r="391">
      <c r="A391" s="1" t="s">
        <v>409</v>
      </c>
      <c r="B391" s="2" t="str">
        <f t="shared" si="1"/>
        <v>O009</v>
      </c>
      <c r="C391" s="3">
        <f>IFERROR(__xludf.DUMMYFUNCTION("TO_DATE(RANDBETWEEN(DATE(2023,1,1),DATE(2024,11,11)))"),45329.0)</f>
        <v>45329</v>
      </c>
      <c r="D391" s="4" t="s">
        <v>21</v>
      </c>
      <c r="E391" s="4" t="str">
        <f t="shared" si="2"/>
        <v>V0042</v>
      </c>
      <c r="F391" s="4" t="s">
        <v>30</v>
      </c>
      <c r="G391" s="5">
        <f t="shared" si="3"/>
        <v>8</v>
      </c>
      <c r="H391" s="4">
        <f t="shared" si="4"/>
        <v>124909</v>
      </c>
    </row>
    <row r="392">
      <c r="A392" s="1" t="s">
        <v>410</v>
      </c>
      <c r="B392" s="2" t="str">
        <f t="shared" si="1"/>
        <v>O005</v>
      </c>
      <c r="C392" s="3">
        <f>IFERROR(__xludf.DUMMYFUNCTION("TO_DATE(RANDBETWEEN(DATE(2023,1,1),DATE(2024,11,11)))"),45530.0)</f>
        <v>45530</v>
      </c>
      <c r="D392" s="4" t="s">
        <v>21</v>
      </c>
      <c r="E392" s="4" t="str">
        <f t="shared" si="2"/>
        <v>V0015</v>
      </c>
      <c r="F392" s="4" t="s">
        <v>13</v>
      </c>
      <c r="G392" s="5">
        <f t="shared" si="3"/>
        <v>5</v>
      </c>
      <c r="H392" s="4">
        <f t="shared" si="4"/>
        <v>138152</v>
      </c>
    </row>
    <row r="393">
      <c r="A393" s="1" t="s">
        <v>411</v>
      </c>
      <c r="B393" s="2" t="str">
        <f t="shared" si="1"/>
        <v>O0010</v>
      </c>
      <c r="C393" s="3">
        <f>IFERROR(__xludf.DUMMYFUNCTION("TO_DATE(RANDBETWEEN(DATE(2023,1,1),DATE(2024,11,11)))"),45600.0)</f>
        <v>45600</v>
      </c>
      <c r="D393" s="4" t="s">
        <v>9</v>
      </c>
      <c r="E393" s="4" t="str">
        <f t="shared" si="2"/>
        <v>V0054</v>
      </c>
      <c r="F393" s="4" t="s">
        <v>22</v>
      </c>
      <c r="G393" s="5">
        <f t="shared" si="3"/>
        <v>2</v>
      </c>
      <c r="H393" s="4">
        <f t="shared" si="4"/>
        <v>17103</v>
      </c>
    </row>
    <row r="394">
      <c r="A394" s="1" t="s">
        <v>412</v>
      </c>
      <c r="B394" s="2" t="str">
        <f t="shared" si="1"/>
        <v>O005</v>
      </c>
      <c r="C394" s="3">
        <f>IFERROR(__xludf.DUMMYFUNCTION("TO_DATE(RANDBETWEEN(DATE(2023,1,1),DATE(2024,11,11)))"),45397.0)</f>
        <v>45397</v>
      </c>
      <c r="D394" s="4" t="s">
        <v>9</v>
      </c>
      <c r="E394" s="4" t="str">
        <f t="shared" si="2"/>
        <v>V0016</v>
      </c>
      <c r="F394" s="4" t="s">
        <v>30</v>
      </c>
      <c r="G394" s="5">
        <f t="shared" si="3"/>
        <v>6</v>
      </c>
      <c r="H394" s="4">
        <f t="shared" si="4"/>
        <v>48459</v>
      </c>
    </row>
    <row r="395">
      <c r="A395" s="1" t="s">
        <v>413</v>
      </c>
      <c r="B395" s="2" t="str">
        <f t="shared" si="1"/>
        <v>O002</v>
      </c>
      <c r="C395" s="3">
        <f>IFERROR(__xludf.DUMMYFUNCTION("TO_DATE(RANDBETWEEN(DATE(2023,1,1),DATE(2024,11,11)))"),45328.0)</f>
        <v>45328</v>
      </c>
      <c r="D395" s="4" t="s">
        <v>9</v>
      </c>
      <c r="E395" s="4" t="str">
        <f t="shared" si="2"/>
        <v>V008</v>
      </c>
      <c r="F395" s="4" t="s">
        <v>15</v>
      </c>
      <c r="G395" s="5">
        <f t="shared" si="3"/>
        <v>6</v>
      </c>
      <c r="H395" s="4">
        <f t="shared" si="4"/>
        <v>179190</v>
      </c>
    </row>
    <row r="396">
      <c r="A396" s="1" t="s">
        <v>414</v>
      </c>
      <c r="B396" s="2" t="str">
        <f t="shared" si="1"/>
        <v>O007</v>
      </c>
      <c r="C396" s="3">
        <f>IFERROR(__xludf.DUMMYFUNCTION("TO_DATE(RANDBETWEEN(DATE(2023,1,1),DATE(2024,11,11)))"),45172.0)</f>
        <v>45172</v>
      </c>
      <c r="D396" s="4" t="s">
        <v>9</v>
      </c>
      <c r="E396" s="4" t="str">
        <f t="shared" si="2"/>
        <v>V0034</v>
      </c>
      <c r="F396" s="4" t="s">
        <v>15</v>
      </c>
      <c r="G396" s="5">
        <f t="shared" si="3"/>
        <v>3</v>
      </c>
      <c r="H396" s="4">
        <f t="shared" si="4"/>
        <v>152875</v>
      </c>
    </row>
    <row r="397">
      <c r="A397" s="1" t="s">
        <v>415</v>
      </c>
      <c r="B397" s="2" t="str">
        <f t="shared" si="1"/>
        <v>O006</v>
      </c>
      <c r="C397" s="3">
        <f>IFERROR(__xludf.DUMMYFUNCTION("TO_DATE(RANDBETWEEN(DATE(2023,1,1),DATE(2024,11,11)))"),45142.0)</f>
        <v>45142</v>
      </c>
      <c r="D397" s="4" t="s">
        <v>9</v>
      </c>
      <c r="E397" s="4" t="str">
        <f t="shared" si="2"/>
        <v>V0014</v>
      </c>
      <c r="F397" s="4" t="s">
        <v>15</v>
      </c>
      <c r="G397" s="5">
        <f t="shared" si="3"/>
        <v>2</v>
      </c>
      <c r="H397" s="4">
        <f t="shared" si="4"/>
        <v>174044</v>
      </c>
    </row>
    <row r="398">
      <c r="A398" s="1" t="s">
        <v>416</v>
      </c>
      <c r="B398" s="2" t="str">
        <f t="shared" si="1"/>
        <v>O001</v>
      </c>
      <c r="C398" s="3">
        <f>IFERROR(__xludf.DUMMYFUNCTION("TO_DATE(RANDBETWEEN(DATE(2023,1,1),DATE(2024,11,11)))"),45465.0)</f>
        <v>45465</v>
      </c>
      <c r="D398" s="4" t="s">
        <v>12</v>
      </c>
      <c r="E398" s="4" t="str">
        <f t="shared" si="2"/>
        <v>V0021</v>
      </c>
      <c r="F398" s="4" t="s">
        <v>10</v>
      </c>
      <c r="G398" s="5">
        <f t="shared" si="3"/>
        <v>5</v>
      </c>
      <c r="H398" s="4">
        <f t="shared" si="4"/>
        <v>152854</v>
      </c>
    </row>
    <row r="399">
      <c r="A399" s="1" t="s">
        <v>417</v>
      </c>
      <c r="B399" s="2" t="str">
        <f t="shared" si="1"/>
        <v>O009</v>
      </c>
      <c r="C399" s="3">
        <f>IFERROR(__xludf.DUMMYFUNCTION("TO_DATE(RANDBETWEEN(DATE(2023,1,1),DATE(2024,11,11)))"),45084.0)</f>
        <v>45084</v>
      </c>
      <c r="D399" s="4" t="s">
        <v>21</v>
      </c>
      <c r="E399" s="4" t="str">
        <f t="shared" si="2"/>
        <v>V0059</v>
      </c>
      <c r="F399" s="4" t="s">
        <v>35</v>
      </c>
      <c r="G399" s="5">
        <f t="shared" si="3"/>
        <v>1</v>
      </c>
      <c r="H399" s="4">
        <f t="shared" si="4"/>
        <v>111847</v>
      </c>
    </row>
    <row r="400">
      <c r="A400" s="1" t="s">
        <v>418</v>
      </c>
      <c r="B400" s="2" t="str">
        <f t="shared" si="1"/>
        <v>O008</v>
      </c>
      <c r="C400" s="3">
        <f>IFERROR(__xludf.DUMMYFUNCTION("TO_DATE(RANDBETWEEN(DATE(2023,1,1),DATE(2024,11,11)))"),45361.0)</f>
        <v>45361</v>
      </c>
      <c r="D400" s="4" t="s">
        <v>12</v>
      </c>
      <c r="E400" s="4" t="str">
        <f t="shared" si="2"/>
        <v>V0044</v>
      </c>
      <c r="F400" s="4" t="s">
        <v>15</v>
      </c>
      <c r="G400" s="5">
        <f t="shared" si="3"/>
        <v>7</v>
      </c>
      <c r="H400" s="4">
        <f t="shared" si="4"/>
        <v>17999</v>
      </c>
    </row>
    <row r="401">
      <c r="A401" s="1" t="s">
        <v>419</v>
      </c>
      <c r="B401" s="2" t="str">
        <f t="shared" si="1"/>
        <v>O004</v>
      </c>
      <c r="C401" s="3">
        <f>IFERROR(__xludf.DUMMYFUNCTION("TO_DATE(RANDBETWEEN(DATE(2023,1,1),DATE(2024,11,11)))"),45190.0)</f>
        <v>45190</v>
      </c>
      <c r="D401" s="4" t="s">
        <v>21</v>
      </c>
      <c r="E401" s="4" t="str">
        <f t="shared" si="2"/>
        <v>V0043</v>
      </c>
      <c r="F401" s="4" t="s">
        <v>10</v>
      </c>
      <c r="G401" s="5">
        <f t="shared" si="3"/>
        <v>8</v>
      </c>
      <c r="H401" s="4">
        <f t="shared" si="4"/>
        <v>175645</v>
      </c>
    </row>
    <row r="402">
      <c r="A402" s="1" t="s">
        <v>420</v>
      </c>
      <c r="B402" s="2" t="str">
        <f t="shared" si="1"/>
        <v>O005</v>
      </c>
      <c r="C402" s="3">
        <f>IFERROR(__xludf.DUMMYFUNCTION("TO_DATE(RANDBETWEEN(DATE(2023,1,1),DATE(2024,11,11)))"),45538.0)</f>
        <v>45538</v>
      </c>
      <c r="D402" s="4" t="s">
        <v>9</v>
      </c>
      <c r="E402" s="4" t="str">
        <f t="shared" si="2"/>
        <v>V0027</v>
      </c>
      <c r="F402" s="4" t="s">
        <v>15</v>
      </c>
      <c r="G402" s="5">
        <f t="shared" si="3"/>
        <v>1</v>
      </c>
      <c r="H402" s="4">
        <f t="shared" si="4"/>
        <v>86311</v>
      </c>
    </row>
    <row r="403">
      <c r="A403" s="1" t="s">
        <v>421</v>
      </c>
      <c r="B403" s="2" t="str">
        <f t="shared" si="1"/>
        <v>O009</v>
      </c>
      <c r="C403" s="3">
        <f>IFERROR(__xludf.DUMMYFUNCTION("TO_DATE(RANDBETWEEN(DATE(2023,1,1),DATE(2024,11,11)))"),45486.0)</f>
        <v>45486</v>
      </c>
      <c r="D403" s="4" t="s">
        <v>12</v>
      </c>
      <c r="E403" s="4" t="str">
        <f t="shared" si="2"/>
        <v>V0028</v>
      </c>
      <c r="F403" s="4" t="s">
        <v>10</v>
      </c>
      <c r="G403" s="5">
        <f t="shared" si="3"/>
        <v>9</v>
      </c>
      <c r="H403" s="4">
        <f t="shared" si="4"/>
        <v>104614</v>
      </c>
    </row>
    <row r="404">
      <c r="A404" s="1" t="s">
        <v>422</v>
      </c>
      <c r="B404" s="2" t="str">
        <f t="shared" si="1"/>
        <v>O001</v>
      </c>
      <c r="C404" s="3">
        <f>IFERROR(__xludf.DUMMYFUNCTION("TO_DATE(RANDBETWEEN(DATE(2023,1,1),DATE(2024,11,11)))"),45033.0)</f>
        <v>45033</v>
      </c>
      <c r="D404" s="4" t="s">
        <v>9</v>
      </c>
      <c r="E404" s="4" t="str">
        <f t="shared" si="2"/>
        <v>V0052</v>
      </c>
      <c r="F404" s="4" t="s">
        <v>13</v>
      </c>
      <c r="G404" s="5">
        <f t="shared" si="3"/>
        <v>9</v>
      </c>
      <c r="H404" s="4">
        <f t="shared" si="4"/>
        <v>165629</v>
      </c>
    </row>
    <row r="405">
      <c r="A405" s="1" t="s">
        <v>423</v>
      </c>
      <c r="B405" s="2" t="str">
        <f t="shared" si="1"/>
        <v>O004</v>
      </c>
      <c r="C405" s="3">
        <f>IFERROR(__xludf.DUMMYFUNCTION("TO_DATE(RANDBETWEEN(DATE(2023,1,1),DATE(2024,11,11)))"),45422.0)</f>
        <v>45422</v>
      </c>
      <c r="D405" s="4" t="s">
        <v>12</v>
      </c>
      <c r="E405" s="4" t="str">
        <f t="shared" si="2"/>
        <v>V0016</v>
      </c>
      <c r="F405" s="4" t="s">
        <v>17</v>
      </c>
      <c r="G405" s="5">
        <f t="shared" si="3"/>
        <v>4</v>
      </c>
      <c r="H405" s="4">
        <f t="shared" si="4"/>
        <v>58134</v>
      </c>
    </row>
    <row r="406">
      <c r="A406" s="1" t="s">
        <v>424</v>
      </c>
      <c r="B406" s="2" t="str">
        <f t="shared" si="1"/>
        <v>O002</v>
      </c>
      <c r="C406" s="3">
        <f>IFERROR(__xludf.DUMMYFUNCTION("TO_DATE(RANDBETWEEN(DATE(2023,1,1),DATE(2024,11,11)))"),45415.0)</f>
        <v>45415</v>
      </c>
      <c r="D406" s="4" t="s">
        <v>9</v>
      </c>
      <c r="E406" s="4" t="str">
        <f t="shared" si="2"/>
        <v>V0020</v>
      </c>
      <c r="F406" s="4" t="s">
        <v>24</v>
      </c>
      <c r="G406" s="5">
        <f t="shared" si="3"/>
        <v>5</v>
      </c>
      <c r="H406" s="4">
        <f t="shared" si="4"/>
        <v>160718</v>
      </c>
    </row>
    <row r="407">
      <c r="A407" s="1" t="s">
        <v>425</v>
      </c>
      <c r="B407" s="2" t="str">
        <f t="shared" si="1"/>
        <v>O004</v>
      </c>
      <c r="C407" s="3">
        <f>IFERROR(__xludf.DUMMYFUNCTION("TO_DATE(RANDBETWEEN(DATE(2023,1,1),DATE(2024,11,11)))"),45029.0)</f>
        <v>45029</v>
      </c>
      <c r="D407" s="4" t="s">
        <v>21</v>
      </c>
      <c r="E407" s="4" t="str">
        <f t="shared" si="2"/>
        <v>V0046</v>
      </c>
      <c r="F407" s="4" t="s">
        <v>30</v>
      </c>
      <c r="G407" s="5">
        <f t="shared" si="3"/>
        <v>10</v>
      </c>
      <c r="H407" s="4">
        <f t="shared" si="4"/>
        <v>198282</v>
      </c>
    </row>
    <row r="408">
      <c r="A408" s="1" t="s">
        <v>426</v>
      </c>
      <c r="B408" s="2" t="str">
        <f t="shared" si="1"/>
        <v>O004</v>
      </c>
      <c r="C408" s="3">
        <f>IFERROR(__xludf.DUMMYFUNCTION("TO_DATE(RANDBETWEEN(DATE(2023,1,1),DATE(2024,11,11)))"),45015.0)</f>
        <v>45015</v>
      </c>
      <c r="D408" s="4" t="s">
        <v>12</v>
      </c>
      <c r="E408" s="4" t="str">
        <f t="shared" si="2"/>
        <v>V0032</v>
      </c>
      <c r="F408" s="4" t="s">
        <v>30</v>
      </c>
      <c r="G408" s="5">
        <f t="shared" si="3"/>
        <v>4</v>
      </c>
      <c r="H408" s="4">
        <f t="shared" si="4"/>
        <v>167969</v>
      </c>
    </row>
    <row r="409">
      <c r="A409" s="1" t="s">
        <v>427</v>
      </c>
      <c r="B409" s="2" t="str">
        <f t="shared" si="1"/>
        <v>O007</v>
      </c>
      <c r="C409" s="3">
        <f>IFERROR(__xludf.DUMMYFUNCTION("TO_DATE(RANDBETWEEN(DATE(2023,1,1),DATE(2024,11,11)))"),45528.0)</f>
        <v>45528</v>
      </c>
      <c r="D409" s="4" t="s">
        <v>21</v>
      </c>
      <c r="E409" s="4" t="str">
        <f t="shared" si="2"/>
        <v>V0053</v>
      </c>
      <c r="F409" s="4" t="s">
        <v>22</v>
      </c>
      <c r="G409" s="5">
        <f t="shared" si="3"/>
        <v>0</v>
      </c>
      <c r="H409" s="4">
        <f t="shared" si="4"/>
        <v>140206</v>
      </c>
    </row>
    <row r="410">
      <c r="A410" s="1" t="s">
        <v>428</v>
      </c>
      <c r="B410" s="2" t="str">
        <f t="shared" si="1"/>
        <v>O006</v>
      </c>
      <c r="C410" s="3">
        <f>IFERROR(__xludf.DUMMYFUNCTION("TO_DATE(RANDBETWEEN(DATE(2023,1,1),DATE(2024,11,11)))"),45375.0)</f>
        <v>45375</v>
      </c>
      <c r="D410" s="4" t="s">
        <v>9</v>
      </c>
      <c r="E410" s="4" t="str">
        <f t="shared" si="2"/>
        <v>V004</v>
      </c>
      <c r="F410" s="4" t="s">
        <v>24</v>
      </c>
      <c r="G410" s="5">
        <f t="shared" si="3"/>
        <v>9</v>
      </c>
      <c r="H410" s="4">
        <f t="shared" si="4"/>
        <v>62595</v>
      </c>
    </row>
    <row r="411">
      <c r="A411" s="1" t="s">
        <v>429</v>
      </c>
      <c r="B411" s="2" t="str">
        <f t="shared" si="1"/>
        <v>O004</v>
      </c>
      <c r="C411" s="3">
        <f>IFERROR(__xludf.DUMMYFUNCTION("TO_DATE(RANDBETWEEN(DATE(2023,1,1),DATE(2024,11,11)))"),45138.0)</f>
        <v>45138</v>
      </c>
      <c r="D411" s="4" t="s">
        <v>21</v>
      </c>
      <c r="E411" s="4" t="str">
        <f t="shared" si="2"/>
        <v>V0028</v>
      </c>
      <c r="F411" s="4" t="s">
        <v>19</v>
      </c>
      <c r="G411" s="5">
        <f t="shared" si="3"/>
        <v>7</v>
      </c>
      <c r="H411" s="4">
        <f t="shared" si="4"/>
        <v>100996</v>
      </c>
    </row>
    <row r="412">
      <c r="A412" s="1" t="s">
        <v>430</v>
      </c>
      <c r="B412" s="2" t="str">
        <f t="shared" si="1"/>
        <v>O006</v>
      </c>
      <c r="C412" s="3">
        <f>IFERROR(__xludf.DUMMYFUNCTION("TO_DATE(RANDBETWEEN(DATE(2023,1,1),DATE(2024,11,11)))"),45087.0)</f>
        <v>45087</v>
      </c>
      <c r="D412" s="4" t="s">
        <v>9</v>
      </c>
      <c r="E412" s="4" t="str">
        <f t="shared" si="2"/>
        <v>V0022</v>
      </c>
      <c r="F412" s="4" t="s">
        <v>17</v>
      </c>
      <c r="G412" s="5">
        <f t="shared" si="3"/>
        <v>7</v>
      </c>
      <c r="H412" s="4">
        <f t="shared" si="4"/>
        <v>148770</v>
      </c>
    </row>
    <row r="413">
      <c r="A413" s="1" t="s">
        <v>431</v>
      </c>
      <c r="B413" s="2" t="str">
        <f t="shared" si="1"/>
        <v>O002</v>
      </c>
      <c r="C413" s="3">
        <f>IFERROR(__xludf.DUMMYFUNCTION("TO_DATE(RANDBETWEEN(DATE(2023,1,1),DATE(2024,11,11)))"),45204.0)</f>
        <v>45204</v>
      </c>
      <c r="D413" s="4" t="s">
        <v>21</v>
      </c>
      <c r="E413" s="4" t="str">
        <f t="shared" si="2"/>
        <v>V0057</v>
      </c>
      <c r="F413" s="4" t="s">
        <v>30</v>
      </c>
      <c r="G413" s="5">
        <f t="shared" si="3"/>
        <v>2</v>
      </c>
      <c r="H413" s="4">
        <f t="shared" si="4"/>
        <v>95017</v>
      </c>
    </row>
    <row r="414">
      <c r="A414" s="1" t="s">
        <v>432</v>
      </c>
      <c r="B414" s="2" t="str">
        <f t="shared" si="1"/>
        <v>O004</v>
      </c>
      <c r="C414" s="3">
        <f>IFERROR(__xludf.DUMMYFUNCTION("TO_DATE(RANDBETWEEN(DATE(2023,1,1),DATE(2024,11,11)))"),45085.0)</f>
        <v>45085</v>
      </c>
      <c r="D414" s="4" t="s">
        <v>9</v>
      </c>
      <c r="E414" s="4" t="str">
        <f t="shared" si="2"/>
        <v>V003</v>
      </c>
      <c r="F414" s="4" t="s">
        <v>10</v>
      </c>
      <c r="G414" s="5">
        <f t="shared" si="3"/>
        <v>5</v>
      </c>
      <c r="H414" s="4">
        <f t="shared" si="4"/>
        <v>187115</v>
      </c>
    </row>
    <row r="415">
      <c r="A415" s="1" t="s">
        <v>433</v>
      </c>
      <c r="B415" s="2" t="str">
        <f t="shared" si="1"/>
        <v>O008</v>
      </c>
      <c r="C415" s="3">
        <f>IFERROR(__xludf.DUMMYFUNCTION("TO_DATE(RANDBETWEEN(DATE(2023,1,1),DATE(2024,11,11)))"),45503.0)</f>
        <v>45503</v>
      </c>
      <c r="D415" s="4" t="s">
        <v>12</v>
      </c>
      <c r="E415" s="4" t="str">
        <f t="shared" si="2"/>
        <v>V003</v>
      </c>
      <c r="F415" s="4" t="s">
        <v>35</v>
      </c>
      <c r="G415" s="5">
        <f t="shared" si="3"/>
        <v>8</v>
      </c>
      <c r="H415" s="4">
        <f t="shared" si="4"/>
        <v>186396</v>
      </c>
    </row>
    <row r="416">
      <c r="A416" s="1" t="s">
        <v>434</v>
      </c>
      <c r="B416" s="2" t="str">
        <f t="shared" si="1"/>
        <v>O004</v>
      </c>
      <c r="C416" s="3">
        <f>IFERROR(__xludf.DUMMYFUNCTION("TO_DATE(RANDBETWEEN(DATE(2023,1,1),DATE(2024,11,11)))"),45386.0)</f>
        <v>45386</v>
      </c>
      <c r="D416" s="4" t="s">
        <v>21</v>
      </c>
      <c r="E416" s="4" t="str">
        <f t="shared" si="2"/>
        <v>V0046</v>
      </c>
      <c r="F416" s="4" t="s">
        <v>13</v>
      </c>
      <c r="G416" s="5">
        <f t="shared" si="3"/>
        <v>7</v>
      </c>
      <c r="H416" s="4">
        <f t="shared" si="4"/>
        <v>158409</v>
      </c>
    </row>
    <row r="417">
      <c r="A417" s="1" t="s">
        <v>435</v>
      </c>
      <c r="B417" s="2" t="str">
        <f t="shared" si="1"/>
        <v>O006</v>
      </c>
      <c r="C417" s="3">
        <f>IFERROR(__xludf.DUMMYFUNCTION("TO_DATE(RANDBETWEEN(DATE(2023,1,1),DATE(2024,11,11)))"),45203.0)</f>
        <v>45203</v>
      </c>
      <c r="D417" s="4" t="s">
        <v>21</v>
      </c>
      <c r="E417" s="4" t="str">
        <f t="shared" si="2"/>
        <v>V003</v>
      </c>
      <c r="F417" s="4" t="s">
        <v>24</v>
      </c>
      <c r="G417" s="5">
        <f t="shared" si="3"/>
        <v>2</v>
      </c>
      <c r="H417" s="4">
        <f t="shared" si="4"/>
        <v>46602</v>
      </c>
    </row>
    <row r="418">
      <c r="A418" s="1" t="s">
        <v>436</v>
      </c>
      <c r="B418" s="2" t="str">
        <f t="shared" si="1"/>
        <v>O0010</v>
      </c>
      <c r="C418" s="3">
        <f>IFERROR(__xludf.DUMMYFUNCTION("TO_DATE(RANDBETWEEN(DATE(2023,1,1),DATE(2024,11,11)))"),44964.0)</f>
        <v>44964</v>
      </c>
      <c r="D418" s="4" t="s">
        <v>9</v>
      </c>
      <c r="E418" s="4" t="str">
        <f t="shared" si="2"/>
        <v>V0036</v>
      </c>
      <c r="F418" s="4" t="s">
        <v>30</v>
      </c>
      <c r="G418" s="5">
        <f t="shared" si="3"/>
        <v>9</v>
      </c>
      <c r="H418" s="4">
        <f t="shared" si="4"/>
        <v>132716</v>
      </c>
    </row>
    <row r="419">
      <c r="A419" s="1" t="s">
        <v>437</v>
      </c>
      <c r="B419" s="2" t="str">
        <f t="shared" si="1"/>
        <v>O008</v>
      </c>
      <c r="C419" s="3">
        <f>IFERROR(__xludf.DUMMYFUNCTION("TO_DATE(RANDBETWEEN(DATE(2023,1,1),DATE(2024,11,11)))"),45452.0)</f>
        <v>45452</v>
      </c>
      <c r="D419" s="4" t="s">
        <v>12</v>
      </c>
      <c r="E419" s="4" t="str">
        <f t="shared" si="2"/>
        <v>V001</v>
      </c>
      <c r="F419" s="4" t="s">
        <v>19</v>
      </c>
      <c r="G419" s="5">
        <f t="shared" si="3"/>
        <v>1</v>
      </c>
      <c r="H419" s="4">
        <f t="shared" si="4"/>
        <v>163066</v>
      </c>
    </row>
    <row r="420">
      <c r="A420" s="1" t="s">
        <v>438</v>
      </c>
      <c r="B420" s="2" t="str">
        <f t="shared" si="1"/>
        <v>O0010</v>
      </c>
      <c r="C420" s="3">
        <f>IFERROR(__xludf.DUMMYFUNCTION("TO_DATE(RANDBETWEEN(DATE(2023,1,1),DATE(2024,11,11)))"),45454.0)</f>
        <v>45454</v>
      </c>
      <c r="D420" s="4" t="s">
        <v>9</v>
      </c>
      <c r="E420" s="4" t="str">
        <f t="shared" si="2"/>
        <v>V0048</v>
      </c>
      <c r="F420" s="4" t="s">
        <v>10</v>
      </c>
      <c r="G420" s="5">
        <f t="shared" si="3"/>
        <v>7</v>
      </c>
      <c r="H420" s="4">
        <f t="shared" si="4"/>
        <v>136121</v>
      </c>
    </row>
    <row r="421">
      <c r="A421" s="1" t="s">
        <v>439</v>
      </c>
      <c r="B421" s="2" t="str">
        <f t="shared" si="1"/>
        <v>O003</v>
      </c>
      <c r="C421" s="3">
        <f>IFERROR(__xludf.DUMMYFUNCTION("TO_DATE(RANDBETWEEN(DATE(2023,1,1),DATE(2024,11,11)))"),45045.0)</f>
        <v>45045</v>
      </c>
      <c r="D421" s="4" t="s">
        <v>21</v>
      </c>
      <c r="E421" s="4" t="str">
        <f t="shared" si="2"/>
        <v>V0057</v>
      </c>
      <c r="F421" s="4" t="s">
        <v>22</v>
      </c>
      <c r="G421" s="5">
        <f t="shared" si="3"/>
        <v>9</v>
      </c>
      <c r="H421" s="4">
        <f t="shared" si="4"/>
        <v>24927</v>
      </c>
    </row>
    <row r="422">
      <c r="A422" s="1" t="s">
        <v>440</v>
      </c>
      <c r="B422" s="2" t="str">
        <f t="shared" si="1"/>
        <v>O004</v>
      </c>
      <c r="C422" s="3">
        <f>IFERROR(__xludf.DUMMYFUNCTION("TO_DATE(RANDBETWEEN(DATE(2023,1,1),DATE(2024,11,11)))"),44990.0)</f>
        <v>44990</v>
      </c>
      <c r="D422" s="4" t="s">
        <v>9</v>
      </c>
      <c r="E422" s="4" t="str">
        <f t="shared" si="2"/>
        <v>V0040</v>
      </c>
      <c r="F422" s="4" t="s">
        <v>19</v>
      </c>
      <c r="G422" s="5">
        <f t="shared" si="3"/>
        <v>2</v>
      </c>
      <c r="H422" s="4">
        <f t="shared" si="4"/>
        <v>188005</v>
      </c>
    </row>
    <row r="423">
      <c r="A423" s="1" t="s">
        <v>441</v>
      </c>
      <c r="B423" s="2" t="str">
        <f t="shared" si="1"/>
        <v>O0010</v>
      </c>
      <c r="C423" s="3">
        <f>IFERROR(__xludf.DUMMYFUNCTION("TO_DATE(RANDBETWEEN(DATE(2023,1,1),DATE(2024,11,11)))"),45220.0)</f>
        <v>45220</v>
      </c>
      <c r="D423" s="4" t="s">
        <v>9</v>
      </c>
      <c r="E423" s="4" t="str">
        <f t="shared" si="2"/>
        <v>V0057</v>
      </c>
      <c r="F423" s="4" t="s">
        <v>15</v>
      </c>
      <c r="G423" s="5">
        <f t="shared" si="3"/>
        <v>3</v>
      </c>
      <c r="H423" s="4">
        <f t="shared" si="4"/>
        <v>147855</v>
      </c>
    </row>
    <row r="424">
      <c r="A424" s="1" t="s">
        <v>442</v>
      </c>
      <c r="B424" s="2" t="str">
        <f t="shared" si="1"/>
        <v>O002</v>
      </c>
      <c r="C424" s="3">
        <f>IFERROR(__xludf.DUMMYFUNCTION("TO_DATE(RANDBETWEEN(DATE(2023,1,1),DATE(2024,11,11)))"),45441.0)</f>
        <v>45441</v>
      </c>
      <c r="D424" s="4" t="s">
        <v>21</v>
      </c>
      <c r="E424" s="4" t="str">
        <f t="shared" si="2"/>
        <v>V002</v>
      </c>
      <c r="F424" s="4" t="s">
        <v>19</v>
      </c>
      <c r="G424" s="5">
        <f t="shared" si="3"/>
        <v>4</v>
      </c>
      <c r="H424" s="4">
        <f t="shared" si="4"/>
        <v>101660</v>
      </c>
    </row>
    <row r="425">
      <c r="A425" s="1" t="s">
        <v>443</v>
      </c>
      <c r="B425" s="2" t="str">
        <f t="shared" si="1"/>
        <v>O0010</v>
      </c>
      <c r="C425" s="3">
        <f>IFERROR(__xludf.DUMMYFUNCTION("TO_DATE(RANDBETWEEN(DATE(2023,1,1),DATE(2024,11,11)))"),45185.0)</f>
        <v>45185</v>
      </c>
      <c r="D425" s="4" t="s">
        <v>21</v>
      </c>
      <c r="E425" s="4" t="str">
        <f t="shared" si="2"/>
        <v>V0051</v>
      </c>
      <c r="F425" s="4" t="s">
        <v>15</v>
      </c>
      <c r="G425" s="5">
        <f t="shared" si="3"/>
        <v>8</v>
      </c>
      <c r="H425" s="4">
        <f t="shared" si="4"/>
        <v>194731</v>
      </c>
    </row>
    <row r="426">
      <c r="A426" s="1" t="s">
        <v>444</v>
      </c>
      <c r="B426" s="2" t="str">
        <f t="shared" si="1"/>
        <v>O007</v>
      </c>
      <c r="C426" s="3">
        <f>IFERROR(__xludf.DUMMYFUNCTION("TO_DATE(RANDBETWEEN(DATE(2023,1,1),DATE(2024,11,11)))"),45555.0)</f>
        <v>45555</v>
      </c>
      <c r="D426" s="4" t="s">
        <v>12</v>
      </c>
      <c r="E426" s="4" t="str">
        <f t="shared" si="2"/>
        <v>V0044</v>
      </c>
      <c r="F426" s="4" t="s">
        <v>35</v>
      </c>
      <c r="G426" s="5">
        <f t="shared" si="3"/>
        <v>7</v>
      </c>
      <c r="H426" s="4">
        <f t="shared" si="4"/>
        <v>55022</v>
      </c>
    </row>
    <row r="427">
      <c r="A427" s="1" t="s">
        <v>445</v>
      </c>
      <c r="B427" s="2" t="str">
        <f t="shared" si="1"/>
        <v>O007</v>
      </c>
      <c r="C427" s="3">
        <f>IFERROR(__xludf.DUMMYFUNCTION("TO_DATE(RANDBETWEEN(DATE(2023,1,1),DATE(2024,11,11)))"),45453.0)</f>
        <v>45453</v>
      </c>
      <c r="D427" s="4" t="s">
        <v>21</v>
      </c>
      <c r="E427" s="4" t="str">
        <f t="shared" si="2"/>
        <v>V0025</v>
      </c>
      <c r="F427" s="4" t="s">
        <v>10</v>
      </c>
      <c r="G427" s="5">
        <f t="shared" si="3"/>
        <v>4</v>
      </c>
      <c r="H427" s="4">
        <f t="shared" si="4"/>
        <v>103841</v>
      </c>
    </row>
    <row r="428">
      <c r="A428" s="1" t="s">
        <v>446</v>
      </c>
      <c r="B428" s="2" t="str">
        <f t="shared" si="1"/>
        <v>O006</v>
      </c>
      <c r="C428" s="3">
        <f>IFERROR(__xludf.DUMMYFUNCTION("TO_DATE(RANDBETWEEN(DATE(2023,1,1),DATE(2024,11,11)))"),45083.0)</f>
        <v>45083</v>
      </c>
      <c r="D428" s="4" t="s">
        <v>21</v>
      </c>
      <c r="E428" s="4" t="str">
        <f t="shared" si="2"/>
        <v>V004</v>
      </c>
      <c r="F428" s="4" t="s">
        <v>35</v>
      </c>
      <c r="G428" s="5">
        <f t="shared" si="3"/>
        <v>4</v>
      </c>
      <c r="H428" s="4">
        <f t="shared" si="4"/>
        <v>22185</v>
      </c>
    </row>
    <row r="429">
      <c r="A429" s="1" t="s">
        <v>447</v>
      </c>
      <c r="B429" s="2" t="str">
        <f t="shared" si="1"/>
        <v>O003</v>
      </c>
      <c r="C429" s="3">
        <f>IFERROR(__xludf.DUMMYFUNCTION("TO_DATE(RANDBETWEEN(DATE(2023,1,1),DATE(2024,11,11)))"),45429.0)</f>
        <v>45429</v>
      </c>
      <c r="D429" s="4" t="s">
        <v>9</v>
      </c>
      <c r="E429" s="4" t="str">
        <f t="shared" si="2"/>
        <v>V0028</v>
      </c>
      <c r="F429" s="4" t="s">
        <v>19</v>
      </c>
      <c r="G429" s="5">
        <f t="shared" si="3"/>
        <v>4</v>
      </c>
      <c r="H429" s="4">
        <f t="shared" si="4"/>
        <v>76430</v>
      </c>
    </row>
    <row r="430">
      <c r="A430" s="1" t="s">
        <v>448</v>
      </c>
      <c r="B430" s="2" t="str">
        <f t="shared" si="1"/>
        <v>O005</v>
      </c>
      <c r="C430" s="3">
        <f>IFERROR(__xludf.DUMMYFUNCTION("TO_DATE(RANDBETWEEN(DATE(2023,1,1),DATE(2024,11,11)))"),45378.0)</f>
        <v>45378</v>
      </c>
      <c r="D430" s="4" t="s">
        <v>12</v>
      </c>
      <c r="E430" s="4" t="str">
        <f t="shared" si="2"/>
        <v>V0019</v>
      </c>
      <c r="F430" s="4" t="s">
        <v>22</v>
      </c>
      <c r="G430" s="5">
        <f t="shared" si="3"/>
        <v>0</v>
      </c>
      <c r="H430" s="4">
        <f t="shared" si="4"/>
        <v>105055</v>
      </c>
    </row>
    <row r="431">
      <c r="A431" s="1" t="s">
        <v>449</v>
      </c>
      <c r="B431" s="2" t="str">
        <f t="shared" si="1"/>
        <v>O004</v>
      </c>
      <c r="C431" s="3">
        <f>IFERROR(__xludf.DUMMYFUNCTION("TO_DATE(RANDBETWEEN(DATE(2023,1,1),DATE(2024,11,11)))"),45133.0)</f>
        <v>45133</v>
      </c>
      <c r="D431" s="4" t="s">
        <v>21</v>
      </c>
      <c r="E431" s="4" t="str">
        <f t="shared" si="2"/>
        <v>V0044</v>
      </c>
      <c r="F431" s="4" t="s">
        <v>30</v>
      </c>
      <c r="G431" s="5">
        <f t="shared" si="3"/>
        <v>7</v>
      </c>
      <c r="H431" s="4">
        <f t="shared" si="4"/>
        <v>109251</v>
      </c>
    </row>
    <row r="432">
      <c r="A432" s="1" t="s">
        <v>450</v>
      </c>
      <c r="B432" s="2" t="str">
        <f t="shared" si="1"/>
        <v>O001</v>
      </c>
      <c r="C432" s="3">
        <f>IFERROR(__xludf.DUMMYFUNCTION("TO_DATE(RANDBETWEEN(DATE(2023,1,1),DATE(2024,11,11)))"),45093.0)</f>
        <v>45093</v>
      </c>
      <c r="D432" s="4" t="s">
        <v>9</v>
      </c>
      <c r="E432" s="4" t="str">
        <f t="shared" si="2"/>
        <v>V0017</v>
      </c>
      <c r="F432" s="4" t="s">
        <v>22</v>
      </c>
      <c r="G432" s="5">
        <f t="shared" si="3"/>
        <v>4</v>
      </c>
      <c r="H432" s="4">
        <f t="shared" si="4"/>
        <v>58377</v>
      </c>
    </row>
    <row r="433">
      <c r="A433" s="1" t="s">
        <v>451</v>
      </c>
      <c r="B433" s="2" t="str">
        <f t="shared" si="1"/>
        <v>O009</v>
      </c>
      <c r="C433" s="3">
        <f>IFERROR(__xludf.DUMMYFUNCTION("TO_DATE(RANDBETWEEN(DATE(2023,1,1),DATE(2024,11,11)))"),45150.0)</f>
        <v>45150</v>
      </c>
      <c r="D433" s="4" t="s">
        <v>21</v>
      </c>
      <c r="E433" s="4" t="str">
        <f t="shared" si="2"/>
        <v>V0058</v>
      </c>
      <c r="F433" s="4" t="s">
        <v>30</v>
      </c>
      <c r="G433" s="5">
        <f t="shared" si="3"/>
        <v>5</v>
      </c>
      <c r="H433" s="4">
        <f t="shared" si="4"/>
        <v>72662</v>
      </c>
    </row>
    <row r="434">
      <c r="A434" s="1" t="s">
        <v>452</v>
      </c>
      <c r="B434" s="2" t="str">
        <f t="shared" si="1"/>
        <v>O008</v>
      </c>
      <c r="C434" s="3">
        <f>IFERROR(__xludf.DUMMYFUNCTION("TO_DATE(RANDBETWEEN(DATE(2023,1,1),DATE(2024,11,11)))"),45056.0)</f>
        <v>45056</v>
      </c>
      <c r="D434" s="4" t="s">
        <v>12</v>
      </c>
      <c r="E434" s="4" t="str">
        <f t="shared" si="2"/>
        <v>V0048</v>
      </c>
      <c r="F434" s="4" t="s">
        <v>15</v>
      </c>
      <c r="G434" s="5">
        <f t="shared" si="3"/>
        <v>5</v>
      </c>
      <c r="H434" s="4">
        <f t="shared" si="4"/>
        <v>74983</v>
      </c>
    </row>
    <row r="435">
      <c r="A435" s="1" t="s">
        <v>453</v>
      </c>
      <c r="B435" s="2" t="str">
        <f t="shared" si="1"/>
        <v>O006</v>
      </c>
      <c r="C435" s="3">
        <f>IFERROR(__xludf.DUMMYFUNCTION("TO_DATE(RANDBETWEEN(DATE(2023,1,1),DATE(2024,11,11)))"),45531.0)</f>
        <v>45531</v>
      </c>
      <c r="D435" s="4" t="s">
        <v>9</v>
      </c>
      <c r="E435" s="4" t="str">
        <f t="shared" si="2"/>
        <v>V008</v>
      </c>
      <c r="F435" s="4" t="s">
        <v>13</v>
      </c>
      <c r="G435" s="5">
        <f t="shared" si="3"/>
        <v>9</v>
      </c>
      <c r="H435" s="4">
        <f t="shared" si="4"/>
        <v>56228</v>
      </c>
    </row>
    <row r="436">
      <c r="A436" s="1" t="s">
        <v>454</v>
      </c>
      <c r="B436" s="2" t="str">
        <f t="shared" si="1"/>
        <v>O0010</v>
      </c>
      <c r="C436" s="3">
        <f>IFERROR(__xludf.DUMMYFUNCTION("TO_DATE(RANDBETWEEN(DATE(2023,1,1),DATE(2024,11,11)))"),45229.0)</f>
        <v>45229</v>
      </c>
      <c r="D436" s="4" t="s">
        <v>9</v>
      </c>
      <c r="E436" s="4" t="str">
        <f t="shared" si="2"/>
        <v>V003</v>
      </c>
      <c r="F436" s="4" t="s">
        <v>22</v>
      </c>
      <c r="G436" s="5">
        <f t="shared" si="3"/>
        <v>10</v>
      </c>
      <c r="H436" s="4">
        <f t="shared" si="4"/>
        <v>46658</v>
      </c>
    </row>
    <row r="437">
      <c r="A437" s="1" t="s">
        <v>455</v>
      </c>
      <c r="B437" s="2" t="str">
        <f t="shared" si="1"/>
        <v>O001</v>
      </c>
      <c r="C437" s="3">
        <f>IFERROR(__xludf.DUMMYFUNCTION("TO_DATE(RANDBETWEEN(DATE(2023,1,1),DATE(2024,11,11)))"),45294.0)</f>
        <v>45294</v>
      </c>
      <c r="D437" s="4" t="s">
        <v>9</v>
      </c>
      <c r="E437" s="4" t="str">
        <f t="shared" si="2"/>
        <v>V0046</v>
      </c>
      <c r="F437" s="4" t="s">
        <v>10</v>
      </c>
      <c r="G437" s="5">
        <f t="shared" si="3"/>
        <v>5</v>
      </c>
      <c r="H437" s="4">
        <f t="shared" si="4"/>
        <v>11510</v>
      </c>
    </row>
    <row r="438">
      <c r="A438" s="1" t="s">
        <v>456</v>
      </c>
      <c r="B438" s="2" t="str">
        <f t="shared" si="1"/>
        <v>O007</v>
      </c>
      <c r="C438" s="3">
        <f>IFERROR(__xludf.DUMMYFUNCTION("TO_DATE(RANDBETWEEN(DATE(2023,1,1),DATE(2024,11,11)))"),45607.0)</f>
        <v>45607</v>
      </c>
      <c r="D438" s="4" t="s">
        <v>9</v>
      </c>
      <c r="E438" s="4" t="str">
        <f t="shared" si="2"/>
        <v>V0010</v>
      </c>
      <c r="F438" s="4" t="s">
        <v>13</v>
      </c>
      <c r="G438" s="5">
        <f t="shared" si="3"/>
        <v>6</v>
      </c>
      <c r="H438" s="4">
        <f t="shared" si="4"/>
        <v>83590</v>
      </c>
    </row>
    <row r="439">
      <c r="A439" s="1" t="s">
        <v>457</v>
      </c>
      <c r="B439" s="2" t="str">
        <f t="shared" si="1"/>
        <v>O003</v>
      </c>
      <c r="C439" s="3">
        <f>IFERROR(__xludf.DUMMYFUNCTION("TO_DATE(RANDBETWEEN(DATE(2023,1,1),DATE(2024,11,11)))"),45358.0)</f>
        <v>45358</v>
      </c>
      <c r="D439" s="4" t="s">
        <v>12</v>
      </c>
      <c r="E439" s="4" t="str">
        <f t="shared" si="2"/>
        <v>V0026</v>
      </c>
      <c r="F439" s="4" t="s">
        <v>17</v>
      </c>
      <c r="G439" s="5">
        <f t="shared" si="3"/>
        <v>1</v>
      </c>
      <c r="H439" s="4">
        <f t="shared" si="4"/>
        <v>48205</v>
      </c>
    </row>
    <row r="440">
      <c r="A440" s="1" t="s">
        <v>458</v>
      </c>
      <c r="B440" s="2" t="str">
        <f t="shared" si="1"/>
        <v>O006</v>
      </c>
      <c r="C440" s="3">
        <f>IFERROR(__xludf.DUMMYFUNCTION("TO_DATE(RANDBETWEEN(DATE(2023,1,1),DATE(2024,11,11)))"),44931.0)</f>
        <v>44931</v>
      </c>
      <c r="D440" s="4" t="s">
        <v>12</v>
      </c>
      <c r="E440" s="4" t="str">
        <f t="shared" si="2"/>
        <v>V0050</v>
      </c>
      <c r="F440" s="4" t="s">
        <v>24</v>
      </c>
      <c r="G440" s="5">
        <f t="shared" si="3"/>
        <v>1</v>
      </c>
      <c r="H440" s="4">
        <f t="shared" si="4"/>
        <v>101946</v>
      </c>
    </row>
    <row r="441">
      <c r="A441" s="1" t="s">
        <v>459</v>
      </c>
      <c r="B441" s="2" t="str">
        <f t="shared" si="1"/>
        <v>O001</v>
      </c>
      <c r="C441" s="3">
        <f>IFERROR(__xludf.DUMMYFUNCTION("TO_DATE(RANDBETWEEN(DATE(2023,1,1),DATE(2024,11,11)))"),45008.0)</f>
        <v>45008</v>
      </c>
      <c r="D441" s="4" t="s">
        <v>12</v>
      </c>
      <c r="E441" s="4" t="str">
        <f t="shared" si="2"/>
        <v>V0032</v>
      </c>
      <c r="F441" s="4" t="s">
        <v>10</v>
      </c>
      <c r="G441" s="5">
        <f t="shared" si="3"/>
        <v>9</v>
      </c>
      <c r="H441" s="4">
        <f t="shared" si="4"/>
        <v>177174</v>
      </c>
    </row>
    <row r="442">
      <c r="A442" s="1" t="s">
        <v>460</v>
      </c>
      <c r="B442" s="2" t="str">
        <f t="shared" si="1"/>
        <v>O008</v>
      </c>
      <c r="C442" s="3">
        <f>IFERROR(__xludf.DUMMYFUNCTION("TO_DATE(RANDBETWEEN(DATE(2023,1,1),DATE(2024,11,11)))"),45443.0)</f>
        <v>45443</v>
      </c>
      <c r="D442" s="4" t="s">
        <v>12</v>
      </c>
      <c r="E442" s="4" t="str">
        <f t="shared" si="2"/>
        <v>V0035</v>
      </c>
      <c r="F442" s="4" t="s">
        <v>17</v>
      </c>
      <c r="G442" s="5">
        <f t="shared" si="3"/>
        <v>0</v>
      </c>
      <c r="H442" s="4">
        <f t="shared" si="4"/>
        <v>38461</v>
      </c>
    </row>
    <row r="443">
      <c r="A443" s="1" t="s">
        <v>461</v>
      </c>
      <c r="B443" s="2" t="str">
        <f t="shared" si="1"/>
        <v>O003</v>
      </c>
      <c r="C443" s="3">
        <f>IFERROR(__xludf.DUMMYFUNCTION("TO_DATE(RANDBETWEEN(DATE(2023,1,1),DATE(2024,11,11)))"),45098.0)</f>
        <v>45098</v>
      </c>
      <c r="D443" s="4" t="s">
        <v>12</v>
      </c>
      <c r="E443" s="4" t="str">
        <f t="shared" si="2"/>
        <v>V0040</v>
      </c>
      <c r="F443" s="4" t="s">
        <v>13</v>
      </c>
      <c r="G443" s="5">
        <f t="shared" si="3"/>
        <v>0</v>
      </c>
      <c r="H443" s="4">
        <f t="shared" si="4"/>
        <v>191670</v>
      </c>
    </row>
    <row r="444">
      <c r="A444" s="1" t="s">
        <v>462</v>
      </c>
      <c r="B444" s="2" t="str">
        <f t="shared" si="1"/>
        <v>O0010</v>
      </c>
      <c r="C444" s="3">
        <f>IFERROR(__xludf.DUMMYFUNCTION("TO_DATE(RANDBETWEEN(DATE(2023,1,1),DATE(2024,11,11)))"),45281.0)</f>
        <v>45281</v>
      </c>
      <c r="D444" s="4" t="s">
        <v>12</v>
      </c>
      <c r="E444" s="4" t="str">
        <f t="shared" si="2"/>
        <v>V0055</v>
      </c>
      <c r="F444" s="4" t="s">
        <v>30</v>
      </c>
      <c r="G444" s="5">
        <f t="shared" si="3"/>
        <v>1</v>
      </c>
      <c r="H444" s="4">
        <f t="shared" si="4"/>
        <v>157657</v>
      </c>
    </row>
    <row r="445">
      <c r="A445" s="1" t="s">
        <v>463</v>
      </c>
      <c r="B445" s="2" t="str">
        <f t="shared" si="1"/>
        <v>O008</v>
      </c>
      <c r="C445" s="3">
        <f>IFERROR(__xludf.DUMMYFUNCTION("TO_DATE(RANDBETWEEN(DATE(2023,1,1),DATE(2024,11,11)))"),45588.0)</f>
        <v>45588</v>
      </c>
      <c r="D445" s="4" t="s">
        <v>21</v>
      </c>
      <c r="E445" s="4" t="str">
        <f t="shared" si="2"/>
        <v>V0045</v>
      </c>
      <c r="F445" s="4" t="s">
        <v>15</v>
      </c>
      <c r="G445" s="5">
        <f t="shared" si="3"/>
        <v>1</v>
      </c>
      <c r="H445" s="4">
        <f t="shared" si="4"/>
        <v>140672</v>
      </c>
    </row>
    <row r="446">
      <c r="A446" s="1" t="s">
        <v>464</v>
      </c>
      <c r="B446" s="2" t="str">
        <f t="shared" si="1"/>
        <v>O007</v>
      </c>
      <c r="C446" s="3">
        <f>IFERROR(__xludf.DUMMYFUNCTION("TO_DATE(RANDBETWEEN(DATE(2023,1,1),DATE(2024,11,11)))"),45088.0)</f>
        <v>45088</v>
      </c>
      <c r="D446" s="4" t="s">
        <v>21</v>
      </c>
      <c r="E446" s="4" t="str">
        <f t="shared" si="2"/>
        <v>V0021</v>
      </c>
      <c r="F446" s="4" t="s">
        <v>10</v>
      </c>
      <c r="G446" s="5">
        <f t="shared" si="3"/>
        <v>4</v>
      </c>
      <c r="H446" s="4">
        <f t="shared" si="4"/>
        <v>114930</v>
      </c>
    </row>
    <row r="447">
      <c r="A447" s="1" t="s">
        <v>465</v>
      </c>
      <c r="B447" s="2" t="str">
        <f t="shared" si="1"/>
        <v>O005</v>
      </c>
      <c r="C447" s="3">
        <f>IFERROR(__xludf.DUMMYFUNCTION("TO_DATE(RANDBETWEEN(DATE(2023,1,1),DATE(2024,11,11)))"),45380.0)</f>
        <v>45380</v>
      </c>
      <c r="D447" s="4" t="s">
        <v>21</v>
      </c>
      <c r="E447" s="4" t="str">
        <f t="shared" si="2"/>
        <v>V0053</v>
      </c>
      <c r="F447" s="4" t="s">
        <v>19</v>
      </c>
      <c r="G447" s="5">
        <f t="shared" si="3"/>
        <v>8</v>
      </c>
      <c r="H447" s="4">
        <f t="shared" si="4"/>
        <v>162280</v>
      </c>
    </row>
    <row r="448">
      <c r="A448" s="1" t="s">
        <v>466</v>
      </c>
      <c r="B448" s="2" t="str">
        <f t="shared" si="1"/>
        <v>O007</v>
      </c>
      <c r="C448" s="3">
        <f>IFERROR(__xludf.DUMMYFUNCTION("TO_DATE(RANDBETWEEN(DATE(2023,1,1),DATE(2024,11,11)))"),45577.0)</f>
        <v>45577</v>
      </c>
      <c r="D448" s="4" t="s">
        <v>9</v>
      </c>
      <c r="E448" s="4" t="str">
        <f t="shared" si="2"/>
        <v>V0040</v>
      </c>
      <c r="F448" s="4" t="s">
        <v>24</v>
      </c>
      <c r="G448" s="5">
        <f t="shared" si="3"/>
        <v>10</v>
      </c>
      <c r="H448" s="4">
        <f t="shared" si="4"/>
        <v>106591</v>
      </c>
    </row>
    <row r="449">
      <c r="A449" s="1" t="s">
        <v>467</v>
      </c>
      <c r="B449" s="2" t="str">
        <f t="shared" si="1"/>
        <v>O0010</v>
      </c>
      <c r="C449" s="3">
        <f>IFERROR(__xludf.DUMMYFUNCTION("TO_DATE(RANDBETWEEN(DATE(2023,1,1),DATE(2024,11,11)))"),45027.0)</f>
        <v>45027</v>
      </c>
      <c r="D449" s="4" t="s">
        <v>12</v>
      </c>
      <c r="E449" s="4" t="str">
        <f t="shared" si="2"/>
        <v>V007</v>
      </c>
      <c r="F449" s="4" t="s">
        <v>17</v>
      </c>
      <c r="G449" s="5">
        <f t="shared" si="3"/>
        <v>0</v>
      </c>
      <c r="H449" s="4">
        <f t="shared" si="4"/>
        <v>97239</v>
      </c>
    </row>
    <row r="450">
      <c r="A450" s="1" t="s">
        <v>468</v>
      </c>
      <c r="B450" s="2" t="str">
        <f t="shared" si="1"/>
        <v>O0010</v>
      </c>
      <c r="C450" s="3">
        <f>IFERROR(__xludf.DUMMYFUNCTION("TO_DATE(RANDBETWEEN(DATE(2023,1,1),DATE(2024,11,11)))"),45447.0)</f>
        <v>45447</v>
      </c>
      <c r="D450" s="4" t="s">
        <v>21</v>
      </c>
      <c r="E450" s="4" t="str">
        <f t="shared" si="2"/>
        <v>V005</v>
      </c>
      <c r="F450" s="4" t="s">
        <v>17</v>
      </c>
      <c r="G450" s="5">
        <f t="shared" si="3"/>
        <v>4</v>
      </c>
      <c r="H450" s="4">
        <f t="shared" si="4"/>
        <v>39052</v>
      </c>
    </row>
    <row r="451">
      <c r="A451" s="1" t="s">
        <v>469</v>
      </c>
      <c r="B451" s="2" t="str">
        <f t="shared" si="1"/>
        <v>O002</v>
      </c>
      <c r="C451" s="3">
        <f>IFERROR(__xludf.DUMMYFUNCTION("TO_DATE(RANDBETWEEN(DATE(2023,1,1),DATE(2024,11,11)))"),45045.0)</f>
        <v>45045</v>
      </c>
      <c r="D451" s="4" t="s">
        <v>9</v>
      </c>
      <c r="E451" s="4" t="str">
        <f t="shared" si="2"/>
        <v>V0056</v>
      </c>
      <c r="F451" s="4" t="s">
        <v>22</v>
      </c>
      <c r="G451" s="5">
        <f t="shared" si="3"/>
        <v>10</v>
      </c>
      <c r="H451" s="4">
        <f t="shared" si="4"/>
        <v>116736</v>
      </c>
    </row>
    <row r="452">
      <c r="A452" s="1" t="s">
        <v>470</v>
      </c>
      <c r="B452" s="2" t="str">
        <f t="shared" si="1"/>
        <v>O007</v>
      </c>
      <c r="C452" s="3">
        <f>IFERROR(__xludf.DUMMYFUNCTION("TO_DATE(RANDBETWEEN(DATE(2023,1,1),DATE(2024,11,11)))"),45007.0)</f>
        <v>45007</v>
      </c>
      <c r="D452" s="4" t="s">
        <v>21</v>
      </c>
      <c r="E452" s="4" t="str">
        <f t="shared" si="2"/>
        <v>V0013</v>
      </c>
      <c r="F452" s="4" t="s">
        <v>10</v>
      </c>
      <c r="G452" s="5">
        <f t="shared" si="3"/>
        <v>10</v>
      </c>
      <c r="H452" s="4">
        <f t="shared" si="4"/>
        <v>97975</v>
      </c>
    </row>
    <row r="453">
      <c r="A453" s="1" t="s">
        <v>471</v>
      </c>
      <c r="B453" s="2" t="str">
        <f t="shared" si="1"/>
        <v>O009</v>
      </c>
      <c r="C453" s="3">
        <f>IFERROR(__xludf.DUMMYFUNCTION("TO_DATE(RANDBETWEEN(DATE(2023,1,1),DATE(2024,11,11)))"),45562.0)</f>
        <v>45562</v>
      </c>
      <c r="D453" s="4" t="s">
        <v>12</v>
      </c>
      <c r="E453" s="4" t="str">
        <f t="shared" si="2"/>
        <v>V001</v>
      </c>
      <c r="F453" s="4" t="s">
        <v>17</v>
      </c>
      <c r="G453" s="5">
        <f t="shared" si="3"/>
        <v>7</v>
      </c>
      <c r="H453" s="4">
        <f t="shared" si="4"/>
        <v>173323</v>
      </c>
    </row>
    <row r="454">
      <c r="A454" s="1" t="s">
        <v>472</v>
      </c>
      <c r="B454" s="2" t="str">
        <f t="shared" si="1"/>
        <v>O002</v>
      </c>
      <c r="C454" s="3">
        <f>IFERROR(__xludf.DUMMYFUNCTION("TO_DATE(RANDBETWEEN(DATE(2023,1,1),DATE(2024,11,11)))"),45455.0)</f>
        <v>45455</v>
      </c>
      <c r="D454" s="4" t="s">
        <v>12</v>
      </c>
      <c r="E454" s="4" t="str">
        <f t="shared" si="2"/>
        <v>V0048</v>
      </c>
      <c r="F454" s="4" t="s">
        <v>30</v>
      </c>
      <c r="G454" s="5">
        <f t="shared" si="3"/>
        <v>10</v>
      </c>
      <c r="H454" s="4">
        <f t="shared" si="4"/>
        <v>56853</v>
      </c>
    </row>
    <row r="455">
      <c r="A455" s="1" t="s">
        <v>473</v>
      </c>
      <c r="B455" s="2" t="str">
        <f t="shared" si="1"/>
        <v>O002</v>
      </c>
      <c r="C455" s="3">
        <f>IFERROR(__xludf.DUMMYFUNCTION("TO_DATE(RANDBETWEEN(DATE(2023,1,1),DATE(2024,11,11)))"),44991.0)</f>
        <v>44991</v>
      </c>
      <c r="D455" s="4" t="s">
        <v>21</v>
      </c>
      <c r="E455" s="4" t="str">
        <f t="shared" si="2"/>
        <v>V0020</v>
      </c>
      <c r="F455" s="4" t="s">
        <v>19</v>
      </c>
      <c r="G455" s="5">
        <f t="shared" si="3"/>
        <v>8</v>
      </c>
      <c r="H455" s="4">
        <f t="shared" si="4"/>
        <v>90353</v>
      </c>
    </row>
    <row r="456">
      <c r="A456" s="1" t="s">
        <v>474</v>
      </c>
      <c r="B456" s="2" t="str">
        <f t="shared" si="1"/>
        <v>O005</v>
      </c>
      <c r="C456" s="3">
        <f>IFERROR(__xludf.DUMMYFUNCTION("TO_DATE(RANDBETWEEN(DATE(2023,1,1),DATE(2024,11,11)))"),45493.0)</f>
        <v>45493</v>
      </c>
      <c r="D456" s="4" t="s">
        <v>9</v>
      </c>
      <c r="E456" s="4" t="str">
        <f t="shared" si="2"/>
        <v>V0019</v>
      </c>
      <c r="F456" s="4" t="s">
        <v>10</v>
      </c>
      <c r="G456" s="5">
        <f t="shared" si="3"/>
        <v>9</v>
      </c>
      <c r="H456" s="4">
        <f t="shared" si="4"/>
        <v>82254</v>
      </c>
    </row>
    <row r="457">
      <c r="A457" s="1" t="s">
        <v>475</v>
      </c>
      <c r="B457" s="2" t="str">
        <f t="shared" si="1"/>
        <v>O0010</v>
      </c>
      <c r="C457" s="3">
        <f>IFERROR(__xludf.DUMMYFUNCTION("TO_DATE(RANDBETWEEN(DATE(2023,1,1),DATE(2024,11,11)))"),44975.0)</f>
        <v>44975</v>
      </c>
      <c r="D457" s="4" t="s">
        <v>21</v>
      </c>
      <c r="E457" s="4" t="str">
        <f t="shared" si="2"/>
        <v>V0046</v>
      </c>
      <c r="F457" s="4" t="s">
        <v>19</v>
      </c>
      <c r="G457" s="5">
        <f t="shared" si="3"/>
        <v>7</v>
      </c>
      <c r="H457" s="4">
        <f t="shared" si="4"/>
        <v>54494</v>
      </c>
    </row>
    <row r="458">
      <c r="A458" s="1" t="s">
        <v>476</v>
      </c>
      <c r="B458" s="2" t="str">
        <f t="shared" si="1"/>
        <v>O001</v>
      </c>
      <c r="C458" s="3">
        <f>IFERROR(__xludf.DUMMYFUNCTION("TO_DATE(RANDBETWEEN(DATE(2023,1,1),DATE(2024,11,11)))"),45182.0)</f>
        <v>45182</v>
      </c>
      <c r="D458" s="4" t="s">
        <v>9</v>
      </c>
      <c r="E458" s="4" t="str">
        <f t="shared" si="2"/>
        <v>V0053</v>
      </c>
      <c r="F458" s="4" t="s">
        <v>17</v>
      </c>
      <c r="G458" s="5">
        <f t="shared" si="3"/>
        <v>7</v>
      </c>
      <c r="H458" s="4">
        <f t="shared" si="4"/>
        <v>61958</v>
      </c>
    </row>
    <row r="459">
      <c r="A459" s="1" t="s">
        <v>477</v>
      </c>
      <c r="B459" s="2" t="str">
        <f t="shared" si="1"/>
        <v>O007</v>
      </c>
      <c r="C459" s="3">
        <f>IFERROR(__xludf.DUMMYFUNCTION("TO_DATE(RANDBETWEEN(DATE(2023,1,1),DATE(2024,11,11)))"),45389.0)</f>
        <v>45389</v>
      </c>
      <c r="D459" s="4" t="s">
        <v>9</v>
      </c>
      <c r="E459" s="4" t="str">
        <f t="shared" si="2"/>
        <v>V0060</v>
      </c>
      <c r="F459" s="4" t="s">
        <v>30</v>
      </c>
      <c r="G459" s="5">
        <f t="shared" si="3"/>
        <v>1</v>
      </c>
      <c r="H459" s="4">
        <f t="shared" si="4"/>
        <v>166071</v>
      </c>
    </row>
    <row r="460">
      <c r="A460" s="1" t="s">
        <v>478</v>
      </c>
      <c r="B460" s="2" t="str">
        <f t="shared" si="1"/>
        <v>O009</v>
      </c>
      <c r="C460" s="3">
        <f>IFERROR(__xludf.DUMMYFUNCTION("TO_DATE(RANDBETWEEN(DATE(2023,1,1),DATE(2024,11,11)))"),45008.0)</f>
        <v>45008</v>
      </c>
      <c r="D460" s="4" t="s">
        <v>9</v>
      </c>
      <c r="E460" s="4" t="str">
        <f t="shared" si="2"/>
        <v>V0014</v>
      </c>
      <c r="F460" s="4" t="s">
        <v>17</v>
      </c>
      <c r="G460" s="5">
        <f t="shared" si="3"/>
        <v>3</v>
      </c>
      <c r="H460" s="4">
        <f t="shared" si="4"/>
        <v>16227</v>
      </c>
    </row>
    <row r="461">
      <c r="A461" s="1" t="s">
        <v>479</v>
      </c>
      <c r="B461" s="2" t="str">
        <f t="shared" si="1"/>
        <v>O006</v>
      </c>
      <c r="C461" s="3">
        <f>IFERROR(__xludf.DUMMYFUNCTION("TO_DATE(RANDBETWEEN(DATE(2023,1,1),DATE(2024,11,11)))"),45566.0)</f>
        <v>45566</v>
      </c>
      <c r="D461" s="4" t="s">
        <v>9</v>
      </c>
      <c r="E461" s="4" t="str">
        <f t="shared" si="2"/>
        <v>V0043</v>
      </c>
      <c r="F461" s="4" t="s">
        <v>17</v>
      </c>
      <c r="G461" s="5">
        <f t="shared" si="3"/>
        <v>6</v>
      </c>
      <c r="H461" s="4">
        <f t="shared" si="4"/>
        <v>176215</v>
      </c>
    </row>
    <row r="462">
      <c r="A462" s="1" t="s">
        <v>480</v>
      </c>
      <c r="B462" s="2" t="str">
        <f t="shared" si="1"/>
        <v>O006</v>
      </c>
      <c r="C462" s="3">
        <f>IFERROR(__xludf.DUMMYFUNCTION("TO_DATE(RANDBETWEEN(DATE(2023,1,1),DATE(2024,11,11)))"),45607.0)</f>
        <v>45607</v>
      </c>
      <c r="D462" s="4" t="s">
        <v>9</v>
      </c>
      <c r="E462" s="4" t="str">
        <f t="shared" si="2"/>
        <v>V008</v>
      </c>
      <c r="F462" s="4" t="s">
        <v>10</v>
      </c>
      <c r="G462" s="5">
        <f t="shared" si="3"/>
        <v>3</v>
      </c>
      <c r="H462" s="4">
        <f t="shared" si="4"/>
        <v>83363</v>
      </c>
    </row>
    <row r="463">
      <c r="A463" s="1" t="s">
        <v>481</v>
      </c>
      <c r="B463" s="2" t="str">
        <f t="shared" si="1"/>
        <v>O002</v>
      </c>
      <c r="C463" s="3">
        <f>IFERROR(__xludf.DUMMYFUNCTION("TO_DATE(RANDBETWEEN(DATE(2023,1,1),DATE(2024,11,11)))"),44971.0)</f>
        <v>44971</v>
      </c>
      <c r="D463" s="4" t="s">
        <v>12</v>
      </c>
      <c r="E463" s="4" t="str">
        <f t="shared" si="2"/>
        <v>V0056</v>
      </c>
      <c r="F463" s="4" t="s">
        <v>10</v>
      </c>
      <c r="G463" s="5">
        <f t="shared" si="3"/>
        <v>3</v>
      </c>
      <c r="H463" s="4">
        <f t="shared" si="4"/>
        <v>183607</v>
      </c>
    </row>
    <row r="464">
      <c r="A464" s="1" t="s">
        <v>482</v>
      </c>
      <c r="B464" s="2" t="str">
        <f t="shared" si="1"/>
        <v>O0010</v>
      </c>
      <c r="C464" s="3">
        <f>IFERROR(__xludf.DUMMYFUNCTION("TO_DATE(RANDBETWEEN(DATE(2023,1,1),DATE(2024,11,11)))"),45128.0)</f>
        <v>45128</v>
      </c>
      <c r="D464" s="4" t="s">
        <v>9</v>
      </c>
      <c r="E464" s="4" t="str">
        <f t="shared" si="2"/>
        <v>V006</v>
      </c>
      <c r="F464" s="4" t="s">
        <v>24</v>
      </c>
      <c r="G464" s="5">
        <f t="shared" si="3"/>
        <v>4</v>
      </c>
      <c r="H464" s="4">
        <f t="shared" si="4"/>
        <v>26829</v>
      </c>
    </row>
    <row r="465">
      <c r="A465" s="1" t="s">
        <v>483</v>
      </c>
      <c r="B465" s="2" t="str">
        <f t="shared" si="1"/>
        <v>O001</v>
      </c>
      <c r="C465" s="3">
        <f>IFERROR(__xludf.DUMMYFUNCTION("TO_DATE(RANDBETWEEN(DATE(2023,1,1),DATE(2024,11,11)))"),45545.0)</f>
        <v>45545</v>
      </c>
      <c r="D465" s="4" t="s">
        <v>12</v>
      </c>
      <c r="E465" s="4" t="str">
        <f t="shared" si="2"/>
        <v>V0043</v>
      </c>
      <c r="F465" s="4" t="s">
        <v>30</v>
      </c>
      <c r="G465" s="5">
        <f t="shared" si="3"/>
        <v>6</v>
      </c>
      <c r="H465" s="4">
        <f t="shared" si="4"/>
        <v>32217</v>
      </c>
    </row>
    <row r="466">
      <c r="A466" s="1" t="s">
        <v>484</v>
      </c>
      <c r="B466" s="2" t="str">
        <f t="shared" si="1"/>
        <v>O002</v>
      </c>
      <c r="C466" s="3">
        <f>IFERROR(__xludf.DUMMYFUNCTION("TO_DATE(RANDBETWEEN(DATE(2023,1,1),DATE(2024,11,11)))"),45227.0)</f>
        <v>45227</v>
      </c>
      <c r="D466" s="4" t="s">
        <v>21</v>
      </c>
      <c r="E466" s="4" t="str">
        <f t="shared" si="2"/>
        <v>V0013</v>
      </c>
      <c r="F466" s="4" t="s">
        <v>35</v>
      </c>
      <c r="G466" s="5">
        <f t="shared" si="3"/>
        <v>9</v>
      </c>
      <c r="H466" s="4">
        <f t="shared" si="4"/>
        <v>124342</v>
      </c>
    </row>
    <row r="467">
      <c r="A467" s="1" t="s">
        <v>485</v>
      </c>
      <c r="B467" s="2" t="str">
        <f t="shared" si="1"/>
        <v>O007</v>
      </c>
      <c r="C467" s="3">
        <f>IFERROR(__xludf.DUMMYFUNCTION("TO_DATE(RANDBETWEEN(DATE(2023,1,1),DATE(2024,11,11)))"),45024.0)</f>
        <v>45024</v>
      </c>
      <c r="D467" s="4" t="s">
        <v>21</v>
      </c>
      <c r="E467" s="4" t="str">
        <f t="shared" si="2"/>
        <v>V004</v>
      </c>
      <c r="F467" s="4" t="s">
        <v>35</v>
      </c>
      <c r="G467" s="5">
        <f t="shared" si="3"/>
        <v>10</v>
      </c>
      <c r="H467" s="4">
        <f t="shared" si="4"/>
        <v>17576</v>
      </c>
    </row>
    <row r="468">
      <c r="A468" s="1" t="s">
        <v>486</v>
      </c>
      <c r="B468" s="2" t="str">
        <f t="shared" si="1"/>
        <v>O004</v>
      </c>
      <c r="C468" s="3">
        <f>IFERROR(__xludf.DUMMYFUNCTION("TO_DATE(RANDBETWEEN(DATE(2023,1,1),DATE(2024,11,11)))"),45487.0)</f>
        <v>45487</v>
      </c>
      <c r="D468" s="4" t="s">
        <v>9</v>
      </c>
      <c r="E468" s="4" t="str">
        <f t="shared" si="2"/>
        <v>V0037</v>
      </c>
      <c r="F468" s="4" t="s">
        <v>22</v>
      </c>
      <c r="G468" s="5">
        <f t="shared" si="3"/>
        <v>1</v>
      </c>
      <c r="H468" s="4">
        <f t="shared" si="4"/>
        <v>122205</v>
      </c>
    </row>
    <row r="469">
      <c r="A469" s="1" t="s">
        <v>487</v>
      </c>
      <c r="B469" s="2" t="str">
        <f t="shared" si="1"/>
        <v>O005</v>
      </c>
      <c r="C469" s="3">
        <f>IFERROR(__xludf.DUMMYFUNCTION("TO_DATE(RANDBETWEEN(DATE(2023,1,1),DATE(2024,11,11)))"),45088.0)</f>
        <v>45088</v>
      </c>
      <c r="D469" s="4" t="s">
        <v>21</v>
      </c>
      <c r="E469" s="4" t="str">
        <f t="shared" si="2"/>
        <v>V0023</v>
      </c>
      <c r="F469" s="4" t="s">
        <v>22</v>
      </c>
      <c r="G469" s="5">
        <f t="shared" si="3"/>
        <v>6</v>
      </c>
      <c r="H469" s="4">
        <f t="shared" si="4"/>
        <v>170209</v>
      </c>
    </row>
    <row r="470">
      <c r="A470" s="1" t="s">
        <v>488</v>
      </c>
      <c r="B470" s="2" t="str">
        <f t="shared" si="1"/>
        <v>O005</v>
      </c>
      <c r="C470" s="3">
        <f>IFERROR(__xludf.DUMMYFUNCTION("TO_DATE(RANDBETWEEN(DATE(2023,1,1),DATE(2024,11,11)))"),45286.0)</f>
        <v>45286</v>
      </c>
      <c r="D470" s="4" t="s">
        <v>9</v>
      </c>
      <c r="E470" s="4" t="str">
        <f t="shared" si="2"/>
        <v>V0032</v>
      </c>
      <c r="F470" s="4" t="s">
        <v>10</v>
      </c>
      <c r="G470" s="5">
        <f t="shared" si="3"/>
        <v>8</v>
      </c>
      <c r="H470" s="4">
        <f t="shared" si="4"/>
        <v>142502</v>
      </c>
    </row>
    <row r="471">
      <c r="A471" s="1" t="s">
        <v>489</v>
      </c>
      <c r="B471" s="2" t="str">
        <f t="shared" si="1"/>
        <v>O001</v>
      </c>
      <c r="C471" s="3">
        <f>IFERROR(__xludf.DUMMYFUNCTION("TO_DATE(RANDBETWEEN(DATE(2023,1,1),DATE(2024,11,11)))"),45299.0)</f>
        <v>45299</v>
      </c>
      <c r="D471" s="4" t="s">
        <v>12</v>
      </c>
      <c r="E471" s="4" t="str">
        <f t="shared" si="2"/>
        <v>V0040</v>
      </c>
      <c r="F471" s="4" t="s">
        <v>24</v>
      </c>
      <c r="G471" s="5">
        <f t="shared" si="3"/>
        <v>1</v>
      </c>
      <c r="H471" s="4">
        <f t="shared" si="4"/>
        <v>180767</v>
      </c>
    </row>
    <row r="472">
      <c r="A472" s="1" t="s">
        <v>490</v>
      </c>
      <c r="B472" s="2" t="str">
        <f t="shared" si="1"/>
        <v>O004</v>
      </c>
      <c r="C472" s="3">
        <f>IFERROR(__xludf.DUMMYFUNCTION("TO_DATE(RANDBETWEEN(DATE(2023,1,1),DATE(2024,11,11)))"),44985.0)</f>
        <v>44985</v>
      </c>
      <c r="D472" s="4" t="s">
        <v>9</v>
      </c>
      <c r="E472" s="4" t="str">
        <f t="shared" si="2"/>
        <v>V0030</v>
      </c>
      <c r="F472" s="4" t="s">
        <v>13</v>
      </c>
      <c r="G472" s="5">
        <f t="shared" si="3"/>
        <v>4</v>
      </c>
      <c r="H472" s="4">
        <f t="shared" si="4"/>
        <v>23846</v>
      </c>
    </row>
    <row r="473">
      <c r="A473" s="1" t="s">
        <v>491</v>
      </c>
      <c r="B473" s="2" t="str">
        <f t="shared" si="1"/>
        <v>O006</v>
      </c>
      <c r="C473" s="3">
        <f>IFERROR(__xludf.DUMMYFUNCTION("TO_DATE(RANDBETWEEN(DATE(2023,1,1),DATE(2024,11,11)))"),45325.0)</f>
        <v>45325</v>
      </c>
      <c r="D473" s="4" t="s">
        <v>21</v>
      </c>
      <c r="E473" s="4" t="str">
        <f t="shared" si="2"/>
        <v>V0037</v>
      </c>
      <c r="F473" s="4" t="s">
        <v>10</v>
      </c>
      <c r="G473" s="5">
        <f t="shared" si="3"/>
        <v>4</v>
      </c>
      <c r="H473" s="4">
        <f t="shared" si="4"/>
        <v>171833</v>
      </c>
    </row>
    <row r="474">
      <c r="A474" s="1" t="s">
        <v>492</v>
      </c>
      <c r="B474" s="2" t="str">
        <f t="shared" si="1"/>
        <v>O005</v>
      </c>
      <c r="C474" s="3">
        <f>IFERROR(__xludf.DUMMYFUNCTION("TO_DATE(RANDBETWEEN(DATE(2023,1,1),DATE(2024,11,11)))"),45366.0)</f>
        <v>45366</v>
      </c>
      <c r="D474" s="4" t="s">
        <v>21</v>
      </c>
      <c r="E474" s="4" t="str">
        <f t="shared" si="2"/>
        <v>V0038</v>
      </c>
      <c r="F474" s="4" t="s">
        <v>15</v>
      </c>
      <c r="G474" s="5">
        <f t="shared" si="3"/>
        <v>9</v>
      </c>
      <c r="H474" s="4">
        <f t="shared" si="4"/>
        <v>179639</v>
      </c>
    </row>
    <row r="475">
      <c r="A475" s="1" t="s">
        <v>493</v>
      </c>
      <c r="B475" s="2" t="str">
        <f t="shared" si="1"/>
        <v>O005</v>
      </c>
      <c r="C475" s="3">
        <f>IFERROR(__xludf.DUMMYFUNCTION("TO_DATE(RANDBETWEEN(DATE(2023,1,1),DATE(2024,11,11)))"),45201.0)</f>
        <v>45201</v>
      </c>
      <c r="D475" s="4" t="s">
        <v>9</v>
      </c>
      <c r="E475" s="4" t="str">
        <f t="shared" si="2"/>
        <v>V006</v>
      </c>
      <c r="F475" s="4" t="s">
        <v>10</v>
      </c>
      <c r="G475" s="5">
        <f t="shared" si="3"/>
        <v>7</v>
      </c>
      <c r="H475" s="4">
        <f t="shared" si="4"/>
        <v>173249</v>
      </c>
    </row>
    <row r="476">
      <c r="A476" s="1" t="s">
        <v>494</v>
      </c>
      <c r="B476" s="2" t="str">
        <f t="shared" si="1"/>
        <v>O008</v>
      </c>
      <c r="C476" s="3">
        <f>IFERROR(__xludf.DUMMYFUNCTION("TO_DATE(RANDBETWEEN(DATE(2023,1,1),DATE(2024,11,11)))"),45001.0)</f>
        <v>45001</v>
      </c>
      <c r="D476" s="4" t="s">
        <v>21</v>
      </c>
      <c r="E476" s="4" t="str">
        <f t="shared" si="2"/>
        <v>V0049</v>
      </c>
      <c r="F476" s="4" t="s">
        <v>17</v>
      </c>
      <c r="G476" s="5">
        <f t="shared" si="3"/>
        <v>10</v>
      </c>
      <c r="H476" s="4">
        <f t="shared" si="4"/>
        <v>43270</v>
      </c>
    </row>
    <row r="477">
      <c r="A477" s="1" t="s">
        <v>495</v>
      </c>
      <c r="B477" s="2" t="str">
        <f t="shared" si="1"/>
        <v>O009</v>
      </c>
      <c r="C477" s="3">
        <f>IFERROR(__xludf.DUMMYFUNCTION("TO_DATE(RANDBETWEEN(DATE(2023,1,1),DATE(2024,11,11)))"),45349.0)</f>
        <v>45349</v>
      </c>
      <c r="D477" s="4" t="s">
        <v>21</v>
      </c>
      <c r="E477" s="4" t="str">
        <f t="shared" si="2"/>
        <v>V0013</v>
      </c>
      <c r="F477" s="4" t="s">
        <v>24</v>
      </c>
      <c r="G477" s="5">
        <f t="shared" si="3"/>
        <v>7</v>
      </c>
      <c r="H477" s="4">
        <f t="shared" si="4"/>
        <v>73147</v>
      </c>
    </row>
    <row r="478">
      <c r="A478" s="1" t="s">
        <v>496</v>
      </c>
      <c r="B478" s="2" t="str">
        <f t="shared" si="1"/>
        <v>O006</v>
      </c>
      <c r="C478" s="3">
        <f>IFERROR(__xludf.DUMMYFUNCTION("TO_DATE(RANDBETWEEN(DATE(2023,1,1),DATE(2024,11,11)))"),45080.0)</f>
        <v>45080</v>
      </c>
      <c r="D478" s="4" t="s">
        <v>12</v>
      </c>
      <c r="E478" s="4" t="str">
        <f t="shared" si="2"/>
        <v>V007</v>
      </c>
      <c r="F478" s="4" t="s">
        <v>10</v>
      </c>
      <c r="G478" s="5">
        <f t="shared" si="3"/>
        <v>3</v>
      </c>
      <c r="H478" s="4">
        <f t="shared" si="4"/>
        <v>88396</v>
      </c>
    </row>
    <row r="479">
      <c r="A479" s="1" t="s">
        <v>497</v>
      </c>
      <c r="B479" s="2" t="str">
        <f t="shared" si="1"/>
        <v>O003</v>
      </c>
      <c r="C479" s="3">
        <f>IFERROR(__xludf.DUMMYFUNCTION("TO_DATE(RANDBETWEEN(DATE(2023,1,1),DATE(2024,11,11)))"),44985.0)</f>
        <v>44985</v>
      </c>
      <c r="D479" s="4" t="s">
        <v>12</v>
      </c>
      <c r="E479" s="4" t="str">
        <f t="shared" si="2"/>
        <v>V0047</v>
      </c>
      <c r="F479" s="4" t="s">
        <v>22</v>
      </c>
      <c r="G479" s="5">
        <f t="shared" si="3"/>
        <v>9</v>
      </c>
      <c r="H479" s="4">
        <f t="shared" si="4"/>
        <v>189745</v>
      </c>
    </row>
    <row r="480">
      <c r="A480" s="1" t="s">
        <v>498</v>
      </c>
      <c r="B480" s="2" t="str">
        <f t="shared" si="1"/>
        <v>O004</v>
      </c>
      <c r="C480" s="3">
        <f>IFERROR(__xludf.DUMMYFUNCTION("TO_DATE(RANDBETWEEN(DATE(2023,1,1),DATE(2024,11,11)))"),45157.0)</f>
        <v>45157</v>
      </c>
      <c r="D480" s="4" t="s">
        <v>21</v>
      </c>
      <c r="E480" s="4" t="str">
        <f t="shared" si="2"/>
        <v>V0060</v>
      </c>
      <c r="F480" s="4" t="s">
        <v>17</v>
      </c>
      <c r="G480" s="5">
        <f t="shared" si="3"/>
        <v>1</v>
      </c>
      <c r="H480" s="4">
        <f t="shared" si="4"/>
        <v>31174</v>
      </c>
    </row>
    <row r="481">
      <c r="A481" s="1" t="s">
        <v>499</v>
      </c>
      <c r="B481" s="2" t="str">
        <f t="shared" si="1"/>
        <v>O006</v>
      </c>
      <c r="C481" s="3">
        <f>IFERROR(__xludf.DUMMYFUNCTION("TO_DATE(RANDBETWEEN(DATE(2023,1,1),DATE(2024,11,11)))"),45116.0)</f>
        <v>45116</v>
      </c>
      <c r="D481" s="4" t="s">
        <v>9</v>
      </c>
      <c r="E481" s="4" t="str">
        <f t="shared" si="2"/>
        <v>V0044</v>
      </c>
      <c r="F481" s="4" t="s">
        <v>17</v>
      </c>
      <c r="G481" s="5">
        <f t="shared" si="3"/>
        <v>1</v>
      </c>
      <c r="H481" s="4">
        <f t="shared" si="4"/>
        <v>83464</v>
      </c>
    </row>
    <row r="482">
      <c r="A482" s="1" t="s">
        <v>500</v>
      </c>
      <c r="B482" s="2" t="str">
        <f t="shared" si="1"/>
        <v>O002</v>
      </c>
      <c r="C482" s="3">
        <f>IFERROR(__xludf.DUMMYFUNCTION("TO_DATE(RANDBETWEEN(DATE(2023,1,1),DATE(2024,11,11)))"),45602.0)</f>
        <v>45602</v>
      </c>
      <c r="D482" s="4" t="s">
        <v>12</v>
      </c>
      <c r="E482" s="4" t="str">
        <f t="shared" si="2"/>
        <v>V009</v>
      </c>
      <c r="F482" s="4" t="s">
        <v>30</v>
      </c>
      <c r="G482" s="5">
        <f t="shared" si="3"/>
        <v>1</v>
      </c>
      <c r="H482" s="4">
        <f t="shared" si="4"/>
        <v>50774</v>
      </c>
    </row>
    <row r="483">
      <c r="A483" s="1" t="s">
        <v>501</v>
      </c>
      <c r="B483" s="2" t="str">
        <f t="shared" si="1"/>
        <v>O0010</v>
      </c>
      <c r="C483" s="3">
        <f>IFERROR(__xludf.DUMMYFUNCTION("TO_DATE(RANDBETWEEN(DATE(2023,1,1),DATE(2024,11,11)))"),45603.0)</f>
        <v>45603</v>
      </c>
      <c r="D483" s="4" t="s">
        <v>12</v>
      </c>
      <c r="E483" s="4" t="str">
        <f t="shared" si="2"/>
        <v>V0019</v>
      </c>
      <c r="F483" s="4" t="s">
        <v>24</v>
      </c>
      <c r="G483" s="5">
        <f t="shared" si="3"/>
        <v>9</v>
      </c>
      <c r="H483" s="4">
        <f t="shared" si="4"/>
        <v>116544</v>
      </c>
    </row>
    <row r="484">
      <c r="A484" s="1" t="s">
        <v>502</v>
      </c>
      <c r="B484" s="2" t="str">
        <f t="shared" si="1"/>
        <v>O008</v>
      </c>
      <c r="C484" s="3">
        <f>IFERROR(__xludf.DUMMYFUNCTION("TO_DATE(RANDBETWEEN(DATE(2023,1,1),DATE(2024,11,11)))"),45080.0)</f>
        <v>45080</v>
      </c>
      <c r="D484" s="4" t="s">
        <v>12</v>
      </c>
      <c r="E484" s="4" t="str">
        <f t="shared" si="2"/>
        <v>V0013</v>
      </c>
      <c r="F484" s="4" t="s">
        <v>35</v>
      </c>
      <c r="G484" s="5">
        <f t="shared" si="3"/>
        <v>5</v>
      </c>
      <c r="H484" s="4">
        <f t="shared" si="4"/>
        <v>106153</v>
      </c>
    </row>
    <row r="485">
      <c r="A485" s="1" t="s">
        <v>503</v>
      </c>
      <c r="B485" s="2" t="str">
        <f t="shared" si="1"/>
        <v>O009</v>
      </c>
      <c r="C485" s="3">
        <f>IFERROR(__xludf.DUMMYFUNCTION("TO_DATE(RANDBETWEEN(DATE(2023,1,1),DATE(2024,11,11)))"),45561.0)</f>
        <v>45561</v>
      </c>
      <c r="D485" s="4" t="s">
        <v>21</v>
      </c>
      <c r="E485" s="4" t="str">
        <f t="shared" si="2"/>
        <v>V0050</v>
      </c>
      <c r="F485" s="4" t="s">
        <v>13</v>
      </c>
      <c r="G485" s="5">
        <f t="shared" si="3"/>
        <v>10</v>
      </c>
      <c r="H485" s="4">
        <f t="shared" si="4"/>
        <v>34103</v>
      </c>
    </row>
    <row r="486">
      <c r="A486" s="1" t="s">
        <v>504</v>
      </c>
      <c r="B486" s="2" t="str">
        <f t="shared" si="1"/>
        <v>O006</v>
      </c>
      <c r="C486" s="3">
        <f>IFERROR(__xludf.DUMMYFUNCTION("TO_DATE(RANDBETWEEN(DATE(2023,1,1),DATE(2024,11,11)))"),45242.0)</f>
        <v>45242</v>
      </c>
      <c r="D486" s="4" t="s">
        <v>9</v>
      </c>
      <c r="E486" s="4" t="str">
        <f t="shared" si="2"/>
        <v>V001</v>
      </c>
      <c r="F486" s="4" t="s">
        <v>24</v>
      </c>
      <c r="G486" s="5">
        <f t="shared" si="3"/>
        <v>1</v>
      </c>
      <c r="H486" s="4">
        <f t="shared" si="4"/>
        <v>111261</v>
      </c>
    </row>
    <row r="487">
      <c r="A487" s="1" t="s">
        <v>505</v>
      </c>
      <c r="B487" s="2" t="str">
        <f t="shared" si="1"/>
        <v>O0010</v>
      </c>
      <c r="C487" s="3">
        <f>IFERROR(__xludf.DUMMYFUNCTION("TO_DATE(RANDBETWEEN(DATE(2023,1,1),DATE(2024,11,11)))"),45099.0)</f>
        <v>45099</v>
      </c>
      <c r="D487" s="4" t="s">
        <v>12</v>
      </c>
      <c r="E487" s="4" t="str">
        <f t="shared" si="2"/>
        <v>V0037</v>
      </c>
      <c r="F487" s="4" t="s">
        <v>24</v>
      </c>
      <c r="G487" s="5">
        <f t="shared" si="3"/>
        <v>6</v>
      </c>
      <c r="H487" s="4">
        <f t="shared" si="4"/>
        <v>185347</v>
      </c>
    </row>
    <row r="488">
      <c r="A488" s="1" t="s">
        <v>506</v>
      </c>
      <c r="B488" s="2" t="str">
        <f t="shared" si="1"/>
        <v>O003</v>
      </c>
      <c r="C488" s="3">
        <f>IFERROR(__xludf.DUMMYFUNCTION("TO_DATE(RANDBETWEEN(DATE(2023,1,1),DATE(2024,11,11)))"),45163.0)</f>
        <v>45163</v>
      </c>
      <c r="D488" s="4" t="s">
        <v>21</v>
      </c>
      <c r="E488" s="4" t="str">
        <f t="shared" si="2"/>
        <v>V0026</v>
      </c>
      <c r="F488" s="4" t="s">
        <v>24</v>
      </c>
      <c r="G488" s="5">
        <f t="shared" si="3"/>
        <v>6</v>
      </c>
      <c r="H488" s="4">
        <f t="shared" si="4"/>
        <v>183851</v>
      </c>
    </row>
    <row r="489">
      <c r="A489" s="1" t="s">
        <v>507</v>
      </c>
      <c r="B489" s="2" t="str">
        <f t="shared" si="1"/>
        <v>O003</v>
      </c>
      <c r="C489" s="3">
        <f>IFERROR(__xludf.DUMMYFUNCTION("TO_DATE(RANDBETWEEN(DATE(2023,1,1),DATE(2024,11,11)))"),45001.0)</f>
        <v>45001</v>
      </c>
      <c r="D489" s="4" t="s">
        <v>12</v>
      </c>
      <c r="E489" s="4" t="str">
        <f t="shared" si="2"/>
        <v>V0011</v>
      </c>
      <c r="F489" s="4" t="s">
        <v>22</v>
      </c>
      <c r="G489" s="5">
        <f t="shared" si="3"/>
        <v>3</v>
      </c>
      <c r="H489" s="4">
        <f t="shared" si="4"/>
        <v>84573</v>
      </c>
    </row>
    <row r="490">
      <c r="A490" s="1" t="s">
        <v>508</v>
      </c>
      <c r="B490" s="2" t="str">
        <f t="shared" si="1"/>
        <v>O004</v>
      </c>
      <c r="C490" s="3">
        <f>IFERROR(__xludf.DUMMYFUNCTION("TO_DATE(RANDBETWEEN(DATE(2023,1,1),DATE(2024,11,11)))"),45458.0)</f>
        <v>45458</v>
      </c>
      <c r="D490" s="4" t="s">
        <v>12</v>
      </c>
      <c r="E490" s="4" t="str">
        <f t="shared" si="2"/>
        <v>V0010</v>
      </c>
      <c r="F490" s="4" t="s">
        <v>30</v>
      </c>
      <c r="G490" s="5">
        <f t="shared" si="3"/>
        <v>7</v>
      </c>
      <c r="H490" s="4">
        <f t="shared" si="4"/>
        <v>84754</v>
      </c>
    </row>
    <row r="491">
      <c r="A491" s="1" t="s">
        <v>509</v>
      </c>
      <c r="B491" s="2" t="str">
        <f t="shared" si="1"/>
        <v>O001</v>
      </c>
      <c r="C491" s="3">
        <f>IFERROR(__xludf.DUMMYFUNCTION("TO_DATE(RANDBETWEEN(DATE(2023,1,1),DATE(2024,11,11)))"),45204.0)</f>
        <v>45204</v>
      </c>
      <c r="D491" s="4" t="s">
        <v>12</v>
      </c>
      <c r="E491" s="4" t="str">
        <f t="shared" si="2"/>
        <v>V0038</v>
      </c>
      <c r="F491" s="4" t="s">
        <v>24</v>
      </c>
      <c r="G491" s="5">
        <f t="shared" si="3"/>
        <v>8</v>
      </c>
      <c r="H491" s="4">
        <f t="shared" si="4"/>
        <v>114705</v>
      </c>
    </row>
    <row r="492">
      <c r="A492" s="1" t="s">
        <v>510</v>
      </c>
      <c r="B492" s="2" t="str">
        <f t="shared" si="1"/>
        <v>O004</v>
      </c>
      <c r="C492" s="3">
        <f>IFERROR(__xludf.DUMMYFUNCTION("TO_DATE(RANDBETWEEN(DATE(2023,1,1),DATE(2024,11,11)))"),45034.0)</f>
        <v>45034</v>
      </c>
      <c r="D492" s="4" t="s">
        <v>12</v>
      </c>
      <c r="E492" s="4" t="str">
        <f t="shared" si="2"/>
        <v>V0054</v>
      </c>
      <c r="F492" s="4" t="s">
        <v>35</v>
      </c>
      <c r="G492" s="5">
        <f t="shared" si="3"/>
        <v>5</v>
      </c>
      <c r="H492" s="4">
        <f t="shared" si="4"/>
        <v>165955</v>
      </c>
    </row>
    <row r="493">
      <c r="A493" s="1" t="s">
        <v>511</v>
      </c>
      <c r="B493" s="2" t="str">
        <f t="shared" si="1"/>
        <v>O004</v>
      </c>
      <c r="C493" s="3">
        <f>IFERROR(__xludf.DUMMYFUNCTION("TO_DATE(RANDBETWEEN(DATE(2023,1,1),DATE(2024,11,11)))"),45214.0)</f>
        <v>45214</v>
      </c>
      <c r="D493" s="4" t="s">
        <v>9</v>
      </c>
      <c r="E493" s="4" t="str">
        <f t="shared" si="2"/>
        <v>V0019</v>
      </c>
      <c r="F493" s="4" t="s">
        <v>35</v>
      </c>
      <c r="G493" s="5">
        <f t="shared" si="3"/>
        <v>3</v>
      </c>
      <c r="H493" s="4">
        <f t="shared" si="4"/>
        <v>111778</v>
      </c>
    </row>
    <row r="494">
      <c r="A494" s="1" t="s">
        <v>512</v>
      </c>
      <c r="B494" s="2" t="str">
        <f t="shared" si="1"/>
        <v>O007</v>
      </c>
      <c r="C494" s="3">
        <f>IFERROR(__xludf.DUMMYFUNCTION("TO_DATE(RANDBETWEEN(DATE(2023,1,1),DATE(2024,11,11)))"),45179.0)</f>
        <v>45179</v>
      </c>
      <c r="D494" s="4" t="s">
        <v>21</v>
      </c>
      <c r="E494" s="4" t="str">
        <f t="shared" si="2"/>
        <v>V0032</v>
      </c>
      <c r="F494" s="4" t="s">
        <v>24</v>
      </c>
      <c r="G494" s="5">
        <f t="shared" si="3"/>
        <v>1</v>
      </c>
      <c r="H494" s="4">
        <f t="shared" si="4"/>
        <v>186568</v>
      </c>
    </row>
    <row r="495">
      <c r="A495" s="1" t="s">
        <v>513</v>
      </c>
      <c r="B495" s="2" t="str">
        <f t="shared" si="1"/>
        <v>O004</v>
      </c>
      <c r="C495" s="3">
        <f>IFERROR(__xludf.DUMMYFUNCTION("TO_DATE(RANDBETWEEN(DATE(2023,1,1),DATE(2024,11,11)))"),45098.0)</f>
        <v>45098</v>
      </c>
      <c r="D495" s="4" t="s">
        <v>21</v>
      </c>
      <c r="E495" s="4" t="str">
        <f t="shared" si="2"/>
        <v>V0017</v>
      </c>
      <c r="F495" s="4" t="s">
        <v>13</v>
      </c>
      <c r="G495" s="5">
        <f t="shared" si="3"/>
        <v>7</v>
      </c>
      <c r="H495" s="4">
        <f t="shared" si="4"/>
        <v>170171</v>
      </c>
    </row>
    <row r="496">
      <c r="A496" s="1" t="s">
        <v>514</v>
      </c>
      <c r="B496" s="2" t="str">
        <f t="shared" si="1"/>
        <v>O004</v>
      </c>
      <c r="C496" s="3">
        <f>IFERROR(__xludf.DUMMYFUNCTION("TO_DATE(RANDBETWEEN(DATE(2023,1,1),DATE(2024,11,11)))"),45143.0)</f>
        <v>45143</v>
      </c>
      <c r="D496" s="4" t="s">
        <v>12</v>
      </c>
      <c r="E496" s="4" t="str">
        <f t="shared" si="2"/>
        <v>V0056</v>
      </c>
      <c r="F496" s="4" t="s">
        <v>30</v>
      </c>
      <c r="G496" s="5">
        <f t="shared" si="3"/>
        <v>1</v>
      </c>
      <c r="H496" s="4">
        <f t="shared" si="4"/>
        <v>11607</v>
      </c>
    </row>
    <row r="497">
      <c r="A497" s="1" t="s">
        <v>515</v>
      </c>
      <c r="B497" s="2" t="str">
        <f t="shared" si="1"/>
        <v>O007</v>
      </c>
      <c r="C497" s="3">
        <f>IFERROR(__xludf.DUMMYFUNCTION("TO_DATE(RANDBETWEEN(DATE(2023,1,1),DATE(2024,11,11)))"),44959.0)</f>
        <v>44959</v>
      </c>
      <c r="D497" s="4" t="s">
        <v>21</v>
      </c>
      <c r="E497" s="4" t="str">
        <f t="shared" si="2"/>
        <v>V008</v>
      </c>
      <c r="F497" s="4" t="s">
        <v>17</v>
      </c>
      <c r="G497" s="5">
        <f t="shared" si="3"/>
        <v>5</v>
      </c>
      <c r="H497" s="4">
        <f t="shared" si="4"/>
        <v>18181</v>
      </c>
    </row>
    <row r="498">
      <c r="A498" s="1" t="s">
        <v>516</v>
      </c>
      <c r="B498" s="2" t="str">
        <f t="shared" si="1"/>
        <v>O007</v>
      </c>
      <c r="C498" s="3">
        <f>IFERROR(__xludf.DUMMYFUNCTION("TO_DATE(RANDBETWEEN(DATE(2023,1,1),DATE(2024,11,11)))"),45187.0)</f>
        <v>45187</v>
      </c>
      <c r="D498" s="4" t="s">
        <v>9</v>
      </c>
      <c r="E498" s="4" t="str">
        <f t="shared" si="2"/>
        <v>V0026</v>
      </c>
      <c r="F498" s="4" t="s">
        <v>17</v>
      </c>
      <c r="G498" s="5">
        <f t="shared" si="3"/>
        <v>4</v>
      </c>
      <c r="H498" s="4">
        <f t="shared" si="4"/>
        <v>38582</v>
      </c>
    </row>
    <row r="499">
      <c r="A499" s="1" t="s">
        <v>517</v>
      </c>
      <c r="B499" s="2" t="str">
        <f t="shared" si="1"/>
        <v>O0010</v>
      </c>
      <c r="C499" s="3">
        <f>IFERROR(__xludf.DUMMYFUNCTION("TO_DATE(RANDBETWEEN(DATE(2023,1,1),DATE(2024,11,11)))"),45277.0)</f>
        <v>45277</v>
      </c>
      <c r="D499" s="4" t="s">
        <v>9</v>
      </c>
      <c r="E499" s="4" t="str">
        <f t="shared" si="2"/>
        <v>V0037</v>
      </c>
      <c r="F499" s="4" t="s">
        <v>10</v>
      </c>
      <c r="G499" s="5">
        <f t="shared" si="3"/>
        <v>10</v>
      </c>
      <c r="H499" s="4">
        <f t="shared" si="4"/>
        <v>191906</v>
      </c>
    </row>
    <row r="500">
      <c r="A500" s="1" t="s">
        <v>518</v>
      </c>
      <c r="B500" s="2" t="str">
        <f t="shared" si="1"/>
        <v>O003</v>
      </c>
      <c r="C500" s="3">
        <f>IFERROR(__xludf.DUMMYFUNCTION("TO_DATE(RANDBETWEEN(DATE(2023,1,1),DATE(2024,11,11)))"),45413.0)</f>
        <v>45413</v>
      </c>
      <c r="D500" s="4" t="s">
        <v>21</v>
      </c>
      <c r="E500" s="4" t="str">
        <f t="shared" si="2"/>
        <v>V0019</v>
      </c>
      <c r="F500" s="4" t="s">
        <v>35</v>
      </c>
      <c r="G500" s="5">
        <f t="shared" si="3"/>
        <v>1</v>
      </c>
      <c r="H500" s="4">
        <f t="shared" si="4"/>
        <v>11714</v>
      </c>
    </row>
    <row r="501">
      <c r="A501" s="5"/>
      <c r="G501" s="5"/>
    </row>
    <row r="502">
      <c r="A502" s="5"/>
      <c r="G502" s="5"/>
    </row>
    <row r="503">
      <c r="A503" s="5"/>
      <c r="G503" s="5"/>
    </row>
    <row r="504">
      <c r="A504" s="5"/>
      <c r="G504" s="5"/>
    </row>
    <row r="505">
      <c r="A505" s="5"/>
      <c r="G505" s="5"/>
    </row>
    <row r="506">
      <c r="A506" s="5"/>
      <c r="G506" s="5"/>
    </row>
    <row r="507">
      <c r="A507" s="5"/>
      <c r="G507" s="5"/>
    </row>
    <row r="508">
      <c r="A508" s="5"/>
      <c r="G508" s="5"/>
    </row>
    <row r="509">
      <c r="A509" s="5"/>
      <c r="G509" s="5"/>
    </row>
    <row r="510">
      <c r="A510" s="5"/>
      <c r="G510" s="5"/>
    </row>
    <row r="511">
      <c r="A511" s="5"/>
      <c r="G511" s="5"/>
    </row>
    <row r="512">
      <c r="A512" s="5"/>
      <c r="G512" s="5"/>
    </row>
    <row r="513">
      <c r="A513" s="5"/>
      <c r="G513" s="5"/>
    </row>
    <row r="514">
      <c r="A514" s="5"/>
      <c r="G514" s="5"/>
    </row>
    <row r="515">
      <c r="A515" s="5"/>
      <c r="G515" s="5"/>
    </row>
    <row r="516">
      <c r="A516" s="5"/>
      <c r="G516" s="5"/>
    </row>
    <row r="517">
      <c r="A517" s="5"/>
      <c r="G517" s="5"/>
    </row>
    <row r="518">
      <c r="A518" s="5"/>
      <c r="G518" s="5"/>
    </row>
    <row r="519">
      <c r="A519" s="5"/>
      <c r="G519" s="5"/>
    </row>
    <row r="520">
      <c r="A520" s="5"/>
      <c r="G520" s="5"/>
    </row>
    <row r="521">
      <c r="A521" s="5"/>
      <c r="G521" s="5"/>
    </row>
    <row r="522">
      <c r="A522" s="5"/>
      <c r="G522" s="5"/>
    </row>
    <row r="523">
      <c r="A523" s="5"/>
      <c r="G523" s="5"/>
    </row>
    <row r="524">
      <c r="A524" s="5"/>
      <c r="G524" s="5"/>
    </row>
    <row r="525">
      <c r="A525" s="5"/>
      <c r="G525" s="5"/>
    </row>
    <row r="526">
      <c r="A526" s="5"/>
      <c r="G526" s="5"/>
    </row>
    <row r="527">
      <c r="A527" s="5"/>
      <c r="G527" s="5"/>
    </row>
    <row r="528">
      <c r="A528" s="5"/>
      <c r="G528" s="5"/>
    </row>
    <row r="529">
      <c r="A529" s="5"/>
      <c r="G529" s="5"/>
    </row>
    <row r="530">
      <c r="A530" s="5"/>
      <c r="G530" s="5"/>
    </row>
    <row r="531">
      <c r="A531" s="5"/>
      <c r="G531" s="5"/>
    </row>
    <row r="532">
      <c r="A532" s="5"/>
      <c r="G532" s="5"/>
    </row>
    <row r="533">
      <c r="A533" s="5"/>
      <c r="G533" s="5"/>
    </row>
    <row r="534">
      <c r="A534" s="5"/>
      <c r="G534" s="5"/>
    </row>
    <row r="535">
      <c r="A535" s="5"/>
      <c r="G535" s="5"/>
    </row>
    <row r="536">
      <c r="A536" s="5"/>
      <c r="G536" s="5"/>
    </row>
    <row r="537">
      <c r="A537" s="5"/>
      <c r="G537" s="5"/>
    </row>
    <row r="538">
      <c r="A538" s="5"/>
      <c r="G538" s="5"/>
    </row>
    <row r="539">
      <c r="A539" s="5"/>
      <c r="G539" s="5"/>
    </row>
    <row r="540">
      <c r="A540" s="5"/>
      <c r="G540" s="5"/>
    </row>
    <row r="541">
      <c r="A541" s="5"/>
      <c r="G541" s="5"/>
    </row>
    <row r="542">
      <c r="A542" s="5"/>
      <c r="G542" s="5"/>
    </row>
    <row r="543">
      <c r="A543" s="5"/>
      <c r="G543" s="5"/>
    </row>
    <row r="544">
      <c r="A544" s="5"/>
      <c r="G544" s="5"/>
    </row>
    <row r="545">
      <c r="A545" s="5"/>
      <c r="G545" s="5"/>
    </row>
    <row r="546">
      <c r="A546" s="5"/>
      <c r="G546" s="5"/>
    </row>
    <row r="547">
      <c r="A547" s="5"/>
      <c r="G547" s="5"/>
    </row>
    <row r="548">
      <c r="A548" s="5"/>
      <c r="G548" s="5"/>
    </row>
    <row r="549">
      <c r="A549" s="5"/>
      <c r="G549" s="5"/>
    </row>
    <row r="550">
      <c r="A550" s="5"/>
      <c r="G550" s="5"/>
    </row>
    <row r="551">
      <c r="A551" s="5"/>
      <c r="G551" s="5"/>
    </row>
    <row r="552">
      <c r="A552" s="5"/>
      <c r="G552" s="5"/>
    </row>
    <row r="553">
      <c r="A553" s="5"/>
      <c r="G553" s="5"/>
    </row>
    <row r="554">
      <c r="A554" s="5"/>
      <c r="G554" s="5"/>
    </row>
    <row r="555">
      <c r="A555" s="5"/>
      <c r="G555" s="5"/>
    </row>
    <row r="556">
      <c r="A556" s="5"/>
      <c r="G556" s="5"/>
    </row>
    <row r="557">
      <c r="A557" s="5"/>
      <c r="G557" s="5"/>
    </row>
    <row r="558">
      <c r="A558" s="5"/>
      <c r="G558" s="5"/>
    </row>
    <row r="559">
      <c r="A559" s="5"/>
      <c r="G559" s="5"/>
    </row>
    <row r="560">
      <c r="A560" s="5"/>
      <c r="G560" s="5"/>
    </row>
    <row r="561">
      <c r="A561" s="5"/>
      <c r="G561" s="5"/>
    </row>
    <row r="562">
      <c r="A562" s="5"/>
      <c r="G562" s="5"/>
    </row>
    <row r="563">
      <c r="A563" s="5"/>
      <c r="G563" s="5"/>
    </row>
    <row r="564">
      <c r="A564" s="5"/>
      <c r="G564" s="5"/>
    </row>
    <row r="565">
      <c r="A565" s="5"/>
      <c r="G565" s="5"/>
    </row>
    <row r="566">
      <c r="A566" s="5"/>
      <c r="G566" s="5"/>
    </row>
    <row r="567">
      <c r="A567" s="5"/>
      <c r="G567" s="5"/>
    </row>
    <row r="568">
      <c r="A568" s="5"/>
      <c r="G568" s="5"/>
    </row>
    <row r="569">
      <c r="A569" s="5"/>
      <c r="G569" s="5"/>
    </row>
    <row r="570">
      <c r="A570" s="5"/>
      <c r="G570" s="5"/>
    </row>
    <row r="571">
      <c r="A571" s="5"/>
      <c r="G571" s="5"/>
    </row>
    <row r="572">
      <c r="A572" s="5"/>
      <c r="G572" s="5"/>
    </row>
    <row r="573">
      <c r="A573" s="5"/>
      <c r="G573" s="5"/>
    </row>
    <row r="574">
      <c r="A574" s="5"/>
      <c r="G574" s="5"/>
    </row>
    <row r="575">
      <c r="A575" s="5"/>
      <c r="G575" s="5"/>
    </row>
    <row r="576">
      <c r="A576" s="5"/>
      <c r="G576" s="5"/>
    </row>
    <row r="577">
      <c r="A577" s="5"/>
      <c r="G577" s="5"/>
    </row>
    <row r="578">
      <c r="A578" s="5"/>
      <c r="G578" s="5"/>
    </row>
    <row r="579">
      <c r="A579" s="5"/>
      <c r="G579" s="5"/>
    </row>
    <row r="580">
      <c r="A580" s="5"/>
      <c r="G580" s="5"/>
    </row>
    <row r="581">
      <c r="A581" s="5"/>
      <c r="G581" s="5"/>
    </row>
    <row r="582">
      <c r="A582" s="5"/>
      <c r="G582" s="5"/>
    </row>
    <row r="583">
      <c r="A583" s="5"/>
      <c r="G583" s="5"/>
    </row>
    <row r="584">
      <c r="A584" s="5"/>
      <c r="G584" s="5"/>
    </row>
    <row r="585">
      <c r="A585" s="5"/>
      <c r="G585" s="5"/>
    </row>
    <row r="586">
      <c r="A586" s="5"/>
      <c r="G586" s="5"/>
    </row>
    <row r="587">
      <c r="A587" s="5"/>
      <c r="G587" s="5"/>
    </row>
    <row r="588">
      <c r="A588" s="5"/>
      <c r="G588" s="5"/>
    </row>
    <row r="589">
      <c r="A589" s="5"/>
      <c r="G589" s="5"/>
    </row>
    <row r="590">
      <c r="A590" s="5"/>
      <c r="G590" s="5"/>
    </row>
    <row r="591">
      <c r="A591" s="5"/>
      <c r="G591" s="5"/>
    </row>
    <row r="592">
      <c r="A592" s="5"/>
      <c r="G592" s="5"/>
    </row>
    <row r="593">
      <c r="A593" s="5"/>
      <c r="G593" s="5"/>
    </row>
    <row r="594">
      <c r="A594" s="5"/>
      <c r="G594" s="5"/>
    </row>
    <row r="595">
      <c r="A595" s="5"/>
      <c r="G595" s="5"/>
    </row>
    <row r="596">
      <c r="A596" s="5"/>
      <c r="G596" s="5"/>
    </row>
    <row r="597">
      <c r="A597" s="5"/>
      <c r="G597" s="5"/>
    </row>
    <row r="598">
      <c r="A598" s="5"/>
      <c r="G598" s="5"/>
    </row>
    <row r="599">
      <c r="A599" s="5"/>
      <c r="G599" s="5"/>
    </row>
    <row r="600">
      <c r="A600" s="5"/>
      <c r="G600" s="5"/>
    </row>
    <row r="601">
      <c r="A601" s="5"/>
      <c r="G601" s="5"/>
    </row>
    <row r="602">
      <c r="A602" s="5"/>
      <c r="G602" s="5"/>
    </row>
    <row r="603">
      <c r="A603" s="5"/>
      <c r="G603" s="5"/>
    </row>
    <row r="604">
      <c r="A604" s="5"/>
      <c r="G604" s="5"/>
    </row>
    <row r="605">
      <c r="A605" s="5"/>
      <c r="G605" s="5"/>
    </row>
    <row r="606">
      <c r="A606" s="5"/>
      <c r="G606" s="5"/>
    </row>
    <row r="607">
      <c r="A607" s="5"/>
      <c r="G607" s="5"/>
    </row>
    <row r="608">
      <c r="A608" s="5"/>
      <c r="G608" s="5"/>
    </row>
    <row r="609">
      <c r="A609" s="5"/>
      <c r="G609" s="5"/>
    </row>
    <row r="610">
      <c r="A610" s="5"/>
      <c r="G610" s="5"/>
    </row>
    <row r="611">
      <c r="A611" s="5"/>
      <c r="G611" s="5"/>
    </row>
    <row r="612">
      <c r="A612" s="5"/>
      <c r="G612" s="5"/>
    </row>
    <row r="613">
      <c r="A613" s="5"/>
      <c r="G613" s="5"/>
    </row>
    <row r="614">
      <c r="A614" s="5"/>
      <c r="G614" s="5"/>
    </row>
    <row r="615">
      <c r="A615" s="5"/>
      <c r="G615" s="5"/>
    </row>
    <row r="616">
      <c r="A616" s="5"/>
      <c r="G616" s="5"/>
    </row>
    <row r="617">
      <c r="A617" s="5"/>
      <c r="G617" s="5"/>
    </row>
    <row r="618">
      <c r="A618" s="5"/>
      <c r="G618" s="5"/>
    </row>
    <row r="619">
      <c r="A619" s="5"/>
      <c r="G619" s="5"/>
    </row>
    <row r="620">
      <c r="A620" s="5"/>
      <c r="G620" s="5"/>
    </row>
    <row r="621">
      <c r="A621" s="5"/>
      <c r="G621" s="5"/>
    </row>
    <row r="622">
      <c r="A622" s="5"/>
      <c r="G622" s="5"/>
    </row>
    <row r="623">
      <c r="A623" s="5"/>
      <c r="G623" s="5"/>
    </row>
    <row r="624">
      <c r="A624" s="5"/>
      <c r="G624" s="5"/>
    </row>
    <row r="625">
      <c r="A625" s="5"/>
      <c r="G625" s="5"/>
    </row>
    <row r="626">
      <c r="A626" s="5"/>
      <c r="G626" s="5"/>
    </row>
    <row r="627">
      <c r="A627" s="5"/>
      <c r="G627" s="5"/>
    </row>
    <row r="628">
      <c r="A628" s="5"/>
      <c r="G628" s="5"/>
    </row>
    <row r="629">
      <c r="A629" s="5"/>
      <c r="G629" s="5"/>
    </row>
    <row r="630">
      <c r="A630" s="5"/>
      <c r="G630" s="5"/>
    </row>
    <row r="631">
      <c r="A631" s="5"/>
      <c r="G631" s="5"/>
    </row>
    <row r="632">
      <c r="A632" s="5"/>
      <c r="G632" s="5"/>
    </row>
    <row r="633">
      <c r="A633" s="5"/>
      <c r="G633" s="5"/>
    </row>
    <row r="634">
      <c r="A634" s="5"/>
      <c r="G634" s="5"/>
    </row>
    <row r="635">
      <c r="A635" s="5"/>
      <c r="G635" s="5"/>
    </row>
    <row r="636">
      <c r="A636" s="5"/>
      <c r="G636" s="5"/>
    </row>
    <row r="637">
      <c r="A637" s="5"/>
      <c r="G637" s="5"/>
    </row>
    <row r="638">
      <c r="A638" s="5"/>
      <c r="G638" s="5"/>
    </row>
    <row r="639">
      <c r="A639" s="5"/>
      <c r="G639" s="5"/>
    </row>
    <row r="640">
      <c r="A640" s="5"/>
      <c r="G640" s="5"/>
    </row>
    <row r="641">
      <c r="A641" s="5"/>
      <c r="G641" s="5"/>
    </row>
    <row r="642">
      <c r="A642" s="5"/>
      <c r="G642" s="5"/>
    </row>
    <row r="643">
      <c r="A643" s="5"/>
      <c r="G643" s="5"/>
    </row>
    <row r="644">
      <c r="A644" s="5"/>
      <c r="G644" s="5"/>
    </row>
    <row r="645">
      <c r="A645" s="5"/>
      <c r="G645" s="5"/>
    </row>
    <row r="646">
      <c r="A646" s="5"/>
      <c r="G646" s="5"/>
    </row>
    <row r="647">
      <c r="A647" s="5"/>
      <c r="G647" s="5"/>
    </row>
    <row r="648">
      <c r="A648" s="5"/>
      <c r="G648" s="5"/>
    </row>
    <row r="649">
      <c r="A649" s="5"/>
      <c r="G649" s="5"/>
    </row>
    <row r="650">
      <c r="A650" s="5"/>
      <c r="G650" s="5"/>
    </row>
    <row r="651">
      <c r="A651" s="5"/>
      <c r="G651" s="5"/>
    </row>
    <row r="652">
      <c r="A652" s="5"/>
      <c r="G652" s="5"/>
    </row>
    <row r="653">
      <c r="A653" s="5"/>
      <c r="G653" s="5"/>
    </row>
    <row r="654">
      <c r="A654" s="5"/>
      <c r="G654" s="5"/>
    </row>
    <row r="655">
      <c r="A655" s="5"/>
      <c r="G655" s="5"/>
    </row>
    <row r="656">
      <c r="A656" s="5"/>
      <c r="G656" s="5"/>
    </row>
    <row r="657">
      <c r="A657" s="5"/>
      <c r="G657" s="5"/>
    </row>
    <row r="658">
      <c r="A658" s="5"/>
      <c r="G658" s="5"/>
    </row>
    <row r="659">
      <c r="A659" s="5"/>
      <c r="G659" s="5"/>
    </row>
    <row r="660">
      <c r="A660" s="5"/>
      <c r="G660" s="5"/>
    </row>
    <row r="661">
      <c r="A661" s="5"/>
      <c r="G661" s="5"/>
    </row>
    <row r="662">
      <c r="A662" s="5"/>
      <c r="G662" s="5"/>
    </row>
    <row r="663">
      <c r="A663" s="5"/>
      <c r="G663" s="5"/>
    </row>
    <row r="664">
      <c r="A664" s="5"/>
      <c r="G664" s="5"/>
    </row>
    <row r="665">
      <c r="A665" s="5"/>
      <c r="G665" s="5"/>
    </row>
    <row r="666">
      <c r="A666" s="5"/>
      <c r="G666" s="5"/>
    </row>
    <row r="667">
      <c r="A667" s="5"/>
      <c r="G667" s="5"/>
    </row>
    <row r="668">
      <c r="A668" s="5"/>
      <c r="G668" s="5"/>
    </row>
    <row r="669">
      <c r="A669" s="5"/>
      <c r="G669" s="5"/>
    </row>
    <row r="670">
      <c r="A670" s="5"/>
      <c r="G670" s="5"/>
    </row>
    <row r="671">
      <c r="A671" s="5"/>
      <c r="G671" s="5"/>
    </row>
    <row r="672">
      <c r="A672" s="5"/>
      <c r="G672" s="5"/>
    </row>
    <row r="673">
      <c r="A673" s="5"/>
      <c r="G673" s="5"/>
    </row>
    <row r="674">
      <c r="A674" s="5"/>
      <c r="G674" s="5"/>
    </row>
    <row r="675">
      <c r="A675" s="5"/>
      <c r="G675" s="5"/>
    </row>
    <row r="676">
      <c r="A676" s="5"/>
      <c r="G676" s="5"/>
    </row>
    <row r="677">
      <c r="A677" s="5"/>
      <c r="G677" s="5"/>
    </row>
    <row r="678">
      <c r="A678" s="5"/>
      <c r="G678" s="5"/>
    </row>
    <row r="679">
      <c r="A679" s="5"/>
      <c r="G679" s="5"/>
    </row>
    <row r="680">
      <c r="A680" s="5"/>
      <c r="G680" s="5"/>
    </row>
    <row r="681">
      <c r="A681" s="5"/>
      <c r="G681" s="5"/>
    </row>
    <row r="682">
      <c r="A682" s="5"/>
      <c r="G682" s="5"/>
    </row>
    <row r="683">
      <c r="A683" s="5"/>
      <c r="G683" s="5"/>
    </row>
    <row r="684">
      <c r="A684" s="5"/>
      <c r="G684" s="5"/>
    </row>
    <row r="685">
      <c r="A685" s="5"/>
      <c r="G685" s="5"/>
    </row>
    <row r="686">
      <c r="A686" s="5"/>
      <c r="G686" s="5"/>
    </row>
    <row r="687">
      <c r="A687" s="5"/>
      <c r="G687" s="5"/>
    </row>
    <row r="688">
      <c r="A688" s="5"/>
      <c r="G688" s="5"/>
    </row>
    <row r="689">
      <c r="A689" s="5"/>
      <c r="G689" s="5"/>
    </row>
    <row r="690">
      <c r="A690" s="5"/>
      <c r="G690" s="5"/>
    </row>
    <row r="691">
      <c r="A691" s="5"/>
      <c r="G691" s="5"/>
    </row>
    <row r="692">
      <c r="A692" s="5"/>
      <c r="G692" s="5"/>
    </row>
    <row r="693">
      <c r="A693" s="5"/>
      <c r="G693" s="5"/>
    </row>
    <row r="694">
      <c r="A694" s="5"/>
      <c r="G694" s="5"/>
    </row>
    <row r="695">
      <c r="A695" s="5"/>
      <c r="G695" s="5"/>
    </row>
    <row r="696">
      <c r="A696" s="5"/>
      <c r="G696" s="5"/>
    </row>
    <row r="697">
      <c r="A697" s="5"/>
      <c r="G697" s="5"/>
    </row>
    <row r="698">
      <c r="A698" s="5"/>
      <c r="G698" s="5"/>
    </row>
    <row r="699">
      <c r="A699" s="5"/>
      <c r="G699" s="5"/>
    </row>
    <row r="700">
      <c r="A700" s="5"/>
      <c r="G700" s="5"/>
    </row>
    <row r="701">
      <c r="A701" s="5"/>
      <c r="G701" s="5"/>
    </row>
    <row r="702">
      <c r="A702" s="5"/>
      <c r="G702" s="5"/>
    </row>
    <row r="703">
      <c r="A703" s="5"/>
      <c r="G703" s="5"/>
    </row>
    <row r="704">
      <c r="A704" s="5"/>
      <c r="G704" s="5"/>
    </row>
    <row r="705">
      <c r="A705" s="5"/>
      <c r="G705" s="5"/>
    </row>
    <row r="706">
      <c r="A706" s="5"/>
      <c r="G706" s="5"/>
    </row>
    <row r="707">
      <c r="A707" s="5"/>
      <c r="G707" s="5"/>
    </row>
    <row r="708">
      <c r="A708" s="5"/>
      <c r="G708" s="5"/>
    </row>
    <row r="709">
      <c r="A709" s="5"/>
      <c r="G709" s="5"/>
    </row>
    <row r="710">
      <c r="A710" s="5"/>
      <c r="G710" s="5"/>
    </row>
    <row r="711">
      <c r="A711" s="5"/>
      <c r="G711" s="5"/>
    </row>
    <row r="712">
      <c r="A712" s="5"/>
      <c r="G712" s="5"/>
    </row>
    <row r="713">
      <c r="A713" s="5"/>
      <c r="G713" s="5"/>
    </row>
    <row r="714">
      <c r="A714" s="5"/>
      <c r="G714" s="5"/>
    </row>
    <row r="715">
      <c r="A715" s="5"/>
      <c r="G715" s="5"/>
    </row>
    <row r="716">
      <c r="A716" s="5"/>
      <c r="G716" s="5"/>
    </row>
    <row r="717">
      <c r="A717" s="5"/>
      <c r="G717" s="5"/>
    </row>
    <row r="718">
      <c r="A718" s="5"/>
      <c r="G718" s="5"/>
    </row>
    <row r="719">
      <c r="A719" s="5"/>
      <c r="G719" s="5"/>
    </row>
    <row r="720">
      <c r="A720" s="5"/>
      <c r="G720" s="5"/>
    </row>
    <row r="721">
      <c r="A721" s="5"/>
      <c r="G721" s="5"/>
    </row>
    <row r="722">
      <c r="A722" s="5"/>
      <c r="G722" s="5"/>
    </row>
    <row r="723">
      <c r="A723" s="5"/>
      <c r="G723" s="5"/>
    </row>
    <row r="724">
      <c r="A724" s="5"/>
      <c r="G724" s="5"/>
    </row>
    <row r="725">
      <c r="A725" s="5"/>
      <c r="G725" s="5"/>
    </row>
    <row r="726">
      <c r="A726" s="5"/>
      <c r="G726" s="5"/>
    </row>
    <row r="727">
      <c r="A727" s="5"/>
      <c r="G727" s="5"/>
    </row>
    <row r="728">
      <c r="A728" s="5"/>
      <c r="G728" s="5"/>
    </row>
    <row r="729">
      <c r="A729" s="5"/>
      <c r="G729" s="5"/>
    </row>
    <row r="730">
      <c r="A730" s="5"/>
      <c r="G730" s="5"/>
    </row>
    <row r="731">
      <c r="A731" s="5"/>
      <c r="G731" s="5"/>
    </row>
    <row r="732">
      <c r="A732" s="5"/>
      <c r="G732" s="5"/>
    </row>
    <row r="733">
      <c r="A733" s="5"/>
      <c r="G733" s="5"/>
    </row>
    <row r="734">
      <c r="A734" s="5"/>
      <c r="G734" s="5"/>
    </row>
    <row r="735">
      <c r="A735" s="5"/>
      <c r="G735" s="5"/>
    </row>
    <row r="736">
      <c r="A736" s="5"/>
      <c r="G736" s="5"/>
    </row>
    <row r="737">
      <c r="A737" s="5"/>
      <c r="G737" s="5"/>
    </row>
    <row r="738">
      <c r="A738" s="5"/>
      <c r="G738" s="5"/>
    </row>
    <row r="739">
      <c r="A739" s="5"/>
      <c r="G739" s="5"/>
    </row>
    <row r="740">
      <c r="A740" s="5"/>
      <c r="G740" s="5"/>
    </row>
    <row r="741">
      <c r="A741" s="5"/>
      <c r="G741" s="5"/>
    </row>
    <row r="742">
      <c r="A742" s="5"/>
      <c r="G742" s="5"/>
    </row>
    <row r="743">
      <c r="A743" s="5"/>
      <c r="G743" s="5"/>
    </row>
    <row r="744">
      <c r="A744" s="5"/>
      <c r="G744" s="5"/>
    </row>
    <row r="745">
      <c r="A745" s="5"/>
      <c r="G745" s="5"/>
    </row>
    <row r="746">
      <c r="A746" s="5"/>
      <c r="G746" s="5"/>
    </row>
    <row r="747">
      <c r="A747" s="5"/>
      <c r="G747" s="5"/>
    </row>
    <row r="748">
      <c r="A748" s="5"/>
      <c r="G748" s="5"/>
    </row>
    <row r="749">
      <c r="A749" s="5"/>
      <c r="G749" s="5"/>
    </row>
    <row r="750">
      <c r="A750" s="5"/>
      <c r="G750" s="5"/>
    </row>
    <row r="751">
      <c r="A751" s="5"/>
      <c r="G751" s="5"/>
    </row>
    <row r="752">
      <c r="A752" s="5"/>
      <c r="G752" s="5"/>
    </row>
    <row r="753">
      <c r="A753" s="5"/>
      <c r="G753" s="5"/>
    </row>
    <row r="754">
      <c r="A754" s="5"/>
      <c r="G754" s="5"/>
    </row>
    <row r="755">
      <c r="A755" s="5"/>
      <c r="G755" s="5"/>
    </row>
    <row r="756">
      <c r="A756" s="5"/>
      <c r="G756" s="5"/>
    </row>
    <row r="757">
      <c r="A757" s="5"/>
      <c r="G757" s="5"/>
    </row>
    <row r="758">
      <c r="A758" s="5"/>
      <c r="G758" s="5"/>
    </row>
    <row r="759">
      <c r="A759" s="5"/>
      <c r="G759" s="5"/>
    </row>
    <row r="760">
      <c r="A760" s="5"/>
      <c r="G760" s="5"/>
    </row>
    <row r="761">
      <c r="A761" s="5"/>
      <c r="G761" s="5"/>
    </row>
    <row r="762">
      <c r="A762" s="5"/>
      <c r="G762" s="5"/>
    </row>
    <row r="763">
      <c r="A763" s="5"/>
      <c r="G763" s="5"/>
    </row>
    <row r="764">
      <c r="A764" s="5"/>
      <c r="G764" s="5"/>
    </row>
    <row r="765">
      <c r="A765" s="5"/>
      <c r="G765" s="5"/>
    </row>
    <row r="766">
      <c r="A766" s="5"/>
      <c r="G766" s="5"/>
    </row>
    <row r="767">
      <c r="A767" s="5"/>
      <c r="G767" s="5"/>
    </row>
    <row r="768">
      <c r="A768" s="5"/>
      <c r="G768" s="5"/>
    </row>
    <row r="769">
      <c r="A769" s="5"/>
      <c r="G769" s="5"/>
    </row>
    <row r="770">
      <c r="A770" s="5"/>
      <c r="G770" s="5"/>
    </row>
    <row r="771">
      <c r="A771" s="5"/>
      <c r="G771" s="5"/>
    </row>
    <row r="772">
      <c r="A772" s="5"/>
      <c r="G772" s="5"/>
    </row>
    <row r="773">
      <c r="A773" s="5"/>
      <c r="G773" s="5"/>
    </row>
    <row r="774">
      <c r="A774" s="5"/>
      <c r="G774" s="5"/>
    </row>
    <row r="775">
      <c r="A775" s="5"/>
      <c r="G775" s="5"/>
    </row>
    <row r="776">
      <c r="A776" s="5"/>
      <c r="G776" s="5"/>
    </row>
    <row r="777">
      <c r="A777" s="5"/>
      <c r="G777" s="5"/>
    </row>
    <row r="778">
      <c r="A778" s="5"/>
      <c r="G778" s="5"/>
    </row>
    <row r="779">
      <c r="A779" s="5"/>
      <c r="G779" s="5"/>
    </row>
    <row r="780">
      <c r="A780" s="5"/>
      <c r="G780" s="5"/>
    </row>
    <row r="781">
      <c r="A781" s="5"/>
      <c r="G781" s="5"/>
    </row>
    <row r="782">
      <c r="A782" s="5"/>
      <c r="G782" s="5"/>
    </row>
    <row r="783">
      <c r="A783" s="5"/>
      <c r="G783" s="5"/>
    </row>
    <row r="784">
      <c r="A784" s="5"/>
      <c r="G784" s="5"/>
    </row>
    <row r="785">
      <c r="A785" s="5"/>
      <c r="G785" s="5"/>
    </row>
    <row r="786">
      <c r="A786" s="5"/>
      <c r="G786" s="5"/>
    </row>
    <row r="787">
      <c r="A787" s="5"/>
      <c r="G787" s="5"/>
    </row>
    <row r="788">
      <c r="A788" s="5"/>
      <c r="G788" s="5"/>
    </row>
    <row r="789">
      <c r="A789" s="5"/>
      <c r="G789" s="5"/>
    </row>
    <row r="790">
      <c r="A790" s="5"/>
      <c r="G790" s="5"/>
    </row>
    <row r="791">
      <c r="A791" s="5"/>
      <c r="G791" s="5"/>
    </row>
    <row r="792">
      <c r="A792" s="5"/>
      <c r="G792" s="5"/>
    </row>
    <row r="793">
      <c r="A793" s="5"/>
      <c r="G793" s="5"/>
    </row>
    <row r="794">
      <c r="A794" s="5"/>
      <c r="G794" s="5"/>
    </row>
    <row r="795">
      <c r="A795" s="5"/>
      <c r="G795" s="5"/>
    </row>
    <row r="796">
      <c r="A796" s="5"/>
      <c r="G796" s="5"/>
    </row>
    <row r="797">
      <c r="A797" s="5"/>
      <c r="G797" s="5"/>
    </row>
    <row r="798">
      <c r="A798" s="5"/>
      <c r="G798" s="5"/>
    </row>
    <row r="799">
      <c r="A799" s="5"/>
      <c r="G799" s="5"/>
    </row>
    <row r="800">
      <c r="A800" s="5"/>
      <c r="G800" s="5"/>
    </row>
    <row r="801">
      <c r="A801" s="5"/>
      <c r="G801" s="5"/>
    </row>
    <row r="802">
      <c r="A802" s="5"/>
      <c r="G802" s="5"/>
    </row>
    <row r="803">
      <c r="A803" s="5"/>
      <c r="G803" s="5"/>
    </row>
    <row r="804">
      <c r="A804" s="5"/>
      <c r="G804" s="5"/>
    </row>
    <row r="805">
      <c r="A805" s="5"/>
      <c r="G805" s="5"/>
    </row>
    <row r="806">
      <c r="A806" s="5"/>
      <c r="G806" s="5"/>
    </row>
    <row r="807">
      <c r="A807" s="5"/>
      <c r="G807" s="5"/>
    </row>
    <row r="808">
      <c r="A808" s="5"/>
      <c r="G808" s="5"/>
    </row>
    <row r="809">
      <c r="A809" s="5"/>
      <c r="G809" s="5"/>
    </row>
    <row r="810">
      <c r="A810" s="5"/>
      <c r="G810" s="5"/>
    </row>
    <row r="811">
      <c r="A811" s="5"/>
      <c r="G811" s="5"/>
    </row>
    <row r="812">
      <c r="A812" s="5"/>
      <c r="G812" s="5"/>
    </row>
    <row r="813">
      <c r="A813" s="5"/>
      <c r="G813" s="5"/>
    </row>
    <row r="814">
      <c r="A814" s="5"/>
      <c r="G814" s="5"/>
    </row>
    <row r="815">
      <c r="A815" s="5"/>
      <c r="G815" s="5"/>
    </row>
    <row r="816">
      <c r="A816" s="5"/>
      <c r="G816" s="5"/>
    </row>
    <row r="817">
      <c r="A817" s="5"/>
      <c r="G817" s="5"/>
    </row>
    <row r="818">
      <c r="A818" s="5"/>
      <c r="G818" s="5"/>
    </row>
    <row r="819">
      <c r="A819" s="5"/>
      <c r="G819" s="5"/>
    </row>
    <row r="820">
      <c r="A820" s="5"/>
      <c r="G820" s="5"/>
    </row>
    <row r="821">
      <c r="A821" s="5"/>
      <c r="G821" s="5"/>
    </row>
    <row r="822">
      <c r="A822" s="5"/>
      <c r="G822" s="5"/>
    </row>
    <row r="823">
      <c r="A823" s="5"/>
      <c r="G823" s="5"/>
    </row>
    <row r="824">
      <c r="A824" s="5"/>
      <c r="G824" s="5"/>
    </row>
    <row r="825">
      <c r="A825" s="5"/>
      <c r="G825" s="5"/>
    </row>
    <row r="826">
      <c r="A826" s="5"/>
      <c r="G826" s="5"/>
    </row>
    <row r="827">
      <c r="A827" s="5"/>
      <c r="G827" s="5"/>
    </row>
    <row r="828">
      <c r="A828" s="5"/>
      <c r="G828" s="5"/>
    </row>
    <row r="829">
      <c r="A829" s="5"/>
      <c r="G829" s="5"/>
    </row>
    <row r="830">
      <c r="A830" s="5"/>
      <c r="G830" s="5"/>
    </row>
    <row r="831">
      <c r="A831" s="5"/>
      <c r="G831" s="5"/>
    </row>
    <row r="832">
      <c r="A832" s="5"/>
      <c r="G832" s="5"/>
    </row>
    <row r="833">
      <c r="A833" s="5"/>
      <c r="G833" s="5"/>
    </row>
    <row r="834">
      <c r="A834" s="5"/>
      <c r="G834" s="5"/>
    </row>
    <row r="835">
      <c r="A835" s="5"/>
      <c r="G835" s="5"/>
    </row>
    <row r="836">
      <c r="A836" s="5"/>
      <c r="G836" s="5"/>
    </row>
    <row r="837">
      <c r="A837" s="5"/>
      <c r="G837" s="5"/>
    </row>
    <row r="838">
      <c r="A838" s="5"/>
      <c r="G838" s="5"/>
    </row>
    <row r="839">
      <c r="A839" s="5"/>
      <c r="G839" s="5"/>
    </row>
    <row r="840">
      <c r="A840" s="5"/>
      <c r="G840" s="5"/>
    </row>
    <row r="841">
      <c r="A841" s="5"/>
      <c r="G841" s="5"/>
    </row>
    <row r="842">
      <c r="A842" s="5"/>
      <c r="G842" s="5"/>
    </row>
    <row r="843">
      <c r="A843" s="5"/>
      <c r="G843" s="5"/>
    </row>
    <row r="844">
      <c r="A844" s="5"/>
      <c r="G844" s="5"/>
    </row>
    <row r="845">
      <c r="A845" s="5"/>
      <c r="G845" s="5"/>
    </row>
    <row r="846">
      <c r="A846" s="5"/>
      <c r="G846" s="5"/>
    </row>
    <row r="847">
      <c r="A847" s="5"/>
      <c r="G847" s="5"/>
    </row>
    <row r="848">
      <c r="A848" s="5"/>
      <c r="G848" s="5"/>
    </row>
    <row r="849">
      <c r="A849" s="5"/>
      <c r="G849" s="5"/>
    </row>
    <row r="850">
      <c r="A850" s="5"/>
      <c r="G850" s="5"/>
    </row>
    <row r="851">
      <c r="A851" s="5"/>
      <c r="G851" s="5"/>
    </row>
    <row r="852">
      <c r="A852" s="5"/>
      <c r="G852" s="5"/>
    </row>
    <row r="853">
      <c r="A853" s="5"/>
      <c r="G853" s="5"/>
    </row>
    <row r="854">
      <c r="A854" s="5"/>
      <c r="G854" s="5"/>
    </row>
    <row r="855">
      <c r="A855" s="5"/>
      <c r="G855" s="5"/>
    </row>
    <row r="856">
      <c r="A856" s="5"/>
      <c r="G856" s="5"/>
    </row>
    <row r="857">
      <c r="A857" s="5"/>
      <c r="G857" s="5"/>
    </row>
    <row r="858">
      <c r="A858" s="5"/>
      <c r="G858" s="5"/>
    </row>
    <row r="859">
      <c r="A859" s="5"/>
      <c r="G859" s="5"/>
    </row>
    <row r="860">
      <c r="A860" s="5"/>
      <c r="G860" s="5"/>
    </row>
    <row r="861">
      <c r="A861" s="5"/>
      <c r="G861" s="5"/>
    </row>
    <row r="862">
      <c r="A862" s="5"/>
      <c r="G862" s="5"/>
    </row>
    <row r="863">
      <c r="A863" s="5"/>
      <c r="G863" s="5"/>
    </row>
    <row r="864">
      <c r="A864" s="5"/>
      <c r="G864" s="5"/>
    </row>
    <row r="865">
      <c r="A865" s="5"/>
      <c r="G865" s="5"/>
    </row>
    <row r="866">
      <c r="A866" s="5"/>
      <c r="G866" s="5"/>
    </row>
    <row r="867">
      <c r="A867" s="5"/>
      <c r="G867" s="5"/>
    </row>
    <row r="868">
      <c r="A868" s="5"/>
      <c r="G868" s="5"/>
    </row>
    <row r="869">
      <c r="A869" s="5"/>
      <c r="G869" s="5"/>
    </row>
    <row r="870">
      <c r="A870" s="5"/>
      <c r="G870" s="5"/>
    </row>
    <row r="871">
      <c r="A871" s="5"/>
      <c r="G871" s="5"/>
    </row>
    <row r="872">
      <c r="A872" s="5"/>
      <c r="G872" s="5"/>
    </row>
    <row r="873">
      <c r="A873" s="5"/>
      <c r="G873" s="5"/>
    </row>
    <row r="874">
      <c r="A874" s="5"/>
      <c r="G874" s="5"/>
    </row>
    <row r="875">
      <c r="A875" s="5"/>
      <c r="G875" s="5"/>
    </row>
    <row r="876">
      <c r="A876" s="5"/>
      <c r="G876" s="5"/>
    </row>
    <row r="877">
      <c r="A877" s="5"/>
      <c r="G877" s="5"/>
    </row>
    <row r="878">
      <c r="A878" s="5"/>
      <c r="G878" s="5"/>
    </row>
    <row r="879">
      <c r="A879" s="5"/>
      <c r="G879" s="5"/>
    </row>
    <row r="880">
      <c r="A880" s="5"/>
      <c r="G880" s="5"/>
    </row>
    <row r="881">
      <c r="A881" s="5"/>
      <c r="G881" s="5"/>
    </row>
    <row r="882">
      <c r="A882" s="5"/>
      <c r="G882" s="5"/>
    </row>
    <row r="883">
      <c r="A883" s="5"/>
      <c r="G883" s="5"/>
    </row>
    <row r="884">
      <c r="A884" s="5"/>
      <c r="G884" s="5"/>
    </row>
    <row r="885">
      <c r="A885" s="5"/>
      <c r="G885" s="5"/>
    </row>
    <row r="886">
      <c r="A886" s="5"/>
      <c r="G886" s="5"/>
    </row>
    <row r="887">
      <c r="A887" s="5"/>
      <c r="G887" s="5"/>
    </row>
    <row r="888">
      <c r="A888" s="5"/>
      <c r="G888" s="5"/>
    </row>
    <row r="889">
      <c r="A889" s="5"/>
      <c r="G889" s="5"/>
    </row>
    <row r="890">
      <c r="A890" s="5"/>
      <c r="G890" s="5"/>
    </row>
    <row r="891">
      <c r="A891" s="5"/>
      <c r="G891" s="5"/>
    </row>
    <row r="892">
      <c r="A892" s="5"/>
      <c r="G892" s="5"/>
    </row>
    <row r="893">
      <c r="A893" s="5"/>
      <c r="G893" s="5"/>
    </row>
    <row r="894">
      <c r="A894" s="5"/>
      <c r="G894" s="5"/>
    </row>
    <row r="895">
      <c r="A895" s="5"/>
      <c r="G895" s="5"/>
    </row>
    <row r="896">
      <c r="A896" s="5"/>
      <c r="G896" s="5"/>
    </row>
    <row r="897">
      <c r="A897" s="5"/>
      <c r="G897" s="5"/>
    </row>
    <row r="898">
      <c r="A898" s="5"/>
      <c r="G898" s="5"/>
    </row>
    <row r="899">
      <c r="A899" s="5"/>
      <c r="G899" s="5"/>
    </row>
    <row r="900">
      <c r="A900" s="5"/>
      <c r="G900" s="5"/>
    </row>
    <row r="901">
      <c r="A901" s="5"/>
      <c r="G901" s="5"/>
    </row>
    <row r="902">
      <c r="A902" s="5"/>
      <c r="G902" s="5"/>
    </row>
    <row r="903">
      <c r="A903" s="5"/>
      <c r="G903" s="5"/>
    </row>
    <row r="904">
      <c r="A904" s="5"/>
      <c r="G904" s="5"/>
    </row>
    <row r="905">
      <c r="A905" s="5"/>
      <c r="G905" s="5"/>
    </row>
    <row r="906">
      <c r="A906" s="5"/>
      <c r="G906" s="5"/>
    </row>
    <row r="907">
      <c r="A907" s="5"/>
      <c r="G907" s="5"/>
    </row>
    <row r="908">
      <c r="A908" s="5"/>
      <c r="G908" s="5"/>
    </row>
    <row r="909">
      <c r="A909" s="5"/>
      <c r="G909" s="5"/>
    </row>
    <row r="910">
      <c r="A910" s="5"/>
      <c r="G910" s="5"/>
    </row>
    <row r="911">
      <c r="A911" s="5"/>
      <c r="G911" s="5"/>
    </row>
    <row r="912">
      <c r="A912" s="5"/>
      <c r="G912" s="5"/>
    </row>
    <row r="913">
      <c r="A913" s="5"/>
      <c r="G913" s="5"/>
    </row>
    <row r="914">
      <c r="A914" s="5"/>
      <c r="G914" s="5"/>
    </row>
    <row r="915">
      <c r="A915" s="5"/>
      <c r="G915" s="5"/>
    </row>
    <row r="916">
      <c r="A916" s="5"/>
      <c r="G916" s="5"/>
    </row>
    <row r="917">
      <c r="A917" s="5"/>
      <c r="G917" s="5"/>
    </row>
    <row r="918">
      <c r="A918" s="5"/>
      <c r="G918" s="5"/>
    </row>
    <row r="919">
      <c r="A919" s="5"/>
      <c r="G919" s="5"/>
    </row>
    <row r="920">
      <c r="A920" s="5"/>
      <c r="G920" s="5"/>
    </row>
    <row r="921">
      <c r="A921" s="5"/>
      <c r="G921" s="5"/>
    </row>
    <row r="922">
      <c r="A922" s="5"/>
      <c r="G922" s="5"/>
    </row>
    <row r="923">
      <c r="A923" s="5"/>
      <c r="G923" s="5"/>
    </row>
    <row r="924">
      <c r="A924" s="5"/>
      <c r="G924" s="5"/>
    </row>
    <row r="925">
      <c r="A925" s="5"/>
      <c r="G925" s="5"/>
    </row>
    <row r="926">
      <c r="A926" s="5"/>
      <c r="G926" s="5"/>
    </row>
    <row r="927">
      <c r="A927" s="5"/>
      <c r="G927" s="5"/>
    </row>
    <row r="928">
      <c r="A928" s="5"/>
      <c r="G928" s="5"/>
    </row>
    <row r="929">
      <c r="A929" s="5"/>
      <c r="G929" s="5"/>
    </row>
    <row r="930">
      <c r="A930" s="5"/>
      <c r="G930" s="5"/>
    </row>
    <row r="931">
      <c r="A931" s="5"/>
      <c r="G931" s="5"/>
    </row>
    <row r="932">
      <c r="A932" s="5"/>
      <c r="G932" s="5"/>
    </row>
    <row r="933">
      <c r="A933" s="5"/>
      <c r="G933" s="5"/>
    </row>
    <row r="934">
      <c r="A934" s="5"/>
      <c r="G934" s="5"/>
    </row>
    <row r="935">
      <c r="A935" s="5"/>
      <c r="G935" s="5"/>
    </row>
    <row r="936">
      <c r="A936" s="5"/>
      <c r="G936" s="5"/>
    </row>
    <row r="937">
      <c r="A937" s="5"/>
      <c r="G937" s="5"/>
    </row>
    <row r="938">
      <c r="A938" s="5"/>
      <c r="G938" s="5"/>
    </row>
    <row r="939">
      <c r="A939" s="5"/>
      <c r="G939" s="5"/>
    </row>
    <row r="940">
      <c r="A940" s="5"/>
      <c r="G940" s="5"/>
    </row>
    <row r="941">
      <c r="A941" s="5"/>
      <c r="G941" s="5"/>
    </row>
    <row r="942">
      <c r="A942" s="5"/>
      <c r="G942" s="5"/>
    </row>
    <row r="943">
      <c r="A943" s="5"/>
      <c r="G943" s="5"/>
    </row>
    <row r="944">
      <c r="A944" s="5"/>
      <c r="G944" s="5"/>
    </row>
    <row r="945">
      <c r="A945" s="5"/>
      <c r="G945" s="5"/>
    </row>
    <row r="946">
      <c r="A946" s="5"/>
      <c r="G946" s="5"/>
    </row>
    <row r="947">
      <c r="A947" s="5"/>
      <c r="G947" s="5"/>
    </row>
    <row r="948">
      <c r="A948" s="5"/>
      <c r="G948" s="5"/>
    </row>
    <row r="949">
      <c r="A949" s="5"/>
      <c r="G949" s="5"/>
    </row>
    <row r="950">
      <c r="A950" s="5"/>
      <c r="G950" s="5"/>
    </row>
    <row r="951">
      <c r="A951" s="5"/>
      <c r="G951" s="5"/>
    </row>
    <row r="952">
      <c r="A952" s="5"/>
      <c r="G952" s="5"/>
    </row>
    <row r="953">
      <c r="A953" s="5"/>
      <c r="G953" s="5"/>
    </row>
    <row r="954">
      <c r="A954" s="5"/>
      <c r="G954" s="5"/>
    </row>
    <row r="955">
      <c r="A955" s="5"/>
      <c r="G955" s="5"/>
    </row>
    <row r="956">
      <c r="A956" s="5"/>
      <c r="G956" s="5"/>
    </row>
    <row r="957">
      <c r="A957" s="5"/>
      <c r="G957" s="5"/>
    </row>
    <row r="958">
      <c r="A958" s="5"/>
      <c r="G958" s="5"/>
    </row>
    <row r="959">
      <c r="A959" s="5"/>
      <c r="G959" s="5"/>
    </row>
    <row r="960">
      <c r="A960" s="5"/>
      <c r="G960" s="5"/>
    </row>
    <row r="961">
      <c r="A961" s="5"/>
      <c r="G961" s="5"/>
    </row>
    <row r="962">
      <c r="A962" s="5"/>
      <c r="G962" s="5"/>
    </row>
    <row r="963">
      <c r="A963" s="5"/>
      <c r="G963" s="5"/>
    </row>
    <row r="964">
      <c r="A964" s="5"/>
      <c r="G964" s="5"/>
    </row>
    <row r="965">
      <c r="A965" s="5"/>
      <c r="G965" s="5"/>
    </row>
    <row r="966">
      <c r="A966" s="5"/>
      <c r="G966" s="5"/>
    </row>
    <row r="967">
      <c r="A967" s="5"/>
      <c r="G967" s="5"/>
    </row>
    <row r="968">
      <c r="A968" s="5"/>
      <c r="G968" s="5"/>
    </row>
    <row r="969">
      <c r="A969" s="5"/>
      <c r="G969" s="5"/>
    </row>
    <row r="970">
      <c r="A970" s="5"/>
      <c r="G970" s="5"/>
    </row>
    <row r="971">
      <c r="A971" s="5"/>
      <c r="G971" s="5"/>
    </row>
    <row r="972">
      <c r="A972" s="5"/>
      <c r="G972" s="5"/>
    </row>
    <row r="973">
      <c r="A973" s="5"/>
      <c r="G973" s="5"/>
    </row>
    <row r="974">
      <c r="A974" s="5"/>
      <c r="G974" s="5"/>
    </row>
    <row r="975">
      <c r="A975" s="5"/>
      <c r="G975" s="5"/>
    </row>
    <row r="976">
      <c r="A976" s="5"/>
      <c r="G976" s="5"/>
    </row>
    <row r="977">
      <c r="A977" s="5"/>
      <c r="G977" s="5"/>
    </row>
    <row r="978">
      <c r="A978" s="5"/>
      <c r="G978" s="5"/>
    </row>
    <row r="979">
      <c r="A979" s="5"/>
      <c r="G979" s="5"/>
    </row>
    <row r="980">
      <c r="A980" s="5"/>
      <c r="G980" s="5"/>
    </row>
    <row r="981">
      <c r="A981" s="5"/>
      <c r="G981" s="5"/>
    </row>
    <row r="982">
      <c r="A982" s="5"/>
      <c r="G982" s="5"/>
    </row>
    <row r="983">
      <c r="A983" s="5"/>
      <c r="G983" s="5"/>
    </row>
    <row r="984">
      <c r="A984" s="5"/>
      <c r="G984" s="5"/>
    </row>
    <row r="985">
      <c r="A985" s="5"/>
      <c r="G985" s="5"/>
    </row>
    <row r="986">
      <c r="A986" s="5"/>
      <c r="G986" s="5"/>
    </row>
    <row r="987">
      <c r="A987" s="5"/>
      <c r="G987" s="5"/>
    </row>
    <row r="988">
      <c r="A988" s="5"/>
      <c r="G988" s="5"/>
    </row>
    <row r="989">
      <c r="A989" s="5"/>
      <c r="G989" s="5"/>
    </row>
    <row r="990">
      <c r="A990" s="5"/>
      <c r="G990" s="5"/>
    </row>
    <row r="991">
      <c r="A991" s="5"/>
      <c r="G991" s="5"/>
    </row>
    <row r="992">
      <c r="A992" s="5"/>
      <c r="G992" s="5"/>
    </row>
    <row r="993">
      <c r="A993" s="5"/>
      <c r="G993" s="5"/>
    </row>
    <row r="994">
      <c r="A994" s="5"/>
      <c r="G994" s="5"/>
    </row>
    <row r="995">
      <c r="A995" s="5"/>
      <c r="G995" s="5"/>
    </row>
    <row r="996">
      <c r="A996" s="5"/>
      <c r="G996" s="5"/>
    </row>
    <row r="997">
      <c r="A997" s="5"/>
      <c r="G997" s="5"/>
    </row>
    <row r="998">
      <c r="A998" s="5"/>
      <c r="G998" s="5"/>
    </row>
    <row r="999">
      <c r="A999" s="5"/>
      <c r="G999" s="5"/>
    </row>
    <row r="1000">
      <c r="A1000" s="5"/>
      <c r="G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519</v>
      </c>
      <c r="B1" s="6" t="s">
        <v>520</v>
      </c>
      <c r="C1" s="6" t="s">
        <v>521</v>
      </c>
      <c r="D1" s="6" t="s">
        <v>522</v>
      </c>
      <c r="E1" s="6" t="s">
        <v>523</v>
      </c>
      <c r="F1" s="6" t="s">
        <v>524</v>
      </c>
      <c r="G1" s="6" t="s">
        <v>525</v>
      </c>
      <c r="H1" s="6" t="s">
        <v>526</v>
      </c>
      <c r="I1" s="6" t="s">
        <v>527</v>
      </c>
      <c r="J1" s="6" t="s">
        <v>528</v>
      </c>
      <c r="K1" s="6" t="s">
        <v>529</v>
      </c>
      <c r="L1" s="6" t="s">
        <v>530</v>
      </c>
    </row>
    <row r="2">
      <c r="A2" s="7">
        <v>1.0</v>
      </c>
      <c r="B2" s="6"/>
      <c r="C2" s="6" t="s">
        <v>531</v>
      </c>
      <c r="D2" s="6" t="s">
        <v>532</v>
      </c>
      <c r="E2" s="6" t="s">
        <v>533</v>
      </c>
      <c r="F2" s="6" t="s">
        <v>534</v>
      </c>
      <c r="G2" s="6" t="s">
        <v>535</v>
      </c>
      <c r="H2" s="6" t="s">
        <v>536</v>
      </c>
      <c r="I2" s="6" t="s">
        <v>537</v>
      </c>
      <c r="J2" s="6" t="s">
        <v>538</v>
      </c>
      <c r="K2" s="8">
        <v>44067.0</v>
      </c>
      <c r="L2" s="9" t="s">
        <v>539</v>
      </c>
    </row>
    <row r="3">
      <c r="A3" s="7">
        <v>2.0</v>
      </c>
      <c r="B3" s="6"/>
      <c r="C3" s="6" t="s">
        <v>540</v>
      </c>
      <c r="D3" s="6" t="s">
        <v>541</v>
      </c>
      <c r="E3" s="6" t="s">
        <v>542</v>
      </c>
      <c r="F3" s="6" t="s">
        <v>543</v>
      </c>
      <c r="G3" s="6" t="s">
        <v>544</v>
      </c>
      <c r="H3" s="7">
        <v>5.153435776E9</v>
      </c>
      <c r="I3" s="6" t="s">
        <v>545</v>
      </c>
      <c r="J3" s="6" t="s">
        <v>546</v>
      </c>
      <c r="K3" s="8">
        <v>44309.0</v>
      </c>
      <c r="L3" s="9" t="s">
        <v>547</v>
      </c>
    </row>
    <row r="4">
      <c r="A4" s="7">
        <v>3.0</v>
      </c>
      <c r="B4" s="6"/>
      <c r="C4" s="6" t="s">
        <v>548</v>
      </c>
      <c r="D4" s="6" t="s">
        <v>549</v>
      </c>
      <c r="E4" s="6" t="s">
        <v>550</v>
      </c>
      <c r="F4" s="6" t="s">
        <v>551</v>
      </c>
      <c r="G4" s="6" t="s">
        <v>552</v>
      </c>
      <c r="H4" s="6" t="s">
        <v>553</v>
      </c>
      <c r="I4" s="6" t="s">
        <v>554</v>
      </c>
      <c r="J4" s="6" t="s">
        <v>555</v>
      </c>
      <c r="K4" s="8">
        <v>43915.0</v>
      </c>
      <c r="L4" s="9" t="s">
        <v>556</v>
      </c>
    </row>
    <row r="5">
      <c r="A5" s="7">
        <v>4.0</v>
      </c>
      <c r="B5" s="6"/>
      <c r="C5" s="6" t="s">
        <v>557</v>
      </c>
      <c r="D5" s="6" t="s">
        <v>558</v>
      </c>
      <c r="E5" s="6" t="s">
        <v>559</v>
      </c>
      <c r="F5" s="6" t="s">
        <v>560</v>
      </c>
      <c r="G5" s="6" t="s">
        <v>561</v>
      </c>
      <c r="H5" s="6" t="s">
        <v>562</v>
      </c>
      <c r="I5" s="6" t="s">
        <v>563</v>
      </c>
      <c r="J5" s="6" t="s">
        <v>564</v>
      </c>
      <c r="K5" s="8">
        <v>43984.0</v>
      </c>
      <c r="L5" s="9" t="s">
        <v>565</v>
      </c>
    </row>
    <row r="6">
      <c r="A6" s="7">
        <v>5.0</v>
      </c>
      <c r="B6" s="6"/>
      <c r="C6" s="6" t="s">
        <v>566</v>
      </c>
      <c r="D6" s="6" t="s">
        <v>567</v>
      </c>
      <c r="E6" s="6" t="s">
        <v>568</v>
      </c>
      <c r="F6" s="6" t="s">
        <v>569</v>
      </c>
      <c r="G6" s="6" t="s">
        <v>570</v>
      </c>
      <c r="H6" s="6" t="s">
        <v>571</v>
      </c>
      <c r="I6" s="6" t="s">
        <v>572</v>
      </c>
      <c r="J6" s="6" t="s">
        <v>573</v>
      </c>
      <c r="K6" s="8">
        <v>44303.0</v>
      </c>
      <c r="L6" s="9" t="s">
        <v>574</v>
      </c>
    </row>
    <row r="7">
      <c r="A7" s="7">
        <v>6.0</v>
      </c>
      <c r="B7" s="6"/>
      <c r="C7" s="6" t="s">
        <v>575</v>
      </c>
      <c r="D7" s="6" t="s">
        <v>576</v>
      </c>
      <c r="E7" s="6" t="s">
        <v>577</v>
      </c>
      <c r="F7" s="6" t="s">
        <v>578</v>
      </c>
      <c r="G7" s="6" t="s">
        <v>579</v>
      </c>
      <c r="H7" s="6" t="s">
        <v>580</v>
      </c>
      <c r="I7" s="6" t="s">
        <v>581</v>
      </c>
      <c r="J7" s="6" t="s">
        <v>582</v>
      </c>
      <c r="K7" s="8">
        <v>43886.0</v>
      </c>
      <c r="L7" s="9" t="s">
        <v>583</v>
      </c>
    </row>
    <row r="8">
      <c r="A8" s="7">
        <v>7.0</v>
      </c>
      <c r="B8" s="6"/>
      <c r="C8" s="6" t="s">
        <v>584</v>
      </c>
      <c r="D8" s="6" t="s">
        <v>585</v>
      </c>
      <c r="E8" s="6" t="s">
        <v>586</v>
      </c>
      <c r="F8" s="6" t="s">
        <v>587</v>
      </c>
      <c r="G8" s="6" t="s">
        <v>588</v>
      </c>
      <c r="H8" s="6" t="s">
        <v>589</v>
      </c>
      <c r="I8" s="6" t="s">
        <v>590</v>
      </c>
      <c r="J8" s="6" t="s">
        <v>591</v>
      </c>
      <c r="K8" s="8">
        <v>44432.0</v>
      </c>
      <c r="L8" s="9" t="s">
        <v>592</v>
      </c>
    </row>
    <row r="9">
      <c r="A9" s="7">
        <v>8.0</v>
      </c>
      <c r="B9" s="6"/>
      <c r="C9" s="6" t="s">
        <v>593</v>
      </c>
      <c r="D9" s="6" t="s">
        <v>594</v>
      </c>
      <c r="E9" s="6" t="s">
        <v>595</v>
      </c>
      <c r="F9" s="6" t="s">
        <v>596</v>
      </c>
      <c r="G9" s="6" t="s">
        <v>597</v>
      </c>
      <c r="H9" s="6" t="s">
        <v>598</v>
      </c>
      <c r="I9" s="6" t="s">
        <v>599</v>
      </c>
      <c r="J9" s="6" t="s">
        <v>600</v>
      </c>
      <c r="K9" s="8">
        <v>44298.0</v>
      </c>
      <c r="L9" s="9" t="s">
        <v>601</v>
      </c>
    </row>
    <row r="10">
      <c r="A10" s="7">
        <v>9.0</v>
      </c>
      <c r="B10" s="6"/>
      <c r="C10" s="6" t="s">
        <v>531</v>
      </c>
      <c r="D10" s="6" t="s">
        <v>602</v>
      </c>
      <c r="E10" s="6" t="s">
        <v>603</v>
      </c>
      <c r="F10" s="6" t="s">
        <v>604</v>
      </c>
      <c r="G10" s="6" t="s">
        <v>605</v>
      </c>
      <c r="H10" s="6" t="s">
        <v>606</v>
      </c>
      <c r="I10" s="6" t="s">
        <v>607</v>
      </c>
      <c r="J10" s="6" t="s">
        <v>608</v>
      </c>
      <c r="K10" s="8">
        <v>43843.0</v>
      </c>
      <c r="L10" s="9" t="s">
        <v>609</v>
      </c>
    </row>
    <row r="11">
      <c r="A11" s="7">
        <v>10.0</v>
      </c>
      <c r="B11" s="6"/>
      <c r="C11" s="6" t="s">
        <v>610</v>
      </c>
      <c r="D11" s="6" t="s">
        <v>611</v>
      </c>
      <c r="E11" s="6" t="s">
        <v>612</v>
      </c>
      <c r="F11" s="6" t="s">
        <v>613</v>
      </c>
      <c r="G11" s="6" t="s">
        <v>614</v>
      </c>
      <c r="H11" s="6" t="s">
        <v>615</v>
      </c>
      <c r="I11" s="6" t="s">
        <v>616</v>
      </c>
      <c r="J11" s="6" t="s">
        <v>617</v>
      </c>
      <c r="K11" s="8">
        <v>44508.0</v>
      </c>
      <c r="L11" s="9" t="s">
        <v>618</v>
      </c>
    </row>
    <row r="12">
      <c r="A12" s="7">
        <v>11.0</v>
      </c>
      <c r="B12" s="6"/>
      <c r="C12" s="6" t="s">
        <v>619</v>
      </c>
      <c r="D12" s="6" t="s">
        <v>620</v>
      </c>
      <c r="E12" s="6" t="s">
        <v>621</v>
      </c>
      <c r="F12" s="6" t="s">
        <v>622</v>
      </c>
      <c r="G12" s="6" t="s">
        <v>623</v>
      </c>
      <c r="H12" s="6" t="s">
        <v>624</v>
      </c>
      <c r="I12" s="6" t="s">
        <v>625</v>
      </c>
      <c r="J12" s="6" t="s">
        <v>626</v>
      </c>
      <c r="K12" s="8">
        <v>44489.0</v>
      </c>
      <c r="L12" s="9" t="s">
        <v>627</v>
      </c>
    </row>
    <row r="13">
      <c r="A13" s="7">
        <v>12.0</v>
      </c>
      <c r="B13" s="6"/>
      <c r="C13" s="6" t="s">
        <v>628</v>
      </c>
      <c r="D13" s="6" t="s">
        <v>629</v>
      </c>
      <c r="E13" s="6" t="s">
        <v>630</v>
      </c>
      <c r="F13" s="6" t="s">
        <v>631</v>
      </c>
      <c r="G13" s="6" t="s">
        <v>632</v>
      </c>
      <c r="H13" s="6" t="s">
        <v>633</v>
      </c>
      <c r="I13" s="6" t="s">
        <v>634</v>
      </c>
      <c r="J13" s="6" t="s">
        <v>635</v>
      </c>
      <c r="K13" s="8">
        <v>44164.0</v>
      </c>
      <c r="L13" s="9" t="s">
        <v>636</v>
      </c>
    </row>
    <row r="14">
      <c r="A14" s="7">
        <v>13.0</v>
      </c>
      <c r="B14" s="6"/>
      <c r="C14" s="6" t="s">
        <v>637</v>
      </c>
      <c r="D14" s="6" t="s">
        <v>638</v>
      </c>
      <c r="E14" s="6" t="s">
        <v>639</v>
      </c>
      <c r="F14" s="6" t="s">
        <v>640</v>
      </c>
      <c r="G14" s="6" t="s">
        <v>641</v>
      </c>
      <c r="H14" s="6" t="s">
        <v>642</v>
      </c>
      <c r="I14" s="6" t="s">
        <v>643</v>
      </c>
      <c r="J14" s="6" t="s">
        <v>644</v>
      </c>
      <c r="K14" s="8">
        <v>44532.0</v>
      </c>
      <c r="L14" s="9" t="s">
        <v>645</v>
      </c>
    </row>
    <row r="15">
      <c r="A15" s="7">
        <v>14.0</v>
      </c>
      <c r="B15" s="6"/>
      <c r="C15" s="6" t="s">
        <v>646</v>
      </c>
      <c r="D15" s="6" t="s">
        <v>647</v>
      </c>
      <c r="E15" s="6" t="s">
        <v>648</v>
      </c>
      <c r="F15" s="6" t="s">
        <v>649</v>
      </c>
      <c r="G15" s="6" t="s">
        <v>650</v>
      </c>
      <c r="H15" s="6" t="s">
        <v>651</v>
      </c>
      <c r="I15" s="6" t="s">
        <v>652</v>
      </c>
      <c r="J15" s="6" t="s">
        <v>653</v>
      </c>
      <c r="K15" s="8">
        <v>44235.0</v>
      </c>
      <c r="L15" s="9" t="s">
        <v>654</v>
      </c>
    </row>
    <row r="16">
      <c r="A16" s="7">
        <v>15.0</v>
      </c>
      <c r="B16" s="6"/>
      <c r="C16" s="6" t="s">
        <v>655</v>
      </c>
      <c r="D16" s="6" t="s">
        <v>656</v>
      </c>
      <c r="E16" s="6" t="s">
        <v>657</v>
      </c>
      <c r="F16" s="6" t="s">
        <v>658</v>
      </c>
      <c r="G16" s="6" t="s">
        <v>659</v>
      </c>
      <c r="H16" s="6" t="s">
        <v>660</v>
      </c>
      <c r="I16" s="6" t="s">
        <v>661</v>
      </c>
      <c r="J16" s="6" t="s">
        <v>662</v>
      </c>
      <c r="K16" s="8">
        <v>44587.0</v>
      </c>
      <c r="L16" s="9" t="s">
        <v>663</v>
      </c>
    </row>
    <row r="17">
      <c r="A17" s="7">
        <v>16.0</v>
      </c>
      <c r="B17" s="6"/>
      <c r="C17" s="6" t="s">
        <v>664</v>
      </c>
      <c r="D17" s="6" t="s">
        <v>665</v>
      </c>
      <c r="E17" s="6" t="s">
        <v>666</v>
      </c>
      <c r="F17" s="6" t="s">
        <v>667</v>
      </c>
      <c r="G17" s="6" t="s">
        <v>668</v>
      </c>
      <c r="H17" s="6" t="s">
        <v>669</v>
      </c>
      <c r="I17" s="6" t="s">
        <v>670</v>
      </c>
      <c r="J17" s="6" t="s">
        <v>671</v>
      </c>
      <c r="K17" s="8">
        <v>44663.0</v>
      </c>
      <c r="L17" s="9" t="s">
        <v>672</v>
      </c>
    </row>
    <row r="18">
      <c r="A18" s="7">
        <v>17.0</v>
      </c>
      <c r="B18" s="6"/>
      <c r="C18" s="6" t="s">
        <v>673</v>
      </c>
      <c r="D18" s="6" t="s">
        <v>674</v>
      </c>
      <c r="E18" s="6" t="s">
        <v>675</v>
      </c>
      <c r="F18" s="6" t="s">
        <v>676</v>
      </c>
      <c r="G18" s="6" t="s">
        <v>677</v>
      </c>
      <c r="H18" s="6" t="s">
        <v>678</v>
      </c>
      <c r="I18" s="6" t="s">
        <v>679</v>
      </c>
      <c r="J18" s="6" t="s">
        <v>680</v>
      </c>
      <c r="K18" s="8">
        <v>44265.0</v>
      </c>
      <c r="L18" s="9" t="s">
        <v>681</v>
      </c>
    </row>
    <row r="19">
      <c r="A19" s="7">
        <v>18.0</v>
      </c>
      <c r="B19" s="6"/>
      <c r="C19" s="6" t="s">
        <v>682</v>
      </c>
      <c r="D19" s="6" t="s">
        <v>638</v>
      </c>
      <c r="E19" s="6" t="s">
        <v>683</v>
      </c>
      <c r="F19" s="6" t="s">
        <v>684</v>
      </c>
      <c r="G19" s="6" t="s">
        <v>685</v>
      </c>
      <c r="H19" s="6" t="s">
        <v>686</v>
      </c>
      <c r="I19" s="6" t="s">
        <v>687</v>
      </c>
      <c r="J19" s="6" t="s">
        <v>688</v>
      </c>
      <c r="K19" s="8">
        <v>44646.0</v>
      </c>
      <c r="L19" s="9" t="s">
        <v>689</v>
      </c>
    </row>
    <row r="20">
      <c r="A20" s="7">
        <v>19.0</v>
      </c>
      <c r="B20" s="6"/>
      <c r="C20" s="6" t="s">
        <v>690</v>
      </c>
      <c r="D20" s="6" t="s">
        <v>691</v>
      </c>
      <c r="E20" s="6" t="s">
        <v>692</v>
      </c>
      <c r="F20" s="6" t="s">
        <v>693</v>
      </c>
      <c r="G20" s="6" t="s">
        <v>694</v>
      </c>
      <c r="H20" s="6" t="s">
        <v>695</v>
      </c>
      <c r="I20" s="6" t="s">
        <v>696</v>
      </c>
      <c r="J20" s="6" t="s">
        <v>697</v>
      </c>
      <c r="K20" s="8">
        <v>44098.0</v>
      </c>
      <c r="L20" s="9" t="s">
        <v>698</v>
      </c>
    </row>
    <row r="21">
      <c r="A21" s="7">
        <v>20.0</v>
      </c>
      <c r="B21" s="6"/>
      <c r="C21" s="6" t="s">
        <v>566</v>
      </c>
      <c r="D21" s="6" t="s">
        <v>699</v>
      </c>
      <c r="E21" s="6" t="s">
        <v>700</v>
      </c>
      <c r="F21" s="6" t="s">
        <v>701</v>
      </c>
      <c r="G21" s="6" t="s">
        <v>702</v>
      </c>
      <c r="H21" s="6" t="s">
        <v>703</v>
      </c>
      <c r="I21" s="6" t="s">
        <v>704</v>
      </c>
      <c r="J21" s="6" t="s">
        <v>705</v>
      </c>
      <c r="K21" s="8">
        <v>44463.0</v>
      </c>
      <c r="L21" s="9" t="s">
        <v>706</v>
      </c>
    </row>
    <row r="22">
      <c r="A22" s="7">
        <v>21.0</v>
      </c>
      <c r="B22" s="6"/>
      <c r="C22" s="6" t="s">
        <v>707</v>
      </c>
      <c r="D22" s="6" t="s">
        <v>708</v>
      </c>
      <c r="E22" s="6" t="s">
        <v>709</v>
      </c>
      <c r="F22" s="6" t="s">
        <v>710</v>
      </c>
      <c r="G22" s="6" t="s">
        <v>711</v>
      </c>
      <c r="H22" s="6" t="s">
        <v>712</v>
      </c>
      <c r="I22" s="6" t="s">
        <v>713</v>
      </c>
      <c r="J22" s="6" t="s">
        <v>714</v>
      </c>
      <c r="K22" s="8">
        <v>44573.0</v>
      </c>
      <c r="L22" s="9" t="s">
        <v>715</v>
      </c>
    </row>
    <row r="23">
      <c r="A23" s="7">
        <v>22.0</v>
      </c>
      <c r="B23" s="6"/>
      <c r="C23" s="6" t="s">
        <v>716</v>
      </c>
      <c r="D23" s="6" t="s">
        <v>717</v>
      </c>
      <c r="E23" s="6" t="s">
        <v>718</v>
      </c>
      <c r="F23" s="6" t="s">
        <v>719</v>
      </c>
      <c r="G23" s="6" t="s">
        <v>720</v>
      </c>
      <c r="H23" s="6" t="s">
        <v>721</v>
      </c>
      <c r="I23" s="6" t="s">
        <v>722</v>
      </c>
      <c r="J23" s="6" t="s">
        <v>723</v>
      </c>
      <c r="K23" s="8">
        <v>44089.0</v>
      </c>
      <c r="L23" s="9" t="s">
        <v>724</v>
      </c>
    </row>
    <row r="24">
      <c r="A24" s="7">
        <v>23.0</v>
      </c>
      <c r="B24" s="6"/>
      <c r="C24" s="6" t="s">
        <v>725</v>
      </c>
      <c r="D24" s="6" t="s">
        <v>726</v>
      </c>
      <c r="E24" s="6" t="s">
        <v>727</v>
      </c>
      <c r="F24" s="6" t="s">
        <v>728</v>
      </c>
      <c r="G24" s="6" t="s">
        <v>729</v>
      </c>
      <c r="H24" s="7">
        <v>1.935085151E9</v>
      </c>
      <c r="I24" s="6" t="s">
        <v>730</v>
      </c>
      <c r="J24" s="6" t="s">
        <v>731</v>
      </c>
      <c r="K24" s="8">
        <v>44062.0</v>
      </c>
      <c r="L24" s="9" t="s">
        <v>732</v>
      </c>
    </row>
    <row r="25">
      <c r="A25" s="7">
        <v>24.0</v>
      </c>
      <c r="B25" s="6"/>
      <c r="C25" s="6" t="s">
        <v>733</v>
      </c>
      <c r="D25" s="6" t="s">
        <v>734</v>
      </c>
      <c r="E25" s="6" t="s">
        <v>735</v>
      </c>
      <c r="F25" s="6" t="s">
        <v>736</v>
      </c>
      <c r="G25" s="6" t="s">
        <v>737</v>
      </c>
      <c r="H25" s="6" t="s">
        <v>738</v>
      </c>
      <c r="I25" s="6" t="s">
        <v>739</v>
      </c>
      <c r="J25" s="6" t="s">
        <v>740</v>
      </c>
      <c r="K25" s="8">
        <v>44082.0</v>
      </c>
      <c r="L25" s="9" t="s">
        <v>741</v>
      </c>
    </row>
    <row r="26">
      <c r="A26" s="7">
        <v>25.0</v>
      </c>
      <c r="B26" s="6"/>
      <c r="C26" s="6" t="s">
        <v>742</v>
      </c>
      <c r="D26" s="6" t="s">
        <v>743</v>
      </c>
      <c r="E26" s="6" t="s">
        <v>744</v>
      </c>
      <c r="F26" s="6" t="s">
        <v>745</v>
      </c>
      <c r="G26" s="6" t="s">
        <v>746</v>
      </c>
      <c r="H26" s="6" t="s">
        <v>747</v>
      </c>
      <c r="I26" s="6" t="s">
        <v>748</v>
      </c>
      <c r="J26" s="6" t="s">
        <v>749</v>
      </c>
      <c r="K26" s="8">
        <v>44292.0</v>
      </c>
      <c r="L26" s="9" t="s">
        <v>750</v>
      </c>
    </row>
    <row r="27">
      <c r="A27" s="7">
        <v>26.0</v>
      </c>
      <c r="B27" s="6"/>
      <c r="C27" s="6" t="s">
        <v>751</v>
      </c>
      <c r="D27" s="6" t="s">
        <v>752</v>
      </c>
      <c r="E27" s="6" t="s">
        <v>753</v>
      </c>
      <c r="F27" s="6" t="s">
        <v>754</v>
      </c>
      <c r="G27" s="6" t="s">
        <v>755</v>
      </c>
      <c r="H27" s="6" t="s">
        <v>756</v>
      </c>
      <c r="I27" s="6" t="s">
        <v>757</v>
      </c>
      <c r="J27" s="6" t="s">
        <v>758</v>
      </c>
      <c r="K27" s="8">
        <v>44705.0</v>
      </c>
      <c r="L27" s="9" t="s">
        <v>759</v>
      </c>
    </row>
    <row r="28">
      <c r="A28" s="7">
        <v>27.0</v>
      </c>
      <c r="B28" s="6"/>
      <c r="C28" s="6" t="s">
        <v>760</v>
      </c>
      <c r="D28" s="6" t="s">
        <v>761</v>
      </c>
      <c r="E28" s="6" t="s">
        <v>762</v>
      </c>
      <c r="F28" s="6" t="s">
        <v>763</v>
      </c>
      <c r="G28" s="6" t="s">
        <v>764</v>
      </c>
      <c r="H28" s="6" t="s">
        <v>765</v>
      </c>
      <c r="I28" s="6" t="s">
        <v>766</v>
      </c>
      <c r="J28" s="6" t="s">
        <v>767</v>
      </c>
      <c r="K28" s="8">
        <v>44612.0</v>
      </c>
      <c r="L28" s="9" t="s">
        <v>768</v>
      </c>
    </row>
    <row r="29">
      <c r="A29" s="7">
        <v>28.0</v>
      </c>
      <c r="B29" s="6"/>
      <c r="C29" s="6" t="s">
        <v>769</v>
      </c>
      <c r="D29" s="6" t="s">
        <v>770</v>
      </c>
      <c r="E29" s="6" t="s">
        <v>771</v>
      </c>
      <c r="F29" s="6" t="s">
        <v>772</v>
      </c>
      <c r="G29" s="6" t="s">
        <v>773</v>
      </c>
      <c r="H29" s="6" t="s">
        <v>774</v>
      </c>
      <c r="I29" s="6" t="s">
        <v>775</v>
      </c>
      <c r="J29" s="6" t="s">
        <v>776</v>
      </c>
      <c r="K29" s="8">
        <v>44707.0</v>
      </c>
      <c r="L29" s="9" t="s">
        <v>777</v>
      </c>
    </row>
    <row r="30">
      <c r="A30" s="7">
        <v>29.0</v>
      </c>
      <c r="B30" s="6"/>
      <c r="C30" s="6" t="s">
        <v>778</v>
      </c>
      <c r="D30" s="6" t="s">
        <v>779</v>
      </c>
      <c r="E30" s="6" t="s">
        <v>780</v>
      </c>
      <c r="F30" s="6" t="s">
        <v>781</v>
      </c>
      <c r="G30" s="6" t="s">
        <v>782</v>
      </c>
      <c r="H30" s="6" t="s">
        <v>783</v>
      </c>
      <c r="I30" s="6" t="s">
        <v>784</v>
      </c>
      <c r="J30" s="6" t="s">
        <v>785</v>
      </c>
      <c r="K30" s="8">
        <v>44042.0</v>
      </c>
      <c r="L30" s="9" t="s">
        <v>786</v>
      </c>
    </row>
    <row r="31">
      <c r="A31" s="7">
        <v>30.0</v>
      </c>
      <c r="B31" s="6"/>
      <c r="C31" s="6" t="s">
        <v>787</v>
      </c>
      <c r="D31" s="6" t="s">
        <v>788</v>
      </c>
      <c r="E31" s="6" t="s">
        <v>789</v>
      </c>
      <c r="F31" s="6" t="s">
        <v>790</v>
      </c>
      <c r="G31" s="6" t="s">
        <v>791</v>
      </c>
      <c r="H31" s="6" t="s">
        <v>792</v>
      </c>
      <c r="I31" s="6" t="s">
        <v>793</v>
      </c>
      <c r="J31" s="6" t="s">
        <v>794</v>
      </c>
      <c r="K31" s="8">
        <v>43947.0</v>
      </c>
      <c r="L31" s="9" t="s">
        <v>795</v>
      </c>
    </row>
    <row r="32">
      <c r="A32" s="7">
        <v>31.0</v>
      </c>
      <c r="B32" s="6"/>
      <c r="C32" s="6" t="s">
        <v>796</v>
      </c>
      <c r="D32" s="6" t="s">
        <v>797</v>
      </c>
      <c r="E32" s="6" t="s">
        <v>798</v>
      </c>
      <c r="F32" s="6" t="s">
        <v>799</v>
      </c>
      <c r="G32" s="6" t="s">
        <v>800</v>
      </c>
      <c r="H32" s="6" t="s">
        <v>801</v>
      </c>
      <c r="I32" s="6" t="s">
        <v>802</v>
      </c>
      <c r="J32" s="6" t="s">
        <v>803</v>
      </c>
      <c r="K32" s="8">
        <v>44454.0</v>
      </c>
      <c r="L32" s="9" t="s">
        <v>804</v>
      </c>
    </row>
    <row r="33">
      <c r="A33" s="7">
        <v>32.0</v>
      </c>
      <c r="B33" s="6"/>
      <c r="C33" s="6" t="s">
        <v>805</v>
      </c>
      <c r="D33" s="6" t="s">
        <v>806</v>
      </c>
      <c r="E33" s="6" t="s">
        <v>807</v>
      </c>
      <c r="F33" s="6" t="s">
        <v>808</v>
      </c>
      <c r="G33" s="6" t="s">
        <v>809</v>
      </c>
      <c r="H33" s="6" t="s">
        <v>810</v>
      </c>
      <c r="I33" s="6" t="s">
        <v>811</v>
      </c>
      <c r="J33" s="6" t="s">
        <v>812</v>
      </c>
      <c r="K33" s="8">
        <v>44574.0</v>
      </c>
      <c r="L33" s="9" t="s">
        <v>813</v>
      </c>
    </row>
    <row r="34">
      <c r="A34" s="7">
        <v>33.0</v>
      </c>
      <c r="B34" s="6"/>
      <c r="C34" s="6" t="s">
        <v>814</v>
      </c>
      <c r="D34" s="6" t="s">
        <v>815</v>
      </c>
      <c r="E34" s="6" t="s">
        <v>816</v>
      </c>
      <c r="F34" s="6" t="s">
        <v>817</v>
      </c>
      <c r="G34" s="6" t="s">
        <v>818</v>
      </c>
      <c r="H34" s="7">
        <v>4.077245425E9</v>
      </c>
      <c r="I34" s="6" t="s">
        <v>819</v>
      </c>
      <c r="J34" s="6" t="s">
        <v>820</v>
      </c>
      <c r="K34" s="8">
        <v>44310.0</v>
      </c>
      <c r="L34" s="9" t="s">
        <v>821</v>
      </c>
    </row>
    <row r="35">
      <c r="A35" s="7">
        <v>34.0</v>
      </c>
      <c r="B35" s="6"/>
      <c r="C35" s="6" t="s">
        <v>822</v>
      </c>
      <c r="D35" s="6" t="s">
        <v>823</v>
      </c>
      <c r="E35" s="6" t="s">
        <v>824</v>
      </c>
      <c r="F35" s="6" t="s">
        <v>825</v>
      </c>
      <c r="G35" s="6" t="s">
        <v>826</v>
      </c>
      <c r="H35" s="7">
        <v>6.303643286E9</v>
      </c>
      <c r="I35" s="6" t="s">
        <v>827</v>
      </c>
      <c r="J35" s="6" t="s">
        <v>828</v>
      </c>
      <c r="K35" s="8">
        <v>44460.0</v>
      </c>
      <c r="L35" s="9" t="s">
        <v>829</v>
      </c>
    </row>
    <row r="36">
      <c r="A36" s="7">
        <v>35.0</v>
      </c>
      <c r="B36" s="6"/>
      <c r="C36" s="6" t="s">
        <v>655</v>
      </c>
      <c r="D36" s="6" t="s">
        <v>830</v>
      </c>
      <c r="E36" s="6" t="s">
        <v>831</v>
      </c>
      <c r="F36" s="6" t="s">
        <v>832</v>
      </c>
      <c r="G36" s="6" t="s">
        <v>833</v>
      </c>
      <c r="H36" s="6" t="s">
        <v>834</v>
      </c>
      <c r="I36" s="6" t="s">
        <v>835</v>
      </c>
      <c r="J36" s="6" t="s">
        <v>836</v>
      </c>
      <c r="K36" s="8">
        <v>44503.0</v>
      </c>
      <c r="L36" s="9" t="s">
        <v>837</v>
      </c>
    </row>
    <row r="37">
      <c r="A37" s="7">
        <v>36.0</v>
      </c>
      <c r="B37" s="6"/>
      <c r="C37" s="6" t="s">
        <v>838</v>
      </c>
      <c r="D37" s="6" t="s">
        <v>839</v>
      </c>
      <c r="E37" s="6" t="s">
        <v>840</v>
      </c>
      <c r="F37" s="6" t="s">
        <v>841</v>
      </c>
      <c r="G37" s="6" t="s">
        <v>842</v>
      </c>
      <c r="H37" s="6" t="s">
        <v>843</v>
      </c>
      <c r="I37" s="6" t="s">
        <v>844</v>
      </c>
      <c r="J37" s="6" t="s">
        <v>845</v>
      </c>
      <c r="K37" s="8">
        <v>44565.0</v>
      </c>
      <c r="L37" s="9" t="s">
        <v>846</v>
      </c>
    </row>
    <row r="38">
      <c r="A38" s="7">
        <v>37.0</v>
      </c>
      <c r="B38" s="6"/>
      <c r="C38" s="6" t="s">
        <v>847</v>
      </c>
      <c r="D38" s="6" t="s">
        <v>848</v>
      </c>
      <c r="E38" s="6" t="s">
        <v>849</v>
      </c>
      <c r="F38" s="6" t="s">
        <v>850</v>
      </c>
      <c r="G38" s="6" t="s">
        <v>851</v>
      </c>
      <c r="H38" s="6" t="s">
        <v>852</v>
      </c>
      <c r="I38" s="6" t="s">
        <v>853</v>
      </c>
      <c r="J38" s="6" t="s">
        <v>854</v>
      </c>
      <c r="K38" s="8">
        <v>44418.0</v>
      </c>
      <c r="L38" s="9" t="s">
        <v>855</v>
      </c>
    </row>
    <row r="39">
      <c r="A39" s="7">
        <v>38.0</v>
      </c>
      <c r="B39" s="6"/>
      <c r="C39" s="6" t="s">
        <v>856</v>
      </c>
      <c r="D39" s="6" t="s">
        <v>857</v>
      </c>
      <c r="E39" s="6" t="s">
        <v>858</v>
      </c>
      <c r="F39" s="6" t="s">
        <v>859</v>
      </c>
      <c r="G39" s="6" t="s">
        <v>860</v>
      </c>
      <c r="H39" s="7">
        <v>7.20841702E9</v>
      </c>
      <c r="I39" s="7">
        <v>8.035336772E9</v>
      </c>
      <c r="J39" s="6" t="s">
        <v>861</v>
      </c>
      <c r="K39" s="8">
        <v>44251.0</v>
      </c>
      <c r="L39" s="9" t="s">
        <v>862</v>
      </c>
    </row>
    <row r="40">
      <c r="A40" s="7">
        <v>39.0</v>
      </c>
      <c r="B40" s="6"/>
      <c r="C40" s="6" t="s">
        <v>863</v>
      </c>
      <c r="D40" s="6" t="s">
        <v>864</v>
      </c>
      <c r="E40" s="6" t="s">
        <v>865</v>
      </c>
      <c r="F40" s="6" t="s">
        <v>866</v>
      </c>
      <c r="G40" s="6" t="s">
        <v>867</v>
      </c>
      <c r="H40" s="6" t="s">
        <v>868</v>
      </c>
      <c r="I40" s="6" t="s">
        <v>869</v>
      </c>
      <c r="J40" s="6" t="s">
        <v>870</v>
      </c>
      <c r="K40" s="8">
        <v>44491.0</v>
      </c>
      <c r="L40" s="9" t="s">
        <v>871</v>
      </c>
    </row>
    <row r="41">
      <c r="A41" s="7">
        <v>40.0</v>
      </c>
      <c r="B41" s="6"/>
      <c r="C41" s="6" t="s">
        <v>872</v>
      </c>
      <c r="D41" s="6" t="s">
        <v>873</v>
      </c>
      <c r="E41" s="6" t="s">
        <v>874</v>
      </c>
      <c r="F41" s="6" t="s">
        <v>875</v>
      </c>
      <c r="G41" s="6" t="s">
        <v>876</v>
      </c>
      <c r="H41" s="6" t="s">
        <v>877</v>
      </c>
      <c r="I41" s="6" t="s">
        <v>878</v>
      </c>
      <c r="J41" s="6" t="s">
        <v>879</v>
      </c>
      <c r="K41" s="8">
        <v>44501.0</v>
      </c>
      <c r="L41" s="9" t="s">
        <v>880</v>
      </c>
    </row>
    <row r="42">
      <c r="A42" s="7">
        <v>41.0</v>
      </c>
      <c r="B42" s="6"/>
      <c r="C42" s="6" t="s">
        <v>881</v>
      </c>
      <c r="D42" s="6" t="s">
        <v>882</v>
      </c>
      <c r="E42" s="6" t="s">
        <v>883</v>
      </c>
      <c r="F42" s="6" t="s">
        <v>884</v>
      </c>
      <c r="G42" s="6" t="s">
        <v>561</v>
      </c>
      <c r="H42" s="6" t="s">
        <v>885</v>
      </c>
      <c r="I42" s="6" t="s">
        <v>886</v>
      </c>
      <c r="J42" s="6" t="s">
        <v>887</v>
      </c>
      <c r="K42" s="8">
        <v>44114.0</v>
      </c>
      <c r="L42" s="9" t="s">
        <v>888</v>
      </c>
    </row>
    <row r="43">
      <c r="A43" s="7">
        <v>42.0</v>
      </c>
      <c r="B43" s="6"/>
      <c r="C43" s="6" t="s">
        <v>889</v>
      </c>
      <c r="D43" s="6" t="s">
        <v>890</v>
      </c>
      <c r="E43" s="6" t="s">
        <v>891</v>
      </c>
      <c r="F43" s="6" t="s">
        <v>892</v>
      </c>
      <c r="G43" s="6" t="s">
        <v>893</v>
      </c>
      <c r="H43" s="6" t="s">
        <v>894</v>
      </c>
      <c r="I43" s="6" t="s">
        <v>895</v>
      </c>
      <c r="J43" s="6" t="s">
        <v>896</v>
      </c>
      <c r="K43" s="8">
        <v>44447.0</v>
      </c>
      <c r="L43" s="9" t="s">
        <v>897</v>
      </c>
    </row>
    <row r="44">
      <c r="A44" s="7">
        <v>43.0</v>
      </c>
      <c r="B44" s="6"/>
      <c r="C44" s="6" t="s">
        <v>898</v>
      </c>
      <c r="D44" s="6" t="s">
        <v>899</v>
      </c>
      <c r="E44" s="6" t="s">
        <v>900</v>
      </c>
      <c r="F44" s="6" t="s">
        <v>901</v>
      </c>
      <c r="G44" s="6" t="s">
        <v>902</v>
      </c>
      <c r="H44" s="6" t="s">
        <v>903</v>
      </c>
      <c r="I44" s="6" t="s">
        <v>904</v>
      </c>
      <c r="J44" s="6" t="s">
        <v>905</v>
      </c>
      <c r="K44" s="8">
        <v>44178.0</v>
      </c>
      <c r="L44" s="9" t="s">
        <v>906</v>
      </c>
    </row>
    <row r="45">
      <c r="A45" s="7">
        <v>44.0</v>
      </c>
      <c r="B45" s="6"/>
      <c r="C45" s="6" t="s">
        <v>907</v>
      </c>
      <c r="D45" s="6" t="s">
        <v>908</v>
      </c>
      <c r="E45" s="6" t="s">
        <v>909</v>
      </c>
      <c r="F45" s="6" t="s">
        <v>910</v>
      </c>
      <c r="G45" s="6" t="s">
        <v>597</v>
      </c>
      <c r="H45" s="6" t="s">
        <v>911</v>
      </c>
      <c r="I45" s="6" t="s">
        <v>912</v>
      </c>
      <c r="J45" s="6" t="s">
        <v>913</v>
      </c>
      <c r="K45" s="8">
        <v>44696.0</v>
      </c>
      <c r="L45" s="9" t="s">
        <v>914</v>
      </c>
    </row>
    <row r="46">
      <c r="A46" s="7">
        <v>45.0</v>
      </c>
      <c r="B46" s="6"/>
      <c r="C46" s="6" t="s">
        <v>915</v>
      </c>
      <c r="D46" s="6" t="s">
        <v>916</v>
      </c>
      <c r="E46" s="6" t="s">
        <v>917</v>
      </c>
      <c r="F46" s="6" t="s">
        <v>918</v>
      </c>
      <c r="G46" s="6" t="s">
        <v>919</v>
      </c>
      <c r="H46" s="6" t="s">
        <v>920</v>
      </c>
      <c r="I46" s="6" t="s">
        <v>921</v>
      </c>
      <c r="J46" s="6" t="s">
        <v>922</v>
      </c>
      <c r="K46" s="8">
        <v>44536.0</v>
      </c>
      <c r="L46" s="9" t="s">
        <v>923</v>
      </c>
    </row>
    <row r="47">
      <c r="A47" s="7">
        <v>46.0</v>
      </c>
      <c r="B47" s="6"/>
      <c r="C47" s="6" t="s">
        <v>924</v>
      </c>
      <c r="D47" s="6" t="s">
        <v>925</v>
      </c>
      <c r="E47" s="6" t="s">
        <v>926</v>
      </c>
      <c r="F47" s="6" t="s">
        <v>927</v>
      </c>
      <c r="G47" s="6" t="s">
        <v>928</v>
      </c>
      <c r="H47" s="6" t="s">
        <v>929</v>
      </c>
      <c r="I47" s="6" t="s">
        <v>930</v>
      </c>
      <c r="J47" s="6" t="s">
        <v>931</v>
      </c>
      <c r="K47" s="8">
        <v>44013.0</v>
      </c>
      <c r="L47" s="9" t="s">
        <v>932</v>
      </c>
    </row>
    <row r="48">
      <c r="A48" s="7">
        <v>47.0</v>
      </c>
      <c r="B48" s="6"/>
      <c r="C48" s="6" t="s">
        <v>933</v>
      </c>
      <c r="D48" s="6" t="s">
        <v>934</v>
      </c>
      <c r="E48" s="6" t="s">
        <v>935</v>
      </c>
      <c r="F48" s="6" t="s">
        <v>936</v>
      </c>
      <c r="G48" s="6" t="s">
        <v>937</v>
      </c>
      <c r="H48" s="6" t="s">
        <v>938</v>
      </c>
      <c r="I48" s="6" t="s">
        <v>939</v>
      </c>
      <c r="J48" s="6" t="s">
        <v>940</v>
      </c>
      <c r="K48" s="8">
        <v>43944.0</v>
      </c>
      <c r="L48" s="9" t="s">
        <v>941</v>
      </c>
    </row>
    <row r="49">
      <c r="A49" s="7">
        <v>48.0</v>
      </c>
      <c r="B49" s="6"/>
      <c r="C49" s="6" t="s">
        <v>942</v>
      </c>
      <c r="D49" s="6" t="s">
        <v>943</v>
      </c>
      <c r="E49" s="6" t="s">
        <v>944</v>
      </c>
      <c r="F49" s="6" t="s">
        <v>945</v>
      </c>
      <c r="G49" s="6" t="s">
        <v>946</v>
      </c>
      <c r="H49" s="6" t="s">
        <v>947</v>
      </c>
      <c r="I49" s="6" t="s">
        <v>948</v>
      </c>
      <c r="J49" s="6" t="s">
        <v>949</v>
      </c>
      <c r="K49" s="8">
        <v>44631.0</v>
      </c>
      <c r="L49" s="9" t="s">
        <v>950</v>
      </c>
    </row>
    <row r="50">
      <c r="A50" s="7">
        <v>49.0</v>
      </c>
      <c r="B50" s="6"/>
      <c r="C50" s="6" t="s">
        <v>951</v>
      </c>
      <c r="D50" s="6" t="s">
        <v>952</v>
      </c>
      <c r="E50" s="6" t="s">
        <v>953</v>
      </c>
      <c r="F50" s="6" t="s">
        <v>954</v>
      </c>
      <c r="G50" s="6" t="s">
        <v>955</v>
      </c>
      <c r="H50" s="6" t="s">
        <v>956</v>
      </c>
      <c r="I50" s="6" t="s">
        <v>957</v>
      </c>
      <c r="J50" s="6" t="s">
        <v>958</v>
      </c>
      <c r="K50" s="8">
        <v>44630.0</v>
      </c>
      <c r="L50" s="9" t="s">
        <v>959</v>
      </c>
    </row>
    <row r="51">
      <c r="A51" s="7">
        <v>50.0</v>
      </c>
      <c r="B51" s="6"/>
      <c r="C51" s="6" t="s">
        <v>960</v>
      </c>
      <c r="D51" s="6" t="s">
        <v>961</v>
      </c>
      <c r="E51" s="6" t="s">
        <v>962</v>
      </c>
      <c r="F51" s="6" t="s">
        <v>963</v>
      </c>
      <c r="G51" s="6" t="s">
        <v>764</v>
      </c>
      <c r="H51" s="6" t="s">
        <v>964</v>
      </c>
      <c r="I51" s="6" t="s">
        <v>965</v>
      </c>
      <c r="J51" s="6" t="s">
        <v>966</v>
      </c>
      <c r="K51" s="8">
        <v>44532.0</v>
      </c>
      <c r="L51" s="9" t="s">
        <v>967</v>
      </c>
    </row>
    <row r="52">
      <c r="A52" s="7">
        <v>51.0</v>
      </c>
      <c r="B52" s="6"/>
      <c r="C52" s="6" t="s">
        <v>968</v>
      </c>
      <c r="D52" s="6" t="s">
        <v>969</v>
      </c>
      <c r="E52" s="6" t="s">
        <v>970</v>
      </c>
      <c r="F52" s="6" t="s">
        <v>971</v>
      </c>
      <c r="G52" s="6" t="s">
        <v>972</v>
      </c>
      <c r="H52" s="6" t="s">
        <v>973</v>
      </c>
      <c r="I52" s="6" t="s">
        <v>974</v>
      </c>
      <c r="J52" s="6" t="s">
        <v>975</v>
      </c>
      <c r="K52" s="8">
        <v>44274.0</v>
      </c>
      <c r="L52" s="9" t="s">
        <v>976</v>
      </c>
    </row>
    <row r="53">
      <c r="A53" s="7">
        <v>52.0</v>
      </c>
      <c r="B53" s="6"/>
      <c r="C53" s="6" t="s">
        <v>977</v>
      </c>
      <c r="D53" s="6" t="s">
        <v>978</v>
      </c>
      <c r="E53" s="6" t="s">
        <v>979</v>
      </c>
      <c r="F53" s="6" t="s">
        <v>980</v>
      </c>
      <c r="G53" s="6" t="s">
        <v>981</v>
      </c>
      <c r="H53" s="6" t="s">
        <v>982</v>
      </c>
      <c r="I53" s="6" t="s">
        <v>983</v>
      </c>
      <c r="J53" s="6" t="s">
        <v>984</v>
      </c>
      <c r="K53" s="8">
        <v>44282.0</v>
      </c>
      <c r="L53" s="9" t="s">
        <v>985</v>
      </c>
    </row>
    <row r="54">
      <c r="A54" s="7">
        <v>53.0</v>
      </c>
      <c r="B54" s="6"/>
      <c r="C54" s="6" t="s">
        <v>986</v>
      </c>
      <c r="D54" s="6" t="s">
        <v>987</v>
      </c>
      <c r="E54" s="6" t="s">
        <v>988</v>
      </c>
      <c r="F54" s="6" t="s">
        <v>989</v>
      </c>
      <c r="G54" s="6" t="s">
        <v>990</v>
      </c>
      <c r="H54" s="6" t="s">
        <v>991</v>
      </c>
      <c r="I54" s="6" t="s">
        <v>992</v>
      </c>
      <c r="J54" s="6" t="s">
        <v>993</v>
      </c>
      <c r="K54" s="8">
        <v>44263.0</v>
      </c>
      <c r="L54" s="9" t="s">
        <v>994</v>
      </c>
    </row>
    <row r="55">
      <c r="A55" s="7">
        <v>54.0</v>
      </c>
      <c r="B55" s="6"/>
      <c r="C55" s="6" t="s">
        <v>995</v>
      </c>
      <c r="D55" s="6" t="s">
        <v>996</v>
      </c>
      <c r="E55" s="6" t="s">
        <v>997</v>
      </c>
      <c r="F55" s="6" t="s">
        <v>998</v>
      </c>
      <c r="G55" s="6" t="s">
        <v>999</v>
      </c>
      <c r="H55" s="6" t="s">
        <v>1000</v>
      </c>
      <c r="I55" s="6" t="s">
        <v>1001</v>
      </c>
      <c r="J55" s="6" t="s">
        <v>1002</v>
      </c>
      <c r="K55" s="8">
        <v>44119.0</v>
      </c>
      <c r="L55" s="9" t="s">
        <v>1003</v>
      </c>
    </row>
    <row r="56">
      <c r="A56" s="7">
        <v>55.0</v>
      </c>
      <c r="B56" s="6"/>
      <c r="C56" s="6" t="s">
        <v>1004</v>
      </c>
      <c r="D56" s="6" t="s">
        <v>1005</v>
      </c>
      <c r="E56" s="6" t="s">
        <v>1006</v>
      </c>
      <c r="F56" s="6" t="s">
        <v>1007</v>
      </c>
      <c r="G56" s="6" t="s">
        <v>1008</v>
      </c>
      <c r="H56" s="6" t="s">
        <v>1009</v>
      </c>
      <c r="I56" s="6" t="s">
        <v>1010</v>
      </c>
      <c r="J56" s="6" t="s">
        <v>1011</v>
      </c>
      <c r="K56" s="8">
        <v>44574.0</v>
      </c>
      <c r="L56" s="9" t="s">
        <v>1012</v>
      </c>
    </row>
    <row r="57">
      <c r="A57" s="7">
        <v>56.0</v>
      </c>
      <c r="B57" s="6"/>
      <c r="C57" s="6" t="s">
        <v>1013</v>
      </c>
      <c r="D57" s="6" t="s">
        <v>1014</v>
      </c>
      <c r="E57" s="6" t="s">
        <v>1015</v>
      </c>
      <c r="F57" s="6" t="s">
        <v>1016</v>
      </c>
      <c r="G57" s="6" t="s">
        <v>1017</v>
      </c>
      <c r="H57" s="7">
        <v>2.239271999E9</v>
      </c>
      <c r="I57" s="6" t="s">
        <v>1018</v>
      </c>
      <c r="J57" s="6" t="s">
        <v>1019</v>
      </c>
      <c r="K57" s="8">
        <v>43976.0</v>
      </c>
      <c r="L57" s="9" t="s">
        <v>1020</v>
      </c>
    </row>
    <row r="58">
      <c r="A58" s="7">
        <v>57.0</v>
      </c>
      <c r="B58" s="6"/>
      <c r="C58" s="6" t="s">
        <v>1021</v>
      </c>
      <c r="D58" s="6" t="s">
        <v>1022</v>
      </c>
      <c r="E58" s="6" t="s">
        <v>1023</v>
      </c>
      <c r="F58" s="6" t="s">
        <v>1024</v>
      </c>
      <c r="G58" s="6" t="s">
        <v>1025</v>
      </c>
      <c r="H58" s="7">
        <v>4.500370767E9</v>
      </c>
      <c r="I58" s="6" t="s">
        <v>1026</v>
      </c>
      <c r="J58" s="6" t="s">
        <v>1027</v>
      </c>
      <c r="K58" s="8">
        <v>44221.0</v>
      </c>
      <c r="L58" s="9" t="s">
        <v>1028</v>
      </c>
    </row>
    <row r="59">
      <c r="A59" s="7">
        <v>58.0</v>
      </c>
      <c r="B59" s="6"/>
      <c r="C59" s="6" t="s">
        <v>1029</v>
      </c>
      <c r="D59" s="6" t="s">
        <v>1030</v>
      </c>
      <c r="E59" s="6" t="s">
        <v>1031</v>
      </c>
      <c r="F59" s="6" t="s">
        <v>1032</v>
      </c>
      <c r="G59" s="6" t="s">
        <v>955</v>
      </c>
      <c r="H59" s="6" t="s">
        <v>1033</v>
      </c>
      <c r="I59" s="6" t="s">
        <v>1034</v>
      </c>
      <c r="J59" s="6" t="s">
        <v>1035</v>
      </c>
      <c r="K59" s="8">
        <v>44272.0</v>
      </c>
      <c r="L59" s="9" t="s">
        <v>1036</v>
      </c>
    </row>
    <row r="60">
      <c r="A60" s="7">
        <v>59.0</v>
      </c>
      <c r="B60" s="6"/>
      <c r="C60" s="6" t="s">
        <v>1037</v>
      </c>
      <c r="D60" s="6" t="s">
        <v>1038</v>
      </c>
      <c r="E60" s="6" t="s">
        <v>1039</v>
      </c>
      <c r="F60" s="6" t="s">
        <v>1040</v>
      </c>
      <c r="G60" s="6" t="s">
        <v>694</v>
      </c>
      <c r="H60" s="6" t="s">
        <v>1041</v>
      </c>
      <c r="I60" s="6" t="s">
        <v>1042</v>
      </c>
      <c r="J60" s="6" t="s">
        <v>1043</v>
      </c>
      <c r="K60" s="8">
        <v>44150.0</v>
      </c>
      <c r="L60" s="9" t="s">
        <v>1044</v>
      </c>
    </row>
    <row r="61">
      <c r="A61" s="7">
        <v>60.0</v>
      </c>
      <c r="B61" s="6"/>
      <c r="C61" s="6" t="s">
        <v>1045</v>
      </c>
      <c r="D61" s="6" t="s">
        <v>1046</v>
      </c>
      <c r="E61" s="6" t="s">
        <v>1047</v>
      </c>
      <c r="F61" s="6" t="s">
        <v>1048</v>
      </c>
      <c r="G61" s="6" t="s">
        <v>1049</v>
      </c>
      <c r="H61" s="6" t="s">
        <v>1050</v>
      </c>
      <c r="I61" s="6" t="s">
        <v>1051</v>
      </c>
      <c r="J61" s="6" t="s">
        <v>1052</v>
      </c>
      <c r="K61" s="8">
        <v>44185.0</v>
      </c>
      <c r="L61" s="9" t="s">
        <v>1053</v>
      </c>
    </row>
    <row r="62">
      <c r="A62" s="7">
        <v>61.0</v>
      </c>
      <c r="B62" s="6"/>
      <c r="C62" s="6" t="s">
        <v>1054</v>
      </c>
      <c r="D62" s="6" t="s">
        <v>1055</v>
      </c>
      <c r="E62" s="6" t="s">
        <v>1056</v>
      </c>
      <c r="F62" s="6" t="s">
        <v>1057</v>
      </c>
      <c r="G62" s="6" t="s">
        <v>1058</v>
      </c>
      <c r="H62" s="6" t="s">
        <v>1059</v>
      </c>
      <c r="I62" s="6" t="s">
        <v>1060</v>
      </c>
      <c r="J62" s="6" t="s">
        <v>1061</v>
      </c>
      <c r="K62" s="8">
        <v>44064.0</v>
      </c>
      <c r="L62" s="9" t="s">
        <v>1062</v>
      </c>
    </row>
    <row r="63">
      <c r="A63" s="7">
        <v>62.0</v>
      </c>
      <c r="B63" s="6"/>
      <c r="C63" s="6" t="s">
        <v>1063</v>
      </c>
      <c r="D63" s="6" t="s">
        <v>1064</v>
      </c>
      <c r="E63" s="6" t="s">
        <v>1065</v>
      </c>
      <c r="F63" s="6" t="s">
        <v>1066</v>
      </c>
      <c r="G63" s="6" t="s">
        <v>641</v>
      </c>
      <c r="H63" s="6" t="s">
        <v>1067</v>
      </c>
      <c r="I63" s="6" t="s">
        <v>1068</v>
      </c>
      <c r="J63" s="6" t="s">
        <v>1069</v>
      </c>
      <c r="K63" s="8">
        <v>44175.0</v>
      </c>
      <c r="L63" s="9" t="s">
        <v>1070</v>
      </c>
    </row>
    <row r="64">
      <c r="A64" s="7">
        <v>63.0</v>
      </c>
      <c r="B64" s="6"/>
      <c r="C64" s="6" t="s">
        <v>1071</v>
      </c>
      <c r="D64" s="6" t="s">
        <v>1072</v>
      </c>
      <c r="E64" s="6" t="s">
        <v>1073</v>
      </c>
      <c r="F64" s="6" t="s">
        <v>1074</v>
      </c>
      <c r="G64" s="6" t="s">
        <v>1075</v>
      </c>
      <c r="H64" s="6" t="s">
        <v>1076</v>
      </c>
      <c r="I64" s="6" t="s">
        <v>1077</v>
      </c>
      <c r="J64" s="6" t="s">
        <v>1078</v>
      </c>
      <c r="K64" s="8">
        <v>44644.0</v>
      </c>
      <c r="L64" s="9" t="s">
        <v>1079</v>
      </c>
    </row>
    <row r="65">
      <c r="A65" s="7">
        <v>64.0</v>
      </c>
      <c r="B65" s="6"/>
      <c r="C65" s="6" t="s">
        <v>1080</v>
      </c>
      <c r="D65" s="6" t="s">
        <v>1081</v>
      </c>
      <c r="E65" s="6" t="s">
        <v>692</v>
      </c>
      <c r="F65" s="6" t="s">
        <v>1082</v>
      </c>
      <c r="G65" s="6" t="s">
        <v>720</v>
      </c>
      <c r="H65" s="6" t="s">
        <v>1083</v>
      </c>
      <c r="I65" s="6" t="s">
        <v>1084</v>
      </c>
      <c r="J65" s="6" t="s">
        <v>1085</v>
      </c>
      <c r="K65" s="8">
        <v>44696.0</v>
      </c>
      <c r="L65" s="9" t="s">
        <v>1086</v>
      </c>
    </row>
    <row r="66">
      <c r="A66" s="7">
        <v>65.0</v>
      </c>
      <c r="B66" s="6"/>
      <c r="C66" s="6" t="s">
        <v>1087</v>
      </c>
      <c r="D66" s="6" t="s">
        <v>1088</v>
      </c>
      <c r="E66" s="6" t="s">
        <v>1089</v>
      </c>
      <c r="F66" s="6" t="s">
        <v>1090</v>
      </c>
      <c r="G66" s="6" t="s">
        <v>1091</v>
      </c>
      <c r="H66" s="6" t="s">
        <v>1092</v>
      </c>
      <c r="I66" s="6" t="s">
        <v>1093</v>
      </c>
      <c r="J66" s="6" t="s">
        <v>1094</v>
      </c>
      <c r="K66" s="8">
        <v>44198.0</v>
      </c>
      <c r="L66" s="9" t="s">
        <v>1095</v>
      </c>
    </row>
    <row r="67">
      <c r="A67" s="7">
        <v>66.0</v>
      </c>
      <c r="B67" s="6"/>
      <c r="C67" s="6" t="s">
        <v>1096</v>
      </c>
      <c r="D67" s="6" t="s">
        <v>1097</v>
      </c>
      <c r="E67" s="6" t="s">
        <v>1098</v>
      </c>
      <c r="F67" s="6" t="s">
        <v>1099</v>
      </c>
      <c r="G67" s="6" t="s">
        <v>1100</v>
      </c>
      <c r="H67" s="6" t="s">
        <v>1101</v>
      </c>
      <c r="I67" s="7">
        <v>3.863743398E9</v>
      </c>
      <c r="J67" s="6" t="s">
        <v>1102</v>
      </c>
      <c r="K67" s="8">
        <v>44309.0</v>
      </c>
      <c r="L67" s="9" t="s">
        <v>1103</v>
      </c>
    </row>
    <row r="68">
      <c r="A68" s="7">
        <v>67.0</v>
      </c>
      <c r="B68" s="6"/>
      <c r="C68" s="6" t="s">
        <v>1104</v>
      </c>
      <c r="D68" s="6" t="s">
        <v>1105</v>
      </c>
      <c r="E68" s="6" t="s">
        <v>1106</v>
      </c>
      <c r="F68" s="6" t="s">
        <v>1107</v>
      </c>
      <c r="G68" s="6" t="s">
        <v>1108</v>
      </c>
      <c r="H68" s="6" t="s">
        <v>1109</v>
      </c>
      <c r="I68" s="6" t="s">
        <v>1110</v>
      </c>
      <c r="J68" s="6" t="s">
        <v>1111</v>
      </c>
      <c r="K68" s="8">
        <v>43850.0</v>
      </c>
      <c r="L68" s="9" t="s">
        <v>1112</v>
      </c>
    </row>
    <row r="69">
      <c r="A69" s="7">
        <v>68.0</v>
      </c>
      <c r="B69" s="6"/>
      <c r="C69" s="6" t="s">
        <v>805</v>
      </c>
      <c r="D69" s="6" t="s">
        <v>1113</v>
      </c>
      <c r="E69" s="6" t="s">
        <v>1114</v>
      </c>
      <c r="F69" s="6" t="s">
        <v>1115</v>
      </c>
      <c r="G69" s="6" t="s">
        <v>1116</v>
      </c>
      <c r="H69" s="6" t="s">
        <v>1117</v>
      </c>
      <c r="I69" s="6" t="s">
        <v>1118</v>
      </c>
      <c r="J69" s="6" t="s">
        <v>1119</v>
      </c>
      <c r="K69" s="8">
        <v>44061.0</v>
      </c>
      <c r="L69" s="9" t="s">
        <v>1120</v>
      </c>
    </row>
    <row r="70">
      <c r="A70" s="7">
        <v>69.0</v>
      </c>
      <c r="B70" s="6"/>
      <c r="C70" s="6" t="s">
        <v>1121</v>
      </c>
      <c r="D70" s="6" t="s">
        <v>1122</v>
      </c>
      <c r="E70" s="6" t="s">
        <v>1123</v>
      </c>
      <c r="F70" s="6" t="s">
        <v>1124</v>
      </c>
      <c r="G70" s="6" t="s">
        <v>1125</v>
      </c>
      <c r="H70" s="6" t="s">
        <v>1126</v>
      </c>
      <c r="I70" s="6" t="s">
        <v>1127</v>
      </c>
      <c r="J70" s="6" t="s">
        <v>1128</v>
      </c>
      <c r="K70" s="8">
        <v>44227.0</v>
      </c>
      <c r="L70" s="9" t="s">
        <v>1129</v>
      </c>
    </row>
    <row r="71">
      <c r="A71" s="7">
        <v>70.0</v>
      </c>
      <c r="B71" s="6"/>
      <c r="C71" s="6" t="s">
        <v>1130</v>
      </c>
      <c r="D71" s="6" t="s">
        <v>1131</v>
      </c>
      <c r="E71" s="6" t="s">
        <v>1132</v>
      </c>
      <c r="F71" s="6" t="s">
        <v>1133</v>
      </c>
      <c r="G71" s="6" t="s">
        <v>972</v>
      </c>
      <c r="H71" s="7">
        <v>6.977745822E9</v>
      </c>
      <c r="I71" s="6" t="s">
        <v>1134</v>
      </c>
      <c r="J71" s="6" t="s">
        <v>1135</v>
      </c>
      <c r="K71" s="8">
        <v>43864.0</v>
      </c>
      <c r="L71" s="9" t="s">
        <v>1136</v>
      </c>
    </row>
    <row r="72">
      <c r="A72" s="7">
        <v>71.0</v>
      </c>
      <c r="B72" s="6"/>
      <c r="C72" s="6" t="s">
        <v>1137</v>
      </c>
      <c r="D72" s="6" t="s">
        <v>1138</v>
      </c>
      <c r="E72" s="6" t="s">
        <v>1139</v>
      </c>
      <c r="F72" s="6" t="s">
        <v>1140</v>
      </c>
      <c r="G72" s="6" t="s">
        <v>1141</v>
      </c>
      <c r="H72" s="6" t="s">
        <v>1142</v>
      </c>
      <c r="I72" s="6" t="s">
        <v>1143</v>
      </c>
      <c r="J72" s="6" t="s">
        <v>1144</v>
      </c>
      <c r="K72" s="8">
        <v>44247.0</v>
      </c>
      <c r="L72" s="9" t="s">
        <v>1145</v>
      </c>
    </row>
    <row r="73">
      <c r="A73" s="7">
        <v>72.0</v>
      </c>
      <c r="B73" s="6"/>
      <c r="C73" s="6" t="s">
        <v>996</v>
      </c>
      <c r="D73" s="6" t="s">
        <v>1146</v>
      </c>
      <c r="E73" s="6" t="s">
        <v>1147</v>
      </c>
      <c r="F73" s="6" t="s">
        <v>1148</v>
      </c>
      <c r="G73" s="6" t="s">
        <v>1149</v>
      </c>
      <c r="H73" s="6" t="s">
        <v>1150</v>
      </c>
      <c r="I73" s="7">
        <v>9.857827463E9</v>
      </c>
      <c r="J73" s="6" t="s">
        <v>1151</v>
      </c>
      <c r="K73" s="8">
        <v>43884.0</v>
      </c>
      <c r="L73" s="9" t="s">
        <v>1152</v>
      </c>
    </row>
    <row r="74">
      <c r="A74" s="7">
        <v>73.0</v>
      </c>
      <c r="B74" s="6"/>
      <c r="C74" s="6" t="s">
        <v>1153</v>
      </c>
      <c r="D74" s="6" t="s">
        <v>1154</v>
      </c>
      <c r="E74" s="6" t="s">
        <v>1155</v>
      </c>
      <c r="F74" s="6" t="s">
        <v>1156</v>
      </c>
      <c r="G74" s="6" t="s">
        <v>800</v>
      </c>
      <c r="H74" s="6" t="s">
        <v>1157</v>
      </c>
      <c r="I74" s="6" t="s">
        <v>1158</v>
      </c>
      <c r="J74" s="6" t="s">
        <v>1159</v>
      </c>
      <c r="K74" s="8">
        <v>44065.0</v>
      </c>
      <c r="L74" s="9" t="s">
        <v>1160</v>
      </c>
    </row>
    <row r="75">
      <c r="A75" s="7">
        <v>74.0</v>
      </c>
      <c r="B75" s="6"/>
      <c r="C75" s="6" t="s">
        <v>1161</v>
      </c>
      <c r="D75" s="6" t="s">
        <v>1162</v>
      </c>
      <c r="E75" s="6" t="s">
        <v>1163</v>
      </c>
      <c r="F75" s="6" t="s">
        <v>1164</v>
      </c>
      <c r="G75" s="6" t="s">
        <v>1165</v>
      </c>
      <c r="H75" s="6" t="s">
        <v>1166</v>
      </c>
      <c r="I75" s="6" t="s">
        <v>1167</v>
      </c>
      <c r="J75" s="6" t="s">
        <v>1168</v>
      </c>
      <c r="K75" s="8">
        <v>43870.0</v>
      </c>
      <c r="L75" s="9" t="s">
        <v>1169</v>
      </c>
    </row>
    <row r="76">
      <c r="A76" s="7">
        <v>75.0</v>
      </c>
      <c r="B76" s="6"/>
      <c r="C76" s="6" t="s">
        <v>1170</v>
      </c>
      <c r="D76" s="6" t="s">
        <v>1171</v>
      </c>
      <c r="E76" s="6" t="s">
        <v>1172</v>
      </c>
      <c r="F76" s="6" t="s">
        <v>1173</v>
      </c>
      <c r="G76" s="6" t="s">
        <v>860</v>
      </c>
      <c r="H76" s="6" t="s">
        <v>1174</v>
      </c>
      <c r="I76" s="6" t="s">
        <v>1175</v>
      </c>
      <c r="J76" s="6" t="s">
        <v>1176</v>
      </c>
      <c r="K76" s="8">
        <v>44576.0</v>
      </c>
      <c r="L76" s="9" t="s">
        <v>1177</v>
      </c>
    </row>
    <row r="77">
      <c r="A77" s="7">
        <v>76.0</v>
      </c>
      <c r="B77" s="6"/>
      <c r="C77" s="6" t="s">
        <v>1178</v>
      </c>
      <c r="D77" s="6" t="s">
        <v>1179</v>
      </c>
      <c r="E77" s="6" t="s">
        <v>1180</v>
      </c>
      <c r="F77" s="6" t="s">
        <v>1181</v>
      </c>
      <c r="G77" s="6" t="s">
        <v>1182</v>
      </c>
      <c r="H77" s="6" t="s">
        <v>1183</v>
      </c>
      <c r="I77" s="6" t="s">
        <v>1184</v>
      </c>
      <c r="J77" s="6" t="s">
        <v>1185</v>
      </c>
      <c r="K77" s="8">
        <v>44023.0</v>
      </c>
      <c r="L77" s="9" t="s">
        <v>1186</v>
      </c>
    </row>
    <row r="78">
      <c r="A78" s="7">
        <v>77.0</v>
      </c>
      <c r="B78" s="6"/>
      <c r="C78" s="6" t="s">
        <v>1187</v>
      </c>
      <c r="D78" s="6" t="s">
        <v>1188</v>
      </c>
      <c r="E78" s="6" t="s">
        <v>1189</v>
      </c>
      <c r="F78" s="6" t="s">
        <v>1190</v>
      </c>
      <c r="G78" s="6" t="s">
        <v>1191</v>
      </c>
      <c r="H78" s="6" t="s">
        <v>1192</v>
      </c>
      <c r="I78" s="6" t="s">
        <v>1193</v>
      </c>
      <c r="J78" s="6" t="s">
        <v>1194</v>
      </c>
      <c r="K78" s="8">
        <v>44401.0</v>
      </c>
      <c r="L78" s="9" t="s">
        <v>1195</v>
      </c>
    </row>
    <row r="79">
      <c r="A79" s="7">
        <v>78.0</v>
      </c>
      <c r="B79" s="6"/>
      <c r="C79" s="6" t="s">
        <v>1196</v>
      </c>
      <c r="D79" s="6" t="s">
        <v>1197</v>
      </c>
      <c r="E79" s="6" t="s">
        <v>1198</v>
      </c>
      <c r="F79" s="6" t="s">
        <v>1199</v>
      </c>
      <c r="G79" s="6" t="s">
        <v>1200</v>
      </c>
      <c r="H79" s="7">
        <v>5.040771311E9</v>
      </c>
      <c r="I79" s="6" t="s">
        <v>1201</v>
      </c>
      <c r="J79" s="6" t="s">
        <v>1202</v>
      </c>
      <c r="K79" s="8">
        <v>44125.0</v>
      </c>
      <c r="L79" s="9" t="s">
        <v>1203</v>
      </c>
    </row>
    <row r="80">
      <c r="A80" s="7">
        <v>79.0</v>
      </c>
      <c r="B80" s="6"/>
      <c r="C80" s="6" t="s">
        <v>1204</v>
      </c>
      <c r="D80" s="6" t="s">
        <v>1205</v>
      </c>
      <c r="E80" s="6" t="s">
        <v>1206</v>
      </c>
      <c r="F80" s="6" t="s">
        <v>1207</v>
      </c>
      <c r="G80" s="6" t="s">
        <v>1208</v>
      </c>
      <c r="H80" s="6" t="s">
        <v>1209</v>
      </c>
      <c r="I80" s="6" t="s">
        <v>1210</v>
      </c>
      <c r="J80" s="6" t="s">
        <v>1211</v>
      </c>
      <c r="K80" s="8">
        <v>43990.0</v>
      </c>
      <c r="L80" s="9" t="s">
        <v>1212</v>
      </c>
    </row>
    <row r="81">
      <c r="A81" s="7">
        <v>80.0</v>
      </c>
      <c r="B81" s="6"/>
      <c r="C81" s="6" t="s">
        <v>1213</v>
      </c>
      <c r="D81" s="6" t="s">
        <v>1214</v>
      </c>
      <c r="E81" s="6" t="s">
        <v>1215</v>
      </c>
      <c r="F81" s="6" t="s">
        <v>1216</v>
      </c>
      <c r="G81" s="6" t="s">
        <v>1217</v>
      </c>
      <c r="H81" s="6" t="s">
        <v>1218</v>
      </c>
      <c r="I81" s="6" t="s">
        <v>1219</v>
      </c>
      <c r="J81" s="6" t="s">
        <v>1220</v>
      </c>
      <c r="K81" s="8">
        <v>44093.0</v>
      </c>
      <c r="L81" s="9" t="s">
        <v>1221</v>
      </c>
    </row>
    <row r="82">
      <c r="A82" s="7">
        <v>81.0</v>
      </c>
      <c r="B82" s="6"/>
      <c r="C82" s="6" t="s">
        <v>1222</v>
      </c>
      <c r="D82" s="6" t="s">
        <v>1223</v>
      </c>
      <c r="E82" s="6" t="s">
        <v>1224</v>
      </c>
      <c r="F82" s="6" t="s">
        <v>1225</v>
      </c>
      <c r="G82" s="6" t="s">
        <v>1226</v>
      </c>
      <c r="H82" s="6" t="s">
        <v>1227</v>
      </c>
      <c r="I82" s="6" t="s">
        <v>1228</v>
      </c>
      <c r="J82" s="6" t="s">
        <v>1229</v>
      </c>
      <c r="K82" s="8">
        <v>44513.0</v>
      </c>
      <c r="L82" s="9" t="s">
        <v>1230</v>
      </c>
    </row>
    <row r="83">
      <c r="A83" s="7">
        <v>82.0</v>
      </c>
      <c r="B83" s="6"/>
      <c r="C83" s="6" t="s">
        <v>1231</v>
      </c>
      <c r="D83" s="6" t="s">
        <v>1232</v>
      </c>
      <c r="E83" s="6" t="s">
        <v>1233</v>
      </c>
      <c r="F83" s="6" t="s">
        <v>1234</v>
      </c>
      <c r="G83" s="6" t="s">
        <v>782</v>
      </c>
      <c r="H83" s="6" t="s">
        <v>1235</v>
      </c>
      <c r="I83" s="6" t="s">
        <v>1236</v>
      </c>
      <c r="J83" s="6" t="s">
        <v>1237</v>
      </c>
      <c r="K83" s="8">
        <v>44451.0</v>
      </c>
      <c r="L83" s="9" t="s">
        <v>1238</v>
      </c>
    </row>
    <row r="84">
      <c r="A84" s="7">
        <v>83.0</v>
      </c>
      <c r="B84" s="6"/>
      <c r="C84" s="6" t="s">
        <v>1239</v>
      </c>
      <c r="D84" s="6" t="s">
        <v>1240</v>
      </c>
      <c r="E84" s="6" t="s">
        <v>1241</v>
      </c>
      <c r="F84" s="6" t="s">
        <v>1242</v>
      </c>
      <c r="G84" s="6" t="s">
        <v>1243</v>
      </c>
      <c r="H84" s="6" t="s">
        <v>1244</v>
      </c>
      <c r="I84" s="6" t="s">
        <v>1245</v>
      </c>
      <c r="J84" s="6" t="s">
        <v>1246</v>
      </c>
      <c r="K84" s="8">
        <v>44193.0</v>
      </c>
      <c r="L84" s="9" t="s">
        <v>1247</v>
      </c>
    </row>
    <row r="85">
      <c r="A85" s="7">
        <v>84.0</v>
      </c>
      <c r="B85" s="6"/>
      <c r="C85" s="6" t="s">
        <v>1248</v>
      </c>
      <c r="D85" s="6" t="s">
        <v>1249</v>
      </c>
      <c r="E85" s="6" t="s">
        <v>1250</v>
      </c>
      <c r="F85" s="6" t="s">
        <v>1251</v>
      </c>
      <c r="G85" s="6" t="s">
        <v>668</v>
      </c>
      <c r="H85" s="7">
        <v>8.275702958E9</v>
      </c>
      <c r="I85" s="6" t="s">
        <v>1252</v>
      </c>
      <c r="J85" s="6" t="s">
        <v>1253</v>
      </c>
      <c r="K85" s="8">
        <v>44515.0</v>
      </c>
      <c r="L85" s="9" t="s">
        <v>1254</v>
      </c>
    </row>
    <row r="86">
      <c r="A86" s="7">
        <v>85.0</v>
      </c>
      <c r="B86" s="6"/>
      <c r="C86" s="6" t="s">
        <v>1255</v>
      </c>
      <c r="D86" s="6" t="s">
        <v>1256</v>
      </c>
      <c r="E86" s="6" t="s">
        <v>1257</v>
      </c>
      <c r="F86" s="6" t="s">
        <v>1258</v>
      </c>
      <c r="G86" s="6" t="s">
        <v>1259</v>
      </c>
      <c r="H86" s="6" t="s">
        <v>1260</v>
      </c>
      <c r="I86" s="7">
        <v>3.162708934E9</v>
      </c>
      <c r="J86" s="6" t="s">
        <v>1261</v>
      </c>
      <c r="K86" s="8">
        <v>43879.0</v>
      </c>
      <c r="L86" s="9" t="s">
        <v>1262</v>
      </c>
    </row>
    <row r="87">
      <c r="A87" s="7">
        <v>86.0</v>
      </c>
      <c r="B87" s="6"/>
      <c r="C87" s="6" t="s">
        <v>1263</v>
      </c>
      <c r="D87" s="6" t="s">
        <v>1264</v>
      </c>
      <c r="E87" s="6" t="s">
        <v>1265</v>
      </c>
      <c r="F87" s="6" t="s">
        <v>1266</v>
      </c>
      <c r="G87" s="6" t="s">
        <v>1267</v>
      </c>
      <c r="H87" s="6" t="s">
        <v>1268</v>
      </c>
      <c r="I87" s="6" t="s">
        <v>1269</v>
      </c>
      <c r="J87" s="6" t="s">
        <v>1270</v>
      </c>
      <c r="K87" s="8">
        <v>44694.0</v>
      </c>
      <c r="L87" s="9" t="s">
        <v>1271</v>
      </c>
    </row>
    <row r="88">
      <c r="A88" s="7">
        <v>87.0</v>
      </c>
      <c r="B88" s="6"/>
      <c r="C88" s="6" t="s">
        <v>1272</v>
      </c>
      <c r="D88" s="6" t="s">
        <v>1273</v>
      </c>
      <c r="E88" s="6" t="s">
        <v>1274</v>
      </c>
      <c r="F88" s="6" t="s">
        <v>1275</v>
      </c>
      <c r="G88" s="6" t="s">
        <v>1276</v>
      </c>
      <c r="H88" s="6" t="s">
        <v>1277</v>
      </c>
      <c r="I88" s="6" t="s">
        <v>1278</v>
      </c>
      <c r="J88" s="6" t="s">
        <v>1279</v>
      </c>
      <c r="K88" s="8">
        <v>44033.0</v>
      </c>
      <c r="L88" s="9" t="s">
        <v>1280</v>
      </c>
    </row>
    <row r="89">
      <c r="A89" s="7">
        <v>88.0</v>
      </c>
      <c r="B89" s="6"/>
      <c r="C89" s="6" t="s">
        <v>1281</v>
      </c>
      <c r="D89" s="6" t="s">
        <v>1282</v>
      </c>
      <c r="E89" s="6" t="s">
        <v>1283</v>
      </c>
      <c r="F89" s="6" t="s">
        <v>1284</v>
      </c>
      <c r="G89" s="6" t="s">
        <v>1285</v>
      </c>
      <c r="H89" s="6" t="s">
        <v>1286</v>
      </c>
      <c r="I89" s="6" t="s">
        <v>1287</v>
      </c>
      <c r="J89" s="6" t="s">
        <v>1288</v>
      </c>
      <c r="K89" s="8">
        <v>44145.0</v>
      </c>
      <c r="L89" s="9" t="s">
        <v>1289</v>
      </c>
    </row>
    <row r="90">
      <c r="A90" s="7">
        <v>89.0</v>
      </c>
      <c r="B90" s="6"/>
      <c r="C90" s="6" t="s">
        <v>1290</v>
      </c>
      <c r="D90" s="6" t="s">
        <v>1291</v>
      </c>
      <c r="E90" s="6" t="s">
        <v>1292</v>
      </c>
      <c r="F90" s="6" t="s">
        <v>1293</v>
      </c>
      <c r="G90" s="6" t="s">
        <v>1294</v>
      </c>
      <c r="H90" s="6" t="s">
        <v>1295</v>
      </c>
      <c r="I90" s="6" t="s">
        <v>1296</v>
      </c>
      <c r="J90" s="6" t="s">
        <v>1297</v>
      </c>
      <c r="K90" s="8">
        <v>44301.0</v>
      </c>
      <c r="L90" s="9" t="s">
        <v>1298</v>
      </c>
    </row>
    <row r="91">
      <c r="A91" s="7">
        <v>90.0</v>
      </c>
      <c r="B91" s="6"/>
      <c r="C91" s="6" t="s">
        <v>1299</v>
      </c>
      <c r="D91" s="6" t="s">
        <v>1300</v>
      </c>
      <c r="E91" s="6" t="s">
        <v>1301</v>
      </c>
      <c r="F91" s="6" t="s">
        <v>1302</v>
      </c>
      <c r="G91" s="6" t="s">
        <v>1303</v>
      </c>
      <c r="H91" s="6" t="s">
        <v>1304</v>
      </c>
      <c r="I91" s="6" t="s">
        <v>1305</v>
      </c>
      <c r="J91" s="6" t="s">
        <v>1306</v>
      </c>
      <c r="K91" s="8">
        <v>44205.0</v>
      </c>
      <c r="L91" s="9" t="s">
        <v>1307</v>
      </c>
    </row>
    <row r="92">
      <c r="A92" s="7">
        <v>91.0</v>
      </c>
      <c r="B92" s="6"/>
      <c r="C92" s="6" t="s">
        <v>1308</v>
      </c>
      <c r="D92" s="6" t="s">
        <v>1309</v>
      </c>
      <c r="E92" s="6" t="s">
        <v>1310</v>
      </c>
      <c r="F92" s="6" t="s">
        <v>1311</v>
      </c>
      <c r="G92" s="6" t="s">
        <v>1312</v>
      </c>
      <c r="H92" s="6" t="s">
        <v>1313</v>
      </c>
      <c r="I92" s="6" t="s">
        <v>1314</v>
      </c>
      <c r="J92" s="6" t="s">
        <v>1315</v>
      </c>
      <c r="K92" s="8">
        <v>43916.0</v>
      </c>
      <c r="L92" s="9" t="s">
        <v>1316</v>
      </c>
    </row>
    <row r="93">
      <c r="A93" s="7">
        <v>92.0</v>
      </c>
      <c r="B93" s="6"/>
      <c r="C93" s="6" t="s">
        <v>742</v>
      </c>
      <c r="D93" s="6" t="s">
        <v>674</v>
      </c>
      <c r="E93" s="6" t="s">
        <v>1317</v>
      </c>
      <c r="F93" s="6" t="s">
        <v>1318</v>
      </c>
      <c r="G93" s="6" t="s">
        <v>1319</v>
      </c>
      <c r="H93" s="6" t="s">
        <v>1320</v>
      </c>
      <c r="I93" s="6" t="s">
        <v>1321</v>
      </c>
      <c r="J93" s="6" t="s">
        <v>1322</v>
      </c>
      <c r="K93" s="8">
        <v>44383.0</v>
      </c>
      <c r="L93" s="9" t="s">
        <v>1323</v>
      </c>
    </row>
    <row r="94">
      <c r="A94" s="7">
        <v>93.0</v>
      </c>
      <c r="B94" s="6"/>
      <c r="C94" s="6" t="s">
        <v>1324</v>
      </c>
      <c r="D94" s="6" t="s">
        <v>1325</v>
      </c>
      <c r="E94" s="6" t="s">
        <v>1326</v>
      </c>
      <c r="F94" s="6" t="s">
        <v>1327</v>
      </c>
      <c r="G94" s="6" t="s">
        <v>1328</v>
      </c>
      <c r="H94" s="6" t="s">
        <v>1329</v>
      </c>
      <c r="I94" s="6" t="s">
        <v>1330</v>
      </c>
      <c r="J94" s="6" t="s">
        <v>1331</v>
      </c>
      <c r="K94" s="8">
        <v>44376.0</v>
      </c>
      <c r="L94" s="9" t="s">
        <v>1332</v>
      </c>
    </row>
    <row r="95">
      <c r="A95" s="7">
        <v>94.0</v>
      </c>
      <c r="B95" s="6"/>
      <c r="C95" s="6" t="s">
        <v>872</v>
      </c>
      <c r="D95" s="6" t="s">
        <v>1333</v>
      </c>
      <c r="E95" s="6" t="s">
        <v>1334</v>
      </c>
      <c r="F95" s="6" t="s">
        <v>1335</v>
      </c>
      <c r="G95" s="6" t="s">
        <v>860</v>
      </c>
      <c r="H95" s="6" t="s">
        <v>1336</v>
      </c>
      <c r="I95" s="6" t="s">
        <v>1337</v>
      </c>
      <c r="J95" s="6" t="s">
        <v>1338</v>
      </c>
      <c r="K95" s="8">
        <v>44290.0</v>
      </c>
      <c r="L95" s="9" t="s">
        <v>1339</v>
      </c>
    </row>
    <row r="96">
      <c r="A96" s="7">
        <v>95.0</v>
      </c>
      <c r="B96" s="6"/>
      <c r="C96" s="6" t="s">
        <v>1340</v>
      </c>
      <c r="D96" s="6" t="s">
        <v>1341</v>
      </c>
      <c r="E96" s="6" t="s">
        <v>1342</v>
      </c>
      <c r="F96" s="6" t="s">
        <v>1343</v>
      </c>
      <c r="G96" s="6" t="s">
        <v>1344</v>
      </c>
      <c r="H96" s="6" t="s">
        <v>1345</v>
      </c>
      <c r="I96" s="6" t="s">
        <v>1346</v>
      </c>
      <c r="J96" s="6" t="s">
        <v>1347</v>
      </c>
      <c r="K96" s="8">
        <v>44609.0</v>
      </c>
      <c r="L96" s="9" t="s">
        <v>1348</v>
      </c>
    </row>
    <row r="97">
      <c r="A97" s="7">
        <v>96.0</v>
      </c>
      <c r="B97" s="6"/>
      <c r="C97" s="6" t="s">
        <v>1349</v>
      </c>
      <c r="D97" s="6" t="s">
        <v>908</v>
      </c>
      <c r="E97" s="6" t="s">
        <v>1350</v>
      </c>
      <c r="F97" s="6" t="s">
        <v>1351</v>
      </c>
      <c r="G97" s="6" t="s">
        <v>1352</v>
      </c>
      <c r="H97" s="6" t="s">
        <v>1353</v>
      </c>
      <c r="I97" s="6" t="s">
        <v>1354</v>
      </c>
      <c r="J97" s="6" t="s">
        <v>1355</v>
      </c>
      <c r="K97" s="8">
        <v>44591.0</v>
      </c>
      <c r="L97" s="9" t="s">
        <v>1356</v>
      </c>
    </row>
    <row r="98">
      <c r="A98" s="7">
        <v>97.0</v>
      </c>
      <c r="B98" s="6"/>
      <c r="C98" s="6" t="s">
        <v>1054</v>
      </c>
      <c r="D98" s="6" t="s">
        <v>1357</v>
      </c>
      <c r="E98" s="6" t="s">
        <v>1358</v>
      </c>
      <c r="F98" s="6" t="s">
        <v>1359</v>
      </c>
      <c r="G98" s="6" t="s">
        <v>650</v>
      </c>
      <c r="H98" s="6" t="s">
        <v>1360</v>
      </c>
      <c r="I98" s="6" t="s">
        <v>1361</v>
      </c>
      <c r="J98" s="6" t="s">
        <v>1362</v>
      </c>
      <c r="K98" s="8">
        <v>44387.0</v>
      </c>
      <c r="L98" s="9" t="s">
        <v>1363</v>
      </c>
    </row>
    <row r="99">
      <c r="A99" s="7">
        <v>98.0</v>
      </c>
      <c r="B99" s="6"/>
      <c r="C99" s="6" t="s">
        <v>1364</v>
      </c>
      <c r="D99" s="6" t="s">
        <v>1365</v>
      </c>
      <c r="E99" s="6" t="s">
        <v>1366</v>
      </c>
      <c r="F99" s="6" t="s">
        <v>1367</v>
      </c>
      <c r="G99" s="6" t="s">
        <v>860</v>
      </c>
      <c r="H99" s="6" t="s">
        <v>1368</v>
      </c>
      <c r="I99" s="6" t="s">
        <v>1369</v>
      </c>
      <c r="J99" s="6" t="s">
        <v>1370</v>
      </c>
      <c r="K99" s="8">
        <v>44457.0</v>
      </c>
      <c r="L99" s="9" t="s">
        <v>1371</v>
      </c>
    </row>
    <row r="100">
      <c r="A100" s="7">
        <v>99.0</v>
      </c>
      <c r="B100" s="6"/>
      <c r="C100" s="6" t="s">
        <v>1372</v>
      </c>
      <c r="D100" s="6" t="s">
        <v>1373</v>
      </c>
      <c r="E100" s="6" t="s">
        <v>1374</v>
      </c>
      <c r="F100" s="6" t="s">
        <v>1375</v>
      </c>
      <c r="G100" s="6" t="s">
        <v>1376</v>
      </c>
      <c r="H100" s="6" t="s">
        <v>1377</v>
      </c>
      <c r="I100" s="6" t="s">
        <v>1378</v>
      </c>
      <c r="J100" s="6" t="s">
        <v>1379</v>
      </c>
      <c r="K100" s="8">
        <v>44419.0</v>
      </c>
      <c r="L100" s="9" t="s">
        <v>1380</v>
      </c>
    </row>
    <row r="101">
      <c r="A101" s="7">
        <v>100.0</v>
      </c>
      <c r="B101" s="6"/>
      <c r="C101" s="6" t="s">
        <v>1381</v>
      </c>
      <c r="D101" s="6" t="s">
        <v>1382</v>
      </c>
      <c r="E101" s="6" t="s">
        <v>1383</v>
      </c>
      <c r="F101" s="6" t="s">
        <v>1384</v>
      </c>
      <c r="G101" s="6" t="s">
        <v>1385</v>
      </c>
      <c r="H101" s="6" t="s">
        <v>1386</v>
      </c>
      <c r="I101" s="6" t="s">
        <v>1387</v>
      </c>
      <c r="J101" s="6" t="s">
        <v>1388</v>
      </c>
      <c r="K101" s="8">
        <v>43901.0</v>
      </c>
      <c r="L101" s="9" t="s">
        <v>1389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</hyperlinks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1390</v>
      </c>
      <c r="B1" s="10" t="s">
        <v>1391</v>
      </c>
    </row>
    <row r="2">
      <c r="A2" s="6" t="str">
        <f t="array" ref="A2:A61">INDEX("V00"&amp;SEQUENCE(60,1),0)</f>
        <v>V001</v>
      </c>
      <c r="B2" s="10" t="s">
        <v>1392</v>
      </c>
    </row>
    <row r="3">
      <c r="A3" s="6" t="s">
        <v>1393</v>
      </c>
      <c r="B3" s="10" t="s">
        <v>1394</v>
      </c>
    </row>
    <row r="4">
      <c r="A4" s="6" t="s">
        <v>1395</v>
      </c>
      <c r="B4" s="10" t="s">
        <v>1396</v>
      </c>
    </row>
    <row r="5">
      <c r="A5" s="6" t="s">
        <v>1397</v>
      </c>
      <c r="B5" s="10" t="s">
        <v>1398</v>
      </c>
    </row>
    <row r="6">
      <c r="A6" s="6" t="s">
        <v>1399</v>
      </c>
      <c r="B6" s="10" t="s">
        <v>1400</v>
      </c>
    </row>
    <row r="7">
      <c r="A7" s="6" t="s">
        <v>1401</v>
      </c>
      <c r="B7" s="10" t="s">
        <v>1402</v>
      </c>
    </row>
    <row r="8">
      <c r="A8" s="6" t="s">
        <v>1403</v>
      </c>
      <c r="B8" s="10" t="s">
        <v>1404</v>
      </c>
    </row>
    <row r="9">
      <c r="A9" s="6" t="s">
        <v>1405</v>
      </c>
      <c r="B9" s="10" t="s">
        <v>1406</v>
      </c>
    </row>
    <row r="10">
      <c r="A10" s="6" t="s">
        <v>1407</v>
      </c>
      <c r="B10" s="10" t="s">
        <v>1408</v>
      </c>
    </row>
    <row r="11">
      <c r="A11" s="6" t="s">
        <v>1409</v>
      </c>
      <c r="B11" s="10" t="s">
        <v>1410</v>
      </c>
    </row>
    <row r="12">
      <c r="A12" s="6" t="s">
        <v>1411</v>
      </c>
      <c r="B12" s="10" t="s">
        <v>1412</v>
      </c>
    </row>
    <row r="13">
      <c r="A13" s="6" t="s">
        <v>1413</v>
      </c>
      <c r="B13" s="10" t="s">
        <v>1414</v>
      </c>
    </row>
    <row r="14">
      <c r="A14" s="6" t="s">
        <v>1415</v>
      </c>
      <c r="B14" s="10" t="s">
        <v>1416</v>
      </c>
    </row>
    <row r="15">
      <c r="A15" s="6" t="s">
        <v>1417</v>
      </c>
      <c r="B15" s="10" t="s">
        <v>1418</v>
      </c>
    </row>
    <row r="16">
      <c r="A16" s="6" t="s">
        <v>1419</v>
      </c>
      <c r="B16" s="10" t="s">
        <v>1420</v>
      </c>
    </row>
    <row r="17">
      <c r="A17" s="6" t="s">
        <v>1421</v>
      </c>
      <c r="B17" s="10" t="s">
        <v>1422</v>
      </c>
    </row>
    <row r="18">
      <c r="A18" s="6" t="s">
        <v>1423</v>
      </c>
      <c r="B18" s="10" t="s">
        <v>1424</v>
      </c>
    </row>
    <row r="19">
      <c r="A19" s="6" t="s">
        <v>1425</v>
      </c>
      <c r="B19" s="10" t="s">
        <v>1426</v>
      </c>
    </row>
    <row r="20">
      <c r="A20" s="6" t="s">
        <v>1427</v>
      </c>
      <c r="B20" s="10" t="s">
        <v>1428</v>
      </c>
    </row>
    <row r="21">
      <c r="A21" s="6" t="s">
        <v>1429</v>
      </c>
      <c r="B21" s="10" t="s">
        <v>1430</v>
      </c>
    </row>
    <row r="22">
      <c r="A22" s="6" t="s">
        <v>1431</v>
      </c>
      <c r="B22" s="10" t="s">
        <v>1432</v>
      </c>
    </row>
    <row r="23">
      <c r="A23" s="6" t="s">
        <v>1433</v>
      </c>
      <c r="B23" s="10" t="s">
        <v>1434</v>
      </c>
    </row>
    <row r="24">
      <c r="A24" s="6" t="s">
        <v>1435</v>
      </c>
      <c r="B24" s="10" t="s">
        <v>1436</v>
      </c>
    </row>
    <row r="25">
      <c r="A25" s="6" t="s">
        <v>1437</v>
      </c>
      <c r="B25" s="10" t="s">
        <v>1438</v>
      </c>
    </row>
    <row r="26">
      <c r="A26" s="6" t="s">
        <v>1439</v>
      </c>
      <c r="B26" s="10" t="s">
        <v>1440</v>
      </c>
    </row>
    <row r="27">
      <c r="A27" s="6" t="s">
        <v>1441</v>
      </c>
      <c r="B27" s="10" t="s">
        <v>1442</v>
      </c>
    </row>
    <row r="28">
      <c r="A28" s="6" t="s">
        <v>1443</v>
      </c>
      <c r="B28" s="10" t="s">
        <v>1444</v>
      </c>
    </row>
    <row r="29">
      <c r="A29" s="6" t="s">
        <v>1445</v>
      </c>
      <c r="B29" s="10" t="s">
        <v>1446</v>
      </c>
    </row>
    <row r="30">
      <c r="A30" s="6" t="s">
        <v>1447</v>
      </c>
      <c r="B30" s="10" t="s">
        <v>1448</v>
      </c>
    </row>
    <row r="31">
      <c r="A31" s="6" t="s">
        <v>1449</v>
      </c>
      <c r="B31" s="10" t="s">
        <v>1450</v>
      </c>
    </row>
    <row r="32">
      <c r="A32" s="6" t="s">
        <v>1451</v>
      </c>
      <c r="B32" s="10" t="s">
        <v>1452</v>
      </c>
    </row>
    <row r="33">
      <c r="A33" s="6" t="s">
        <v>1453</v>
      </c>
      <c r="B33" s="10" t="s">
        <v>1454</v>
      </c>
    </row>
    <row r="34">
      <c r="A34" s="6" t="s">
        <v>1455</v>
      </c>
      <c r="B34" s="10" t="s">
        <v>1456</v>
      </c>
    </row>
    <row r="35">
      <c r="A35" s="6" t="s">
        <v>1457</v>
      </c>
      <c r="B35" s="10" t="s">
        <v>1458</v>
      </c>
    </row>
    <row r="36">
      <c r="A36" s="6" t="s">
        <v>1459</v>
      </c>
      <c r="B36" s="10" t="s">
        <v>1460</v>
      </c>
    </row>
    <row r="37">
      <c r="A37" s="6" t="s">
        <v>1461</v>
      </c>
      <c r="B37" s="10" t="s">
        <v>1462</v>
      </c>
    </row>
    <row r="38">
      <c r="A38" s="6" t="s">
        <v>1463</v>
      </c>
      <c r="B38" s="10" t="s">
        <v>1464</v>
      </c>
    </row>
    <row r="39">
      <c r="A39" s="6" t="s">
        <v>1465</v>
      </c>
      <c r="B39" s="10" t="s">
        <v>1466</v>
      </c>
    </row>
    <row r="40">
      <c r="A40" s="6" t="s">
        <v>1467</v>
      </c>
      <c r="B40" s="10" t="s">
        <v>1468</v>
      </c>
    </row>
    <row r="41">
      <c r="A41" s="6" t="s">
        <v>1469</v>
      </c>
      <c r="B41" s="10" t="s">
        <v>1470</v>
      </c>
    </row>
    <row r="42">
      <c r="A42" s="6" t="s">
        <v>1471</v>
      </c>
      <c r="B42" s="10" t="s">
        <v>1472</v>
      </c>
    </row>
    <row r="43">
      <c r="A43" s="6" t="s">
        <v>1473</v>
      </c>
      <c r="B43" s="10" t="s">
        <v>1474</v>
      </c>
    </row>
    <row r="44">
      <c r="A44" s="6" t="s">
        <v>1475</v>
      </c>
      <c r="B44" s="10" t="s">
        <v>1476</v>
      </c>
    </row>
    <row r="45">
      <c r="A45" s="6" t="s">
        <v>1477</v>
      </c>
      <c r="B45" s="10" t="s">
        <v>1478</v>
      </c>
    </row>
    <row r="46">
      <c r="A46" s="6" t="s">
        <v>1479</v>
      </c>
      <c r="B46" s="10" t="s">
        <v>1480</v>
      </c>
    </row>
    <row r="47">
      <c r="A47" s="6" t="s">
        <v>1481</v>
      </c>
      <c r="B47" s="10" t="s">
        <v>1482</v>
      </c>
    </row>
    <row r="48">
      <c r="A48" s="6" t="s">
        <v>1483</v>
      </c>
      <c r="B48" s="10" t="s">
        <v>1484</v>
      </c>
    </row>
    <row r="49">
      <c r="A49" s="6" t="s">
        <v>1485</v>
      </c>
      <c r="B49" s="10" t="s">
        <v>1486</v>
      </c>
    </row>
    <row r="50">
      <c r="A50" s="6" t="s">
        <v>1487</v>
      </c>
      <c r="B50" s="10" t="s">
        <v>1488</v>
      </c>
    </row>
    <row r="51">
      <c r="A51" s="6" t="s">
        <v>1489</v>
      </c>
      <c r="B51" s="10" t="s">
        <v>1490</v>
      </c>
    </row>
    <row r="52">
      <c r="A52" s="6" t="s">
        <v>1491</v>
      </c>
      <c r="B52" s="10" t="s">
        <v>1492</v>
      </c>
    </row>
    <row r="53">
      <c r="A53" s="6" t="s">
        <v>1493</v>
      </c>
      <c r="B53" s="10" t="s">
        <v>1494</v>
      </c>
    </row>
    <row r="54">
      <c r="A54" s="6" t="s">
        <v>1495</v>
      </c>
      <c r="B54" s="10" t="s">
        <v>1496</v>
      </c>
    </row>
    <row r="55">
      <c r="A55" s="6" t="s">
        <v>1497</v>
      </c>
      <c r="B55" s="10" t="s">
        <v>1498</v>
      </c>
    </row>
    <row r="56">
      <c r="A56" s="6" t="s">
        <v>1499</v>
      </c>
      <c r="B56" s="10" t="s">
        <v>1500</v>
      </c>
    </row>
    <row r="57">
      <c r="A57" s="6" t="s">
        <v>1501</v>
      </c>
      <c r="B57" s="10" t="s">
        <v>1502</v>
      </c>
    </row>
    <row r="58">
      <c r="A58" s="6" t="s">
        <v>1503</v>
      </c>
      <c r="B58" s="10" t="s">
        <v>1504</v>
      </c>
    </row>
    <row r="59">
      <c r="A59" s="6" t="s">
        <v>1505</v>
      </c>
      <c r="B59" s="10" t="s">
        <v>1506</v>
      </c>
    </row>
    <row r="60">
      <c r="A60" s="6" t="s">
        <v>1507</v>
      </c>
      <c r="B60" s="10" t="s">
        <v>1508</v>
      </c>
    </row>
    <row r="61">
      <c r="A61" s="6" t="s">
        <v>1509</v>
      </c>
      <c r="B61" s="10" t="s">
        <v>1510</v>
      </c>
    </row>
  </sheetData>
  <drawing r:id="rId1"/>
</worksheet>
</file>